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K:\Github\CM_Methane_Database\data\World\raw\家畜\粪便\"/>
    </mc:Choice>
  </mc:AlternateContent>
  <xr:revisionPtr revIDLastSave="0" documentId="13_ncr:1_{7486E74C-4E73-4DDB-B0E9-D712C5FD582F}" xr6:coauthVersionLast="47" xr6:coauthVersionMax="47" xr10:uidLastSave="{00000000-0000-0000-0000-000000000000}"/>
  <bookViews>
    <workbookView xWindow="1560" yWindow="1560" windowWidth="15195" windowHeight="16410" activeTab="2" xr2:uid="{00000000-000D-0000-FFFF-FFFF00000000}"/>
  </bookViews>
  <sheets>
    <sheet name="Sheet1" sheetId="32" r:id="rId1"/>
    <sheet name="USA" sheetId="33" r:id="rId2"/>
    <sheet name="Russia" sheetId="34" r:id="rId3"/>
    <sheet name="Iran" sheetId="29" r:id="rId4"/>
    <sheet name="India" sheetId="15" r:id="rId5"/>
    <sheet name="Indonesia" sheetId="30" r:id="rId6"/>
    <sheet name="Brazil" sheetId="28" r:id="rId7"/>
    <sheet name="Austria" sheetId="1" r:id="rId8"/>
    <sheet name="Belgium" sheetId="2" r:id="rId9"/>
    <sheet name="Bulgaria" sheetId="3" r:id="rId10"/>
    <sheet name="Cyprus" sheetId="4" r:id="rId11"/>
    <sheet name="Czech" sheetId="5" r:id="rId12"/>
    <sheet name="Germany" sheetId="6" r:id="rId13"/>
    <sheet name="Denmark" sheetId="7" r:id="rId14"/>
    <sheet name="Spain" sheetId="8" r:id="rId15"/>
    <sheet name="Estonia" sheetId="9" r:id="rId16"/>
    <sheet name="Finland" sheetId="11" r:id="rId17"/>
    <sheet name="France" sheetId="10" r:id="rId18"/>
    <sheet name="Greece" sheetId="12" r:id="rId19"/>
    <sheet name="Croatia" sheetId="13" r:id="rId20"/>
    <sheet name="Hungary" sheetId="14" r:id="rId21"/>
    <sheet name="Ireland" sheetId="16" r:id="rId22"/>
    <sheet name="Italy" sheetId="17" r:id="rId23"/>
    <sheet name="Lithuania" sheetId="18" r:id="rId24"/>
    <sheet name="Luxembourg" sheetId="19" r:id="rId25"/>
    <sheet name="Latvia" sheetId="31" r:id="rId26"/>
    <sheet name="Malta" sheetId="20" r:id="rId27"/>
    <sheet name="Netherlands" sheetId="21" r:id="rId28"/>
    <sheet name="Poland" sheetId="22" r:id="rId29"/>
    <sheet name="Portugal" sheetId="23" r:id="rId30"/>
    <sheet name="Romania" sheetId="24" r:id="rId31"/>
    <sheet name="Slovakia" sheetId="25" r:id="rId32"/>
    <sheet name="Slovenia" sheetId="26" r:id="rId33"/>
    <sheet name="Sweden" sheetId="27" r:id="rId3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" i="34" l="1"/>
  <c r="K29" i="34" s="1"/>
  <c r="L29" i="34" s="1"/>
  <c r="AA26" i="34"/>
  <c r="AP26" i="34"/>
  <c r="AR26" i="34"/>
  <c r="AT26" i="34"/>
  <c r="B27" i="34"/>
  <c r="T31" i="34" s="1"/>
  <c r="E27" i="34"/>
  <c r="H26" i="34" s="1"/>
  <c r="I26" i="34" s="1"/>
  <c r="J26" i="34" s="1"/>
  <c r="T27" i="34"/>
  <c r="AA27" i="34"/>
  <c r="AP27" i="34"/>
  <c r="AR27" i="34"/>
  <c r="AT27" i="34"/>
  <c r="B28" i="34"/>
  <c r="AS26" i="34" s="1"/>
  <c r="E28" i="34"/>
  <c r="H27" i="34" s="1"/>
  <c r="I27" i="34" s="1"/>
  <c r="J27" i="34" s="1"/>
  <c r="K28" i="34"/>
  <c r="L28" i="34" s="1"/>
  <c r="T28" i="34"/>
  <c r="AA28" i="34"/>
  <c r="AP28" i="34"/>
  <c r="AS28" i="34"/>
  <c r="AT28" i="34"/>
  <c r="E29" i="34"/>
  <c r="H28" i="34" s="1"/>
  <c r="I28" i="34" s="1"/>
  <c r="J28" i="34" s="1"/>
  <c r="H29" i="34"/>
  <c r="I29" i="34"/>
  <c r="J29" i="34" s="1"/>
  <c r="AA29" i="34"/>
  <c r="AP29" i="34"/>
  <c r="AR29" i="34"/>
  <c r="AS29" i="34"/>
  <c r="AT29" i="34"/>
  <c r="E30" i="34"/>
  <c r="T30" i="34"/>
  <c r="AA30" i="34"/>
  <c r="AP30" i="34"/>
  <c r="AS30" i="34"/>
  <c r="AT30" i="34"/>
  <c r="E31" i="34"/>
  <c r="H30" i="34" s="1"/>
  <c r="I30" i="34" s="1"/>
  <c r="J30" i="34" s="1"/>
  <c r="AA31" i="34"/>
  <c r="AP31" i="34"/>
  <c r="AT31" i="34"/>
  <c r="E32" i="34"/>
  <c r="H31" i="34" s="1"/>
  <c r="I31" i="34" s="1"/>
  <c r="J31" i="34" s="1"/>
  <c r="H32" i="34"/>
  <c r="I32" i="34"/>
  <c r="J32" i="34" s="1"/>
  <c r="K32" i="34"/>
  <c r="L32" i="34"/>
  <c r="AA32" i="34"/>
  <c r="AP32" i="34"/>
  <c r="AS32" i="34"/>
  <c r="AT32" i="34"/>
  <c r="E33" i="34"/>
  <c r="H33" i="34"/>
  <c r="I33" i="34" s="1"/>
  <c r="J33" i="34" s="1"/>
  <c r="AA33" i="34"/>
  <c r="AP33" i="34"/>
  <c r="AR33" i="34"/>
  <c r="AS33" i="34"/>
  <c r="AT33" i="34"/>
  <c r="E34" i="34"/>
  <c r="H34" i="34"/>
  <c r="I34" i="34"/>
  <c r="J34" i="34" s="1"/>
  <c r="T34" i="34"/>
  <c r="AA34" i="34"/>
  <c r="AP34" i="34"/>
  <c r="AS34" i="34"/>
  <c r="AT34" i="34"/>
  <c r="E35" i="34"/>
  <c r="AA35" i="34"/>
  <c r="AP35" i="34"/>
  <c r="AT35" i="34"/>
  <c r="E36" i="34"/>
  <c r="H35" i="34" s="1"/>
  <c r="I35" i="34" s="1"/>
  <c r="J35" i="34" s="1"/>
  <c r="H36" i="34"/>
  <c r="I36" i="34"/>
  <c r="J36" i="34" s="1"/>
  <c r="K36" i="34"/>
  <c r="L36" i="34"/>
  <c r="AA36" i="34"/>
  <c r="AP36" i="34"/>
  <c r="AR36" i="34"/>
  <c r="AS36" i="34"/>
  <c r="AT36" i="34"/>
  <c r="E37" i="34"/>
  <c r="K37" i="34"/>
  <c r="L37" i="34"/>
  <c r="AA37" i="34"/>
  <c r="AP37" i="34"/>
  <c r="AR37" i="34"/>
  <c r="AT37" i="34"/>
  <c r="E38" i="34"/>
  <c r="H37" i="34" s="1"/>
  <c r="I37" i="34" s="1"/>
  <c r="J37" i="34" s="1"/>
  <c r="B42" i="34"/>
  <c r="AR42" i="34" s="1"/>
  <c r="D42" i="34"/>
  <c r="K42" i="34"/>
  <c r="L42" i="34"/>
  <c r="R42" i="34" s="1"/>
  <c r="AA42" i="34"/>
  <c r="AG42" i="34"/>
  <c r="AP42" i="34"/>
  <c r="AS42" i="34"/>
  <c r="AT42" i="34"/>
  <c r="B43" i="34"/>
  <c r="D43" i="34"/>
  <c r="E44" i="34" s="1"/>
  <c r="H43" i="34" s="1"/>
  <c r="I43" i="34" s="1"/>
  <c r="J43" i="34" s="1"/>
  <c r="E43" i="34"/>
  <c r="H42" i="34" s="1"/>
  <c r="I42" i="34" s="1"/>
  <c r="J42" i="34" s="1"/>
  <c r="K43" i="34"/>
  <c r="L43" i="34" s="1"/>
  <c r="AA43" i="34"/>
  <c r="AG43" i="34"/>
  <c r="AP43" i="34"/>
  <c r="AR43" i="34"/>
  <c r="AS43" i="34"/>
  <c r="AT43" i="34"/>
  <c r="B44" i="34"/>
  <c r="D44" i="34"/>
  <c r="E45" i="34" s="1"/>
  <c r="H44" i="34" s="1"/>
  <c r="I44" i="34" s="1"/>
  <c r="J44" i="34" s="1"/>
  <c r="K44" i="34"/>
  <c r="L44" i="34" s="1"/>
  <c r="AA44" i="34"/>
  <c r="AG44" i="34"/>
  <c r="AP44" i="34"/>
  <c r="AR44" i="34"/>
  <c r="AS44" i="34"/>
  <c r="AT44" i="34"/>
  <c r="D45" i="34"/>
  <c r="H45" i="34"/>
  <c r="I45" i="34" s="1"/>
  <c r="J45" i="34" s="1"/>
  <c r="K45" i="34"/>
  <c r="AA45" i="34"/>
  <c r="AG45" i="34"/>
  <c r="AP45" i="34"/>
  <c r="AR45" i="34"/>
  <c r="AS45" i="34"/>
  <c r="AT45" i="34"/>
  <c r="D46" i="34"/>
  <c r="E47" i="34" s="1"/>
  <c r="H46" i="34" s="1"/>
  <c r="I46" i="34" s="1"/>
  <c r="J46" i="34" s="1"/>
  <c r="E46" i="34"/>
  <c r="K46" i="34"/>
  <c r="L46" i="34" s="1"/>
  <c r="T46" i="34"/>
  <c r="AA46" i="34"/>
  <c r="AG46" i="34"/>
  <c r="AP46" i="34"/>
  <c r="AR46" i="34"/>
  <c r="AS46" i="34"/>
  <c r="AT46" i="34"/>
  <c r="D47" i="34"/>
  <c r="K47" i="34"/>
  <c r="L47" i="34"/>
  <c r="AA47" i="34"/>
  <c r="AG47" i="34"/>
  <c r="AP47" i="34"/>
  <c r="AR47" i="34"/>
  <c r="AS47" i="34"/>
  <c r="AT47" i="34"/>
  <c r="D48" i="34"/>
  <c r="E49" i="34" s="1"/>
  <c r="H48" i="34" s="1"/>
  <c r="I48" i="34" s="1"/>
  <c r="J48" i="34" s="1"/>
  <c r="E48" i="34"/>
  <c r="H47" i="34" s="1"/>
  <c r="I47" i="34" s="1"/>
  <c r="J47" i="34" s="1"/>
  <c r="K48" i="34"/>
  <c r="AA48" i="34"/>
  <c r="AG48" i="34"/>
  <c r="AP48" i="34"/>
  <c r="AR48" i="34"/>
  <c r="AS48" i="34"/>
  <c r="AT48" i="34"/>
  <c r="D49" i="34"/>
  <c r="H49" i="34"/>
  <c r="I49" i="34" s="1"/>
  <c r="J49" i="34" s="1"/>
  <c r="K49" i="34"/>
  <c r="AA49" i="34"/>
  <c r="AG49" i="34"/>
  <c r="AP49" i="34"/>
  <c r="AR49" i="34"/>
  <c r="AS49" i="34"/>
  <c r="AT49" i="34"/>
  <c r="D50" i="34"/>
  <c r="E50" i="34"/>
  <c r="K50" i="34"/>
  <c r="AA50" i="34"/>
  <c r="AG50" i="34"/>
  <c r="AP50" i="34"/>
  <c r="AR50" i="34"/>
  <c r="AS50" i="34"/>
  <c r="AT50" i="34"/>
  <c r="D51" i="34"/>
  <c r="E52" i="34" s="1"/>
  <c r="H51" i="34" s="1"/>
  <c r="I51" i="34" s="1"/>
  <c r="J51" i="34" s="1"/>
  <c r="E51" i="34"/>
  <c r="H50" i="34" s="1"/>
  <c r="I50" i="34" s="1"/>
  <c r="J50" i="34" s="1"/>
  <c r="K51" i="34"/>
  <c r="L51" i="34"/>
  <c r="AA51" i="34"/>
  <c r="AG51" i="34"/>
  <c r="AP51" i="34"/>
  <c r="AR51" i="34"/>
  <c r="AS51" i="34"/>
  <c r="AT51" i="34"/>
  <c r="D52" i="34"/>
  <c r="K52" i="34"/>
  <c r="AA52" i="34"/>
  <c r="AG52" i="34"/>
  <c r="AP52" i="34"/>
  <c r="AR52" i="34"/>
  <c r="AS52" i="34"/>
  <c r="AT52" i="34"/>
  <c r="D53" i="34"/>
  <c r="E53" i="34"/>
  <c r="H52" i="34" s="1"/>
  <c r="I52" i="34" s="1"/>
  <c r="J52" i="34" s="1"/>
  <c r="H53" i="34"/>
  <c r="I53" i="34"/>
  <c r="J53" i="34" s="1"/>
  <c r="K53" i="34"/>
  <c r="L53" i="34" s="1"/>
  <c r="AA53" i="34"/>
  <c r="AG53" i="34"/>
  <c r="AP53" i="34"/>
  <c r="AR53" i="34"/>
  <c r="AS53" i="34"/>
  <c r="AT53" i="34"/>
  <c r="D54" i="34"/>
  <c r="E54" i="34"/>
  <c r="B58" i="34"/>
  <c r="K59" i="34" s="1"/>
  <c r="L59" i="34" s="1"/>
  <c r="D58" i="34"/>
  <c r="AA58" i="34"/>
  <c r="AP58" i="34"/>
  <c r="AT58" i="34"/>
  <c r="B59" i="34"/>
  <c r="T58" i="34" s="1"/>
  <c r="D59" i="34"/>
  <c r="E60" i="34" s="1"/>
  <c r="E59" i="34"/>
  <c r="H58" i="34" s="1"/>
  <c r="I58" i="34" s="1"/>
  <c r="J58" i="34" s="1"/>
  <c r="H59" i="34"/>
  <c r="I59" i="34" s="1"/>
  <c r="J59" i="34" s="1"/>
  <c r="T59" i="34"/>
  <c r="AA59" i="34"/>
  <c r="AP59" i="34"/>
  <c r="AR59" i="34"/>
  <c r="AS59" i="34"/>
  <c r="AT59" i="34"/>
  <c r="B60" i="34"/>
  <c r="D60" i="34"/>
  <c r="I60" i="34"/>
  <c r="J60" i="34" s="1"/>
  <c r="T60" i="34"/>
  <c r="AA60" i="34"/>
  <c r="AP60" i="34"/>
  <c r="AT60" i="34"/>
  <c r="D61" i="34"/>
  <c r="E61" i="34"/>
  <c r="H60" i="34" s="1"/>
  <c r="T61" i="34"/>
  <c r="AA61" i="34"/>
  <c r="AP61" i="34"/>
  <c r="AT61" i="34"/>
  <c r="D62" i="34"/>
  <c r="E63" i="34" s="1"/>
  <c r="H62" i="34" s="1"/>
  <c r="I62" i="34" s="1"/>
  <c r="J62" i="34" s="1"/>
  <c r="E62" i="34"/>
  <c r="H61" i="34" s="1"/>
  <c r="I61" i="34" s="1"/>
  <c r="J61" i="34" s="1"/>
  <c r="K62" i="34"/>
  <c r="L62" i="34" s="1"/>
  <c r="T62" i="34"/>
  <c r="AA62" i="34"/>
  <c r="AP62" i="34"/>
  <c r="AR62" i="34"/>
  <c r="AS62" i="34"/>
  <c r="AT62" i="34"/>
  <c r="D63" i="34"/>
  <c r="I63" i="34"/>
  <c r="J63" i="34" s="1"/>
  <c r="T63" i="34"/>
  <c r="AA63" i="34"/>
  <c r="AP63" i="34"/>
  <c r="AT63" i="34"/>
  <c r="D64" i="34"/>
  <c r="E64" i="34"/>
  <c r="H63" i="34" s="1"/>
  <c r="T64" i="34"/>
  <c r="AA64" i="34"/>
  <c r="AP64" i="34"/>
  <c r="AT64" i="34"/>
  <c r="D65" i="34"/>
  <c r="E66" i="34" s="1"/>
  <c r="H65" i="34" s="1"/>
  <c r="I65" i="34" s="1"/>
  <c r="J65" i="34" s="1"/>
  <c r="E65" i="34"/>
  <c r="H64" i="34" s="1"/>
  <c r="I64" i="34" s="1"/>
  <c r="J64" i="34" s="1"/>
  <c r="T65" i="34"/>
  <c r="AA65" i="34"/>
  <c r="AP65" i="34"/>
  <c r="AS65" i="34"/>
  <c r="AT65" i="34"/>
  <c r="D66" i="34"/>
  <c r="K66" i="34"/>
  <c r="L66" i="34" s="1"/>
  <c r="T66" i="34"/>
  <c r="AA66" i="34"/>
  <c r="AP66" i="34"/>
  <c r="AT66" i="34"/>
  <c r="D67" i="34"/>
  <c r="T67" i="34"/>
  <c r="AA67" i="34"/>
  <c r="AP67" i="34"/>
  <c r="AT67" i="34"/>
  <c r="D68" i="34"/>
  <c r="H68" i="34"/>
  <c r="I68" i="34"/>
  <c r="J68" i="34"/>
  <c r="K68" i="34"/>
  <c r="L68" i="34" s="1"/>
  <c r="T68" i="34"/>
  <c r="AA68" i="34"/>
  <c r="AP68" i="34"/>
  <c r="AR68" i="34"/>
  <c r="AS68" i="34"/>
  <c r="AT68" i="34"/>
  <c r="D69" i="34"/>
  <c r="E69" i="34"/>
  <c r="T69" i="34"/>
  <c r="AA69" i="34"/>
  <c r="AP69" i="34"/>
  <c r="AT69" i="34"/>
  <c r="D70" i="34"/>
  <c r="B73" i="34"/>
  <c r="D73" i="34"/>
  <c r="K73" i="34"/>
  <c r="L73" i="34" s="1"/>
  <c r="T73" i="34"/>
  <c r="AA73" i="34"/>
  <c r="AP73" i="34"/>
  <c r="AR73" i="34"/>
  <c r="AT73" i="34"/>
  <c r="B74" i="34"/>
  <c r="D74" i="34"/>
  <c r="E75" i="34" s="1"/>
  <c r="H74" i="34" s="1"/>
  <c r="I74" i="34" s="1"/>
  <c r="J74" i="34" s="1"/>
  <c r="E74" i="34"/>
  <c r="H73" i="34" s="1"/>
  <c r="I73" i="34" s="1"/>
  <c r="J73" i="34" s="1"/>
  <c r="K74" i="34"/>
  <c r="L74" i="34"/>
  <c r="R74" i="34" s="1"/>
  <c r="AA74" i="34"/>
  <c r="AP74" i="34"/>
  <c r="AR74" i="34"/>
  <c r="AS74" i="34"/>
  <c r="AT74" i="34"/>
  <c r="B75" i="34"/>
  <c r="AS73" i="34" s="1"/>
  <c r="D75" i="34"/>
  <c r="K75" i="34"/>
  <c r="L75" i="34" s="1"/>
  <c r="R75" i="34"/>
  <c r="T75" i="34"/>
  <c r="AA75" i="34"/>
  <c r="AP75" i="34"/>
  <c r="AR75" i="34"/>
  <c r="AS75" i="34"/>
  <c r="AT75" i="34"/>
  <c r="D76" i="34"/>
  <c r="K76" i="34"/>
  <c r="L76" i="34"/>
  <c r="R76" i="34" s="1"/>
  <c r="T76" i="34"/>
  <c r="AA76" i="34"/>
  <c r="AP76" i="34"/>
  <c r="AR76" i="34"/>
  <c r="AS76" i="34"/>
  <c r="AT76" i="34"/>
  <c r="D77" i="34"/>
  <c r="D93" i="34" s="1"/>
  <c r="E94" i="34" s="1"/>
  <c r="H93" i="34" s="1"/>
  <c r="I93" i="34" s="1"/>
  <c r="J93" i="34" s="1"/>
  <c r="E77" i="34"/>
  <c r="H76" i="34" s="1"/>
  <c r="I76" i="34" s="1"/>
  <c r="J76" i="34" s="1"/>
  <c r="K77" i="34"/>
  <c r="L77" i="34"/>
  <c r="AA77" i="34"/>
  <c r="AP77" i="34"/>
  <c r="AR77" i="34"/>
  <c r="AS77" i="34"/>
  <c r="AT77" i="34"/>
  <c r="D78" i="34"/>
  <c r="E79" i="34" s="1"/>
  <c r="H78" i="34" s="1"/>
  <c r="I78" i="34" s="1"/>
  <c r="J78" i="34" s="1"/>
  <c r="K78" i="34"/>
  <c r="L78" i="34" s="1"/>
  <c r="R78" i="34"/>
  <c r="T78" i="34"/>
  <c r="AA78" i="34"/>
  <c r="AP78" i="34"/>
  <c r="AR78" i="34"/>
  <c r="AS78" i="34"/>
  <c r="AT78" i="34"/>
  <c r="D79" i="34"/>
  <c r="K79" i="34"/>
  <c r="L79" i="34"/>
  <c r="R79" i="34" s="1"/>
  <c r="T79" i="34"/>
  <c r="AA79" i="34"/>
  <c r="AP79" i="34"/>
  <c r="AR79" i="34"/>
  <c r="AS79" i="34"/>
  <c r="AT79" i="34"/>
  <c r="D80" i="34"/>
  <c r="D96" i="34" s="1"/>
  <c r="E97" i="34" s="1"/>
  <c r="H96" i="34" s="1"/>
  <c r="I96" i="34" s="1"/>
  <c r="J96" i="34" s="1"/>
  <c r="E80" i="34"/>
  <c r="H79" i="34" s="1"/>
  <c r="I79" i="34" s="1"/>
  <c r="J79" i="34" s="1"/>
  <c r="K80" i="34"/>
  <c r="AA80" i="34"/>
  <c r="AP80" i="34"/>
  <c r="AR80" i="34"/>
  <c r="AS80" i="34"/>
  <c r="AT80" i="34"/>
  <c r="K81" i="34"/>
  <c r="T81" i="34"/>
  <c r="AA81" i="34"/>
  <c r="AP81" i="34"/>
  <c r="AR81" i="34"/>
  <c r="AS81" i="34"/>
  <c r="AT81" i="34"/>
  <c r="K82" i="34"/>
  <c r="L82" i="34"/>
  <c r="R82" i="34" s="1"/>
  <c r="T82" i="34"/>
  <c r="AA82" i="34"/>
  <c r="AP82" i="34"/>
  <c r="AR82" i="34"/>
  <c r="AS82" i="34"/>
  <c r="AT82" i="34"/>
  <c r="D83" i="34"/>
  <c r="E84" i="34" s="1"/>
  <c r="H83" i="34" s="1"/>
  <c r="I83" i="34" s="1"/>
  <c r="J83" i="34" s="1"/>
  <c r="K83" i="34"/>
  <c r="AA83" i="34"/>
  <c r="AP83" i="34"/>
  <c r="AR83" i="34"/>
  <c r="AS83" i="34"/>
  <c r="AT83" i="34"/>
  <c r="K84" i="34"/>
  <c r="T84" i="34"/>
  <c r="AA84" i="34"/>
  <c r="AP84" i="34"/>
  <c r="AR84" i="34"/>
  <c r="AS84" i="34"/>
  <c r="AT84" i="34"/>
  <c r="D85" i="34"/>
  <c r="B89" i="34"/>
  <c r="K99" i="34" s="1"/>
  <c r="L99" i="34" s="1"/>
  <c r="R99" i="34" s="1"/>
  <c r="D89" i="34"/>
  <c r="D105" i="34" s="1"/>
  <c r="D121" i="34" s="1"/>
  <c r="E122" i="34" s="1"/>
  <c r="H121" i="34" s="1"/>
  <c r="K89" i="34"/>
  <c r="L89" i="34" s="1"/>
  <c r="O89" i="34" s="1"/>
  <c r="AL89" i="34"/>
  <c r="AM89" i="34"/>
  <c r="B90" i="34"/>
  <c r="E90" i="34"/>
  <c r="H89" i="34" s="1"/>
  <c r="I89" i="34" s="1"/>
  <c r="J89" i="34" s="1"/>
  <c r="K90" i="34"/>
  <c r="L90" i="34"/>
  <c r="AK90" i="34"/>
  <c r="AL90" i="34"/>
  <c r="AM90" i="34"/>
  <c r="B91" i="34"/>
  <c r="T91" i="34"/>
  <c r="AL91" i="34"/>
  <c r="AM91" i="34"/>
  <c r="D92" i="34"/>
  <c r="K92" i="34"/>
  <c r="L92" i="34"/>
  <c r="AK92" i="34"/>
  <c r="AL92" i="34"/>
  <c r="AM92" i="34"/>
  <c r="E93" i="34"/>
  <c r="H92" i="34" s="1"/>
  <c r="I92" i="34" s="1"/>
  <c r="J92" i="34" s="1"/>
  <c r="K93" i="34"/>
  <c r="L93" i="34"/>
  <c r="R93" i="34" s="1"/>
  <c r="AL93" i="34"/>
  <c r="AM93" i="34"/>
  <c r="D94" i="34"/>
  <c r="AK94" i="34"/>
  <c r="AL94" i="34"/>
  <c r="AM94" i="34"/>
  <c r="D95" i="34"/>
  <c r="D111" i="34" s="1"/>
  <c r="D127" i="34" s="1"/>
  <c r="E128" i="34" s="1"/>
  <c r="H127" i="34" s="1"/>
  <c r="I127" i="34" s="1"/>
  <c r="J127" i="34" s="1"/>
  <c r="K95" i="34"/>
  <c r="L95" i="34" s="1"/>
  <c r="AK95" i="34"/>
  <c r="AL95" i="34"/>
  <c r="AM95" i="34"/>
  <c r="T96" i="34"/>
  <c r="AL96" i="34"/>
  <c r="AM96" i="34"/>
  <c r="K97" i="34"/>
  <c r="L97" i="34"/>
  <c r="R97" i="34"/>
  <c r="AK97" i="34"/>
  <c r="AL97" i="34"/>
  <c r="AM97" i="34"/>
  <c r="K98" i="34"/>
  <c r="L98" i="34" s="1"/>
  <c r="AL98" i="34"/>
  <c r="AM98" i="34"/>
  <c r="AK99" i="34"/>
  <c r="AL99" i="34"/>
  <c r="AM99" i="34"/>
  <c r="K100" i="34"/>
  <c r="T100" i="34"/>
  <c r="AK100" i="34"/>
  <c r="AL100" i="34"/>
  <c r="AM100" i="34"/>
  <c r="D101" i="34"/>
  <c r="D117" i="34" s="1"/>
  <c r="D133" i="34" s="1"/>
  <c r="D148" i="34" s="1"/>
  <c r="B105" i="34"/>
  <c r="K105" i="34"/>
  <c r="L105" i="34"/>
  <c r="R105" i="34" s="1"/>
  <c r="O105" i="34"/>
  <c r="AG105" i="34"/>
  <c r="AS105" i="34"/>
  <c r="AU105" i="34"/>
  <c r="AW105" i="34"/>
  <c r="B106" i="34"/>
  <c r="T105" i="34" s="1"/>
  <c r="K106" i="34"/>
  <c r="L106" i="34" s="1"/>
  <c r="AG106" i="34"/>
  <c r="AS106" i="34"/>
  <c r="AU106" i="34"/>
  <c r="AV106" i="34"/>
  <c r="AW106" i="34"/>
  <c r="B107" i="34"/>
  <c r="AV105" i="34" s="1"/>
  <c r="K107" i="34"/>
  <c r="T107" i="34"/>
  <c r="AG107" i="34"/>
  <c r="AS107" i="34"/>
  <c r="AU107" i="34"/>
  <c r="AV107" i="34"/>
  <c r="AW107" i="34"/>
  <c r="D108" i="34"/>
  <c r="K108" i="34"/>
  <c r="L108" i="34" s="1"/>
  <c r="AG108" i="34"/>
  <c r="AS108" i="34"/>
  <c r="AU108" i="34"/>
  <c r="AV108" i="34"/>
  <c r="AW108" i="34"/>
  <c r="D109" i="34"/>
  <c r="E109" i="34"/>
  <c r="H108" i="34" s="1"/>
  <c r="I108" i="34" s="1"/>
  <c r="J108" i="34" s="1"/>
  <c r="K109" i="34"/>
  <c r="L109" i="34" s="1"/>
  <c r="R109" i="34" s="1"/>
  <c r="AG109" i="34"/>
  <c r="AS109" i="34"/>
  <c r="AU109" i="34"/>
  <c r="AV109" i="34"/>
  <c r="AW109" i="34"/>
  <c r="K110" i="34"/>
  <c r="L110" i="34" s="1"/>
  <c r="R110" i="34"/>
  <c r="T110" i="34"/>
  <c r="AG110" i="34"/>
  <c r="AS110" i="34"/>
  <c r="AU110" i="34"/>
  <c r="AV110" i="34"/>
  <c r="AW110" i="34"/>
  <c r="K111" i="34"/>
  <c r="L111" i="34" s="1"/>
  <c r="T111" i="34"/>
  <c r="AG111" i="34"/>
  <c r="AS111" i="34"/>
  <c r="AU111" i="34"/>
  <c r="AV111" i="34"/>
  <c r="AW111" i="34"/>
  <c r="D112" i="34"/>
  <c r="E113" i="34" s="1"/>
  <c r="H112" i="34"/>
  <c r="I112" i="34" s="1"/>
  <c r="J112" i="34" s="1"/>
  <c r="K112" i="34"/>
  <c r="L112" i="34" s="1"/>
  <c r="T112" i="34"/>
  <c r="AG112" i="34"/>
  <c r="AS112" i="34"/>
  <c r="AU112" i="34"/>
  <c r="AV112" i="34"/>
  <c r="AW112" i="34"/>
  <c r="K113" i="34"/>
  <c r="L113" i="34" s="1"/>
  <c r="T113" i="34"/>
  <c r="AG113" i="34"/>
  <c r="AS113" i="34"/>
  <c r="AU113" i="34"/>
  <c r="AV113" i="34"/>
  <c r="AW113" i="34"/>
  <c r="K114" i="34"/>
  <c r="L114" i="34"/>
  <c r="R114" i="34"/>
  <c r="T114" i="34"/>
  <c r="AG114" i="34"/>
  <c r="AS114" i="34"/>
  <c r="AU114" i="34"/>
  <c r="AV114" i="34"/>
  <c r="AW114" i="34"/>
  <c r="K115" i="34"/>
  <c r="L115" i="34" s="1"/>
  <c r="T115" i="34"/>
  <c r="AG115" i="34"/>
  <c r="AS115" i="34"/>
  <c r="AU115" i="34"/>
  <c r="AV115" i="34"/>
  <c r="AW115" i="34"/>
  <c r="K116" i="34"/>
  <c r="L116" i="34" s="1"/>
  <c r="T116" i="34"/>
  <c r="AG116" i="34"/>
  <c r="AS116" i="34"/>
  <c r="AU116" i="34"/>
  <c r="AV116" i="34"/>
  <c r="AW116" i="34"/>
  <c r="B121" i="34"/>
  <c r="I121" i="34"/>
  <c r="J121" i="34" s="1"/>
  <c r="K121" i="34"/>
  <c r="L121" i="34"/>
  <c r="R121" i="34" s="1"/>
  <c r="AG121" i="34"/>
  <c r="AS121" i="34"/>
  <c r="AU121" i="34"/>
  <c r="AW121" i="34"/>
  <c r="AZ121" i="34"/>
  <c r="B122" i="34"/>
  <c r="L131" i="34" s="1"/>
  <c r="K122" i="34"/>
  <c r="T122" i="34"/>
  <c r="AG122" i="34"/>
  <c r="AS122" i="34"/>
  <c r="AU122" i="34"/>
  <c r="AW122" i="34"/>
  <c r="AZ122" i="34"/>
  <c r="B123" i="34"/>
  <c r="AV122" i="34" s="1"/>
  <c r="K123" i="34"/>
  <c r="L123" i="34" s="1"/>
  <c r="AG123" i="34"/>
  <c r="AS123" i="34"/>
  <c r="AU123" i="34"/>
  <c r="AV123" i="34"/>
  <c r="AW123" i="34"/>
  <c r="AZ123" i="34"/>
  <c r="D124" i="34"/>
  <c r="E125" i="34" s="1"/>
  <c r="H124" i="34" s="1"/>
  <c r="I124" i="34" s="1"/>
  <c r="J124" i="34" s="1"/>
  <c r="K124" i="34"/>
  <c r="T124" i="34"/>
  <c r="AG124" i="34"/>
  <c r="AS124" i="34"/>
  <c r="AU124" i="34"/>
  <c r="AV124" i="34"/>
  <c r="AW124" i="34"/>
  <c r="AZ124" i="34"/>
  <c r="K125" i="34"/>
  <c r="L125" i="34" s="1"/>
  <c r="AG125" i="34"/>
  <c r="AS125" i="34"/>
  <c r="AU125" i="34"/>
  <c r="AV125" i="34"/>
  <c r="AW125" i="34"/>
  <c r="AZ125" i="34"/>
  <c r="K126" i="34"/>
  <c r="AG126" i="34"/>
  <c r="AS126" i="34"/>
  <c r="AU126" i="34"/>
  <c r="AV126" i="34"/>
  <c r="AW126" i="34"/>
  <c r="AZ126" i="34"/>
  <c r="K127" i="34"/>
  <c r="AG127" i="34"/>
  <c r="AS127" i="34"/>
  <c r="AU127" i="34"/>
  <c r="AV127" i="34"/>
  <c r="AW127" i="34"/>
  <c r="AZ127" i="34"/>
  <c r="K128" i="34"/>
  <c r="AG128" i="34"/>
  <c r="AS128" i="34"/>
  <c r="AU128" i="34"/>
  <c r="AV128" i="34"/>
  <c r="AW128" i="34"/>
  <c r="AZ128" i="34"/>
  <c r="K129" i="34"/>
  <c r="AG129" i="34"/>
  <c r="AS129" i="34"/>
  <c r="AU129" i="34"/>
  <c r="AV129" i="34"/>
  <c r="AW129" i="34"/>
  <c r="AZ129" i="34"/>
  <c r="K130" i="34"/>
  <c r="AG130" i="34"/>
  <c r="AS130" i="34"/>
  <c r="AU130" i="34"/>
  <c r="AV130" i="34"/>
  <c r="AW130" i="34"/>
  <c r="AZ130" i="34"/>
  <c r="K131" i="34"/>
  <c r="AG131" i="34"/>
  <c r="AS131" i="34"/>
  <c r="AU131" i="34"/>
  <c r="AV131" i="34"/>
  <c r="AW131" i="34"/>
  <c r="AZ131" i="34"/>
  <c r="K132" i="34"/>
  <c r="L132" i="34" s="1"/>
  <c r="AG132" i="34"/>
  <c r="AS132" i="34"/>
  <c r="AU132" i="34"/>
  <c r="AV132" i="34"/>
  <c r="AW132" i="34"/>
  <c r="AZ132" i="34"/>
  <c r="B136" i="34"/>
  <c r="K146" i="34" s="1"/>
  <c r="L146" i="34" s="1"/>
  <c r="D136" i="34"/>
  <c r="E137" i="34" s="1"/>
  <c r="H136" i="34" s="1"/>
  <c r="I136" i="34" s="1"/>
  <c r="J136" i="34" s="1"/>
  <c r="T136" i="34"/>
  <c r="AG136" i="34"/>
  <c r="AS136" i="34"/>
  <c r="AW136" i="34"/>
  <c r="B137" i="34"/>
  <c r="T139" i="34" s="1"/>
  <c r="AG137" i="34"/>
  <c r="AS137" i="34"/>
  <c r="AV137" i="34"/>
  <c r="AW137" i="34"/>
  <c r="B138" i="34"/>
  <c r="AV138" i="34" s="1"/>
  <c r="T138" i="34"/>
  <c r="AG138" i="34"/>
  <c r="AS138" i="34"/>
  <c r="AW138" i="34"/>
  <c r="AG139" i="34"/>
  <c r="AS139" i="34"/>
  <c r="AV139" i="34"/>
  <c r="AW139" i="34"/>
  <c r="T140" i="34"/>
  <c r="AG140" i="34"/>
  <c r="AS140" i="34"/>
  <c r="AU140" i="34"/>
  <c r="AV140" i="34"/>
  <c r="AW140" i="34"/>
  <c r="T141" i="34"/>
  <c r="AG141" i="34"/>
  <c r="AS141" i="34"/>
  <c r="AW141" i="34"/>
  <c r="D142" i="34"/>
  <c r="E143" i="34" s="1"/>
  <c r="H142" i="34" s="1"/>
  <c r="I142" i="34" s="1"/>
  <c r="J142" i="34" s="1"/>
  <c r="T142" i="34"/>
  <c r="AG142" i="34"/>
  <c r="AS142" i="34"/>
  <c r="AV142" i="34"/>
  <c r="AW142" i="34"/>
  <c r="AG143" i="34"/>
  <c r="AS143" i="34"/>
  <c r="AV143" i="34"/>
  <c r="AW143" i="34"/>
  <c r="K144" i="34"/>
  <c r="L144" i="34" s="1"/>
  <c r="AG144" i="34"/>
  <c r="AS144" i="34"/>
  <c r="AV144" i="34"/>
  <c r="AW144" i="34"/>
  <c r="T145" i="34"/>
  <c r="AG145" i="34"/>
  <c r="AS145" i="34"/>
  <c r="AW145" i="34"/>
  <c r="AG146" i="34"/>
  <c r="AS146" i="34"/>
  <c r="AV146" i="34"/>
  <c r="AW146" i="34"/>
  <c r="K147" i="34"/>
  <c r="L147" i="34" s="1"/>
  <c r="AG147" i="34"/>
  <c r="AS147" i="34"/>
  <c r="AV147" i="34"/>
  <c r="AW147" i="34"/>
  <c r="E148" i="27"/>
  <c r="AW147" i="27"/>
  <c r="AS147" i="27"/>
  <c r="AG147" i="27"/>
  <c r="T147" i="27"/>
  <c r="H147" i="27"/>
  <c r="I147" i="27" s="1"/>
  <c r="J147" i="27" s="1"/>
  <c r="E147" i="27"/>
  <c r="AW146" i="27"/>
  <c r="AS146" i="27"/>
  <c r="AG146" i="27"/>
  <c r="T146" i="27"/>
  <c r="H146" i="27"/>
  <c r="I146" i="27" s="1"/>
  <c r="J146" i="27" s="1"/>
  <c r="E146" i="27"/>
  <c r="AW145" i="27"/>
  <c r="AV145" i="27"/>
  <c r="AU145" i="27"/>
  <c r="AS145" i="27"/>
  <c r="AG145" i="27"/>
  <c r="K145" i="27"/>
  <c r="L145" i="27" s="1"/>
  <c r="H145" i="27"/>
  <c r="I145" i="27" s="1"/>
  <c r="J145" i="27" s="1"/>
  <c r="E145" i="27"/>
  <c r="H144" i="27" s="1"/>
  <c r="I144" i="27" s="1"/>
  <c r="J144" i="27" s="1"/>
  <c r="AW144" i="27"/>
  <c r="AS144" i="27"/>
  <c r="AG144" i="27"/>
  <c r="L144" i="27"/>
  <c r="K144" i="27"/>
  <c r="E144" i="27"/>
  <c r="AW143" i="27"/>
  <c r="AS143" i="27"/>
  <c r="AG143" i="27"/>
  <c r="T143" i="27"/>
  <c r="H143" i="27"/>
  <c r="I143" i="27" s="1"/>
  <c r="J143" i="27" s="1"/>
  <c r="E143" i="27"/>
  <c r="AW142" i="27"/>
  <c r="AU142" i="27"/>
  <c r="AS142" i="27"/>
  <c r="AG142" i="27"/>
  <c r="T142" i="27"/>
  <c r="H142" i="27"/>
  <c r="I142" i="27" s="1"/>
  <c r="J142" i="27" s="1"/>
  <c r="E142" i="27"/>
  <c r="AW141" i="27"/>
  <c r="AV141" i="27"/>
  <c r="AU141" i="27"/>
  <c r="AS141" i="27"/>
  <c r="AG141" i="27"/>
  <c r="K141" i="27"/>
  <c r="L141" i="27" s="1"/>
  <c r="H141" i="27"/>
  <c r="I141" i="27" s="1"/>
  <c r="J141" i="27" s="1"/>
  <c r="E141" i="27"/>
  <c r="H140" i="27" s="1"/>
  <c r="I140" i="27" s="1"/>
  <c r="J140" i="27" s="1"/>
  <c r="AW140" i="27"/>
  <c r="AS140" i="27"/>
  <c r="AG140" i="27"/>
  <c r="K140" i="27"/>
  <c r="L140" i="27" s="1"/>
  <c r="E140" i="27"/>
  <c r="H139" i="27" s="1"/>
  <c r="I139" i="27" s="1"/>
  <c r="J139" i="27" s="1"/>
  <c r="AW139" i="27"/>
  <c r="AS139" i="27"/>
  <c r="AG139" i="27"/>
  <c r="T139" i="27"/>
  <c r="E139" i="27"/>
  <c r="AW138" i="27"/>
  <c r="AV138" i="27"/>
  <c r="AU138" i="27"/>
  <c r="AS138" i="27"/>
  <c r="AG138" i="27"/>
  <c r="H138" i="27"/>
  <c r="I138" i="27" s="1"/>
  <c r="J138" i="27" s="1"/>
  <c r="E138" i="27"/>
  <c r="H137" i="27" s="1"/>
  <c r="I137" i="27" s="1"/>
  <c r="J137" i="27" s="1"/>
  <c r="B138" i="27"/>
  <c r="AV144" i="27" s="1"/>
  <c r="AW137" i="27"/>
  <c r="AV137" i="27"/>
  <c r="AS137" i="27"/>
  <c r="AG137" i="27"/>
  <c r="T137" i="27"/>
  <c r="L137" i="27"/>
  <c r="K137" i="27"/>
  <c r="E137" i="27"/>
  <c r="B137" i="27"/>
  <c r="T138" i="27" s="1"/>
  <c r="AW136" i="27"/>
  <c r="AS136" i="27"/>
  <c r="AG136" i="27"/>
  <c r="T136" i="27"/>
  <c r="I136" i="27"/>
  <c r="J136" i="27" s="1"/>
  <c r="H136" i="27"/>
  <c r="B136" i="27"/>
  <c r="AU137" i="27" s="1"/>
  <c r="E133" i="27"/>
  <c r="AZ132" i="27"/>
  <c r="AW132" i="27"/>
  <c r="AV132" i="27"/>
  <c r="AU132" i="27"/>
  <c r="AS132" i="27"/>
  <c r="AG132" i="27"/>
  <c r="K132" i="27"/>
  <c r="L132" i="27" s="1"/>
  <c r="H132" i="27"/>
  <c r="I132" i="27" s="1"/>
  <c r="J132" i="27" s="1"/>
  <c r="E132" i="27"/>
  <c r="H131" i="27" s="1"/>
  <c r="I131" i="27" s="1"/>
  <c r="J131" i="27" s="1"/>
  <c r="AZ131" i="27"/>
  <c r="AW131" i="27"/>
  <c r="AS131" i="27"/>
  <c r="AG131" i="27"/>
  <c r="E131" i="27"/>
  <c r="AZ130" i="27"/>
  <c r="AW130" i="27"/>
  <c r="AV130" i="27"/>
  <c r="AU130" i="27"/>
  <c r="AS130" i="27"/>
  <c r="AG130" i="27"/>
  <c r="H130" i="27"/>
  <c r="I130" i="27" s="1"/>
  <c r="J130" i="27" s="1"/>
  <c r="E130" i="27"/>
  <c r="H129" i="27" s="1"/>
  <c r="I129" i="27" s="1"/>
  <c r="J129" i="27" s="1"/>
  <c r="AZ129" i="27"/>
  <c r="AW129" i="27"/>
  <c r="AS129" i="27"/>
  <c r="AG129" i="27"/>
  <c r="K129" i="27"/>
  <c r="L129" i="27" s="1"/>
  <c r="R129" i="27" s="1"/>
  <c r="E129" i="27"/>
  <c r="H128" i="27" s="1"/>
  <c r="I128" i="27" s="1"/>
  <c r="J128" i="27" s="1"/>
  <c r="AZ128" i="27"/>
  <c r="AW128" i="27"/>
  <c r="AS128" i="27"/>
  <c r="AG128" i="27"/>
  <c r="E128" i="27"/>
  <c r="AZ127" i="27"/>
  <c r="AW127" i="27"/>
  <c r="AV127" i="27"/>
  <c r="AU127" i="27"/>
  <c r="AS127" i="27"/>
  <c r="AG127" i="27"/>
  <c r="I127" i="27"/>
  <c r="J127" i="27" s="1"/>
  <c r="H127" i="27"/>
  <c r="E127" i="27"/>
  <c r="H126" i="27" s="1"/>
  <c r="I126" i="27" s="1"/>
  <c r="J126" i="27" s="1"/>
  <c r="AZ126" i="27"/>
  <c r="AW126" i="27"/>
  <c r="AS126" i="27"/>
  <c r="AG126" i="27"/>
  <c r="K126" i="27"/>
  <c r="L126" i="27" s="1"/>
  <c r="R126" i="27" s="1"/>
  <c r="E126" i="27"/>
  <c r="AZ125" i="27"/>
  <c r="AW125" i="27"/>
  <c r="AV125" i="27"/>
  <c r="AU125" i="27"/>
  <c r="AS125" i="27"/>
  <c r="AG125" i="27"/>
  <c r="H125" i="27"/>
  <c r="I125" i="27" s="1"/>
  <c r="J125" i="27" s="1"/>
  <c r="E125" i="27"/>
  <c r="AZ124" i="27"/>
  <c r="AW124" i="27"/>
  <c r="AV124" i="27"/>
  <c r="AS124" i="27"/>
  <c r="AG124" i="27"/>
  <c r="L124" i="27"/>
  <c r="K124" i="27"/>
  <c r="H124" i="27"/>
  <c r="I124" i="27" s="1"/>
  <c r="J124" i="27" s="1"/>
  <c r="E124" i="27"/>
  <c r="AZ123" i="27"/>
  <c r="AW123" i="27"/>
  <c r="AS123" i="27"/>
  <c r="AG123" i="27"/>
  <c r="T123" i="27"/>
  <c r="H123" i="27"/>
  <c r="I123" i="27" s="1"/>
  <c r="J123" i="27" s="1"/>
  <c r="E123" i="27"/>
  <c r="B123" i="27"/>
  <c r="AV129" i="27" s="1"/>
  <c r="AZ122" i="27"/>
  <c r="AW122" i="27"/>
  <c r="AV122" i="27"/>
  <c r="AU122" i="27"/>
  <c r="AS122" i="27"/>
  <c r="AG122" i="27"/>
  <c r="K122" i="27"/>
  <c r="L122" i="27" s="1"/>
  <c r="I122" i="27"/>
  <c r="J122" i="27" s="1"/>
  <c r="H122" i="27"/>
  <c r="E122" i="27"/>
  <c r="H121" i="27" s="1"/>
  <c r="I121" i="27" s="1"/>
  <c r="J121" i="27" s="1"/>
  <c r="B122" i="27"/>
  <c r="T130" i="27" s="1"/>
  <c r="AZ121" i="27"/>
  <c r="AW121" i="27"/>
  <c r="AV121" i="27"/>
  <c r="AS121" i="27"/>
  <c r="AG121" i="27"/>
  <c r="B121" i="27"/>
  <c r="AU124" i="27" s="1"/>
  <c r="E117" i="27"/>
  <c r="AW116" i="27"/>
  <c r="AS116" i="27"/>
  <c r="AG116" i="27"/>
  <c r="T116" i="27"/>
  <c r="H116" i="27"/>
  <c r="I116" i="27" s="1"/>
  <c r="J116" i="27" s="1"/>
  <c r="E116" i="27"/>
  <c r="H115" i="27" s="1"/>
  <c r="I115" i="27" s="1"/>
  <c r="J115" i="27" s="1"/>
  <c r="AW115" i="27"/>
  <c r="AV115" i="27"/>
  <c r="AS115" i="27"/>
  <c r="AG115" i="27"/>
  <c r="K115" i="27"/>
  <c r="L115" i="27" s="1"/>
  <c r="E115" i="27"/>
  <c r="H114" i="27" s="1"/>
  <c r="I114" i="27" s="1"/>
  <c r="J114" i="27" s="1"/>
  <c r="AW114" i="27"/>
  <c r="AS114" i="27"/>
  <c r="AG114" i="27"/>
  <c r="K114" i="27"/>
  <c r="L114" i="27" s="1"/>
  <c r="R114" i="27" s="1"/>
  <c r="E114" i="27"/>
  <c r="AW113" i="27"/>
  <c r="AS113" i="27"/>
  <c r="AG113" i="27"/>
  <c r="H113" i="27"/>
  <c r="I113" i="27" s="1"/>
  <c r="J113" i="27" s="1"/>
  <c r="E113" i="27"/>
  <c r="AW112" i="27"/>
  <c r="AV112" i="27"/>
  <c r="AU112" i="27"/>
  <c r="AS112" i="27"/>
  <c r="AG112" i="27"/>
  <c r="H112" i="27"/>
  <c r="I112" i="27" s="1"/>
  <c r="J112" i="27" s="1"/>
  <c r="E112" i="27"/>
  <c r="H111" i="27" s="1"/>
  <c r="I111" i="27" s="1"/>
  <c r="J111" i="27" s="1"/>
  <c r="AW111" i="27"/>
  <c r="AV111" i="27"/>
  <c r="AU111" i="27"/>
  <c r="AS111" i="27"/>
  <c r="AG111" i="27"/>
  <c r="K111" i="27"/>
  <c r="L111" i="27" s="1"/>
  <c r="E111" i="27"/>
  <c r="H110" i="27" s="1"/>
  <c r="I110" i="27" s="1"/>
  <c r="J110" i="27" s="1"/>
  <c r="AW110" i="27"/>
  <c r="AS110" i="27"/>
  <c r="AG110" i="27"/>
  <c r="T110" i="27"/>
  <c r="K110" i="27"/>
  <c r="L110" i="27" s="1"/>
  <c r="R110" i="27" s="1"/>
  <c r="E110" i="27"/>
  <c r="H109" i="27" s="1"/>
  <c r="I109" i="27" s="1"/>
  <c r="J109" i="27" s="1"/>
  <c r="AW109" i="27"/>
  <c r="AS109" i="27"/>
  <c r="AG109" i="27"/>
  <c r="E109" i="27"/>
  <c r="AW108" i="27"/>
  <c r="AV108" i="27"/>
  <c r="AS108" i="27"/>
  <c r="AG108" i="27"/>
  <c r="H108" i="27"/>
  <c r="I108" i="27" s="1"/>
  <c r="J108" i="27" s="1"/>
  <c r="E108" i="27"/>
  <c r="AW107" i="27"/>
  <c r="AV107" i="27"/>
  <c r="AS107" i="27"/>
  <c r="AG107" i="27"/>
  <c r="J107" i="27"/>
  <c r="H107" i="27"/>
  <c r="I107" i="27" s="1"/>
  <c r="E107" i="27"/>
  <c r="B107" i="27"/>
  <c r="AV114" i="27" s="1"/>
  <c r="AW106" i="27"/>
  <c r="AS106" i="27"/>
  <c r="AG106" i="27"/>
  <c r="T106" i="27"/>
  <c r="I106" i="27"/>
  <c r="J106" i="27" s="1"/>
  <c r="H106" i="27"/>
  <c r="E106" i="27"/>
  <c r="B106" i="27"/>
  <c r="T112" i="27" s="1"/>
  <c r="AW105" i="27"/>
  <c r="AV105" i="27"/>
  <c r="AS105" i="27"/>
  <c r="AG105" i="27"/>
  <c r="T105" i="27"/>
  <c r="H105" i="27"/>
  <c r="I105" i="27" s="1"/>
  <c r="J105" i="27" s="1"/>
  <c r="B105" i="27"/>
  <c r="AU107" i="27" s="1"/>
  <c r="E101" i="27"/>
  <c r="AM100" i="27"/>
  <c r="AL100" i="27"/>
  <c r="H100" i="27"/>
  <c r="I100" i="27" s="1"/>
  <c r="J100" i="27" s="1"/>
  <c r="E100" i="27"/>
  <c r="H99" i="27" s="1"/>
  <c r="I99" i="27" s="1"/>
  <c r="J99" i="27" s="1"/>
  <c r="AM99" i="27"/>
  <c r="K99" i="27"/>
  <c r="L99" i="27" s="1"/>
  <c r="E99" i="27"/>
  <c r="H98" i="27" s="1"/>
  <c r="I98" i="27" s="1"/>
  <c r="J98" i="27" s="1"/>
  <c r="AM98" i="27"/>
  <c r="T98" i="27"/>
  <c r="K98" i="27"/>
  <c r="L98" i="27" s="1"/>
  <c r="R98" i="27" s="1"/>
  <c r="E98" i="27"/>
  <c r="H97" i="27" s="1"/>
  <c r="I97" i="27" s="1"/>
  <c r="J97" i="27" s="1"/>
  <c r="AM97" i="27"/>
  <c r="T97" i="27"/>
  <c r="E97" i="27"/>
  <c r="H96" i="27" s="1"/>
  <c r="I96" i="27" s="1"/>
  <c r="J96" i="27" s="1"/>
  <c r="AM96" i="27"/>
  <c r="AL96" i="27"/>
  <c r="E96" i="27"/>
  <c r="AM95" i="27"/>
  <c r="AL95" i="27"/>
  <c r="AK95" i="27"/>
  <c r="H95" i="27"/>
  <c r="I95" i="27" s="1"/>
  <c r="J95" i="27" s="1"/>
  <c r="E95" i="27"/>
  <c r="AM94" i="27"/>
  <c r="AK94" i="27"/>
  <c r="H94" i="27"/>
  <c r="I94" i="27" s="1"/>
  <c r="J94" i="27" s="1"/>
  <c r="E94" i="27"/>
  <c r="AM93" i="27"/>
  <c r="AK93" i="27"/>
  <c r="K93" i="27"/>
  <c r="L93" i="27" s="1"/>
  <c r="H93" i="27"/>
  <c r="I93" i="27" s="1"/>
  <c r="J93" i="27" s="1"/>
  <c r="E93" i="27"/>
  <c r="AM92" i="27"/>
  <c r="H92" i="27"/>
  <c r="I92" i="27" s="1"/>
  <c r="J92" i="27" s="1"/>
  <c r="E92" i="27"/>
  <c r="AM91" i="27"/>
  <c r="H91" i="27"/>
  <c r="I91" i="27" s="1"/>
  <c r="J91" i="27" s="1"/>
  <c r="E91" i="27"/>
  <c r="B91" i="27"/>
  <c r="AL99" i="27" s="1"/>
  <c r="AM90" i="27"/>
  <c r="T90" i="27"/>
  <c r="I90" i="27"/>
  <c r="J90" i="27" s="1"/>
  <c r="H90" i="27"/>
  <c r="E90" i="27"/>
  <c r="H89" i="27" s="1"/>
  <c r="I89" i="27" s="1"/>
  <c r="J89" i="27" s="1"/>
  <c r="B90" i="27"/>
  <c r="T94" i="27" s="1"/>
  <c r="AM89" i="27"/>
  <c r="AL89" i="27"/>
  <c r="AK89" i="27"/>
  <c r="T89" i="27"/>
  <c r="B89" i="27"/>
  <c r="AK100" i="27" s="1"/>
  <c r="E85" i="27"/>
  <c r="AT84" i="27"/>
  <c r="AS84" i="27"/>
  <c r="AP84" i="27"/>
  <c r="AA84" i="27"/>
  <c r="K84" i="27"/>
  <c r="L84" i="27" s="1"/>
  <c r="H84" i="27"/>
  <c r="I84" i="27" s="1"/>
  <c r="J84" i="27" s="1"/>
  <c r="E84" i="27"/>
  <c r="H83" i="27" s="1"/>
  <c r="I83" i="27" s="1"/>
  <c r="J83" i="27" s="1"/>
  <c r="AT83" i="27"/>
  <c r="AP83" i="27"/>
  <c r="AA83" i="27"/>
  <c r="K83" i="27"/>
  <c r="L83" i="27" s="1"/>
  <c r="E83" i="27"/>
  <c r="H82" i="27" s="1"/>
  <c r="I82" i="27" s="1"/>
  <c r="J82" i="27" s="1"/>
  <c r="AT82" i="27"/>
  <c r="AP82" i="27"/>
  <c r="AA82" i="27"/>
  <c r="E82" i="27"/>
  <c r="AT81" i="27"/>
  <c r="AS81" i="27"/>
  <c r="AR81" i="27"/>
  <c r="AP81" i="27"/>
  <c r="AA81" i="27"/>
  <c r="H81" i="27"/>
  <c r="I81" i="27" s="1"/>
  <c r="J81" i="27" s="1"/>
  <c r="E81" i="27"/>
  <c r="H80" i="27" s="1"/>
  <c r="AT80" i="27"/>
  <c r="AR80" i="27"/>
  <c r="AP80" i="27"/>
  <c r="AA80" i="27"/>
  <c r="K80" i="27"/>
  <c r="L80" i="27" s="1"/>
  <c r="I80" i="27"/>
  <c r="J80" i="27" s="1"/>
  <c r="E80" i="27"/>
  <c r="H79" i="27" s="1"/>
  <c r="I79" i="27" s="1"/>
  <c r="J79" i="27" s="1"/>
  <c r="AT79" i="27"/>
  <c r="AP79" i="27"/>
  <c r="AA79" i="27"/>
  <c r="K79" i="27"/>
  <c r="L79" i="27" s="1"/>
  <c r="R79" i="27" s="1"/>
  <c r="E79" i="27"/>
  <c r="H78" i="27" s="1"/>
  <c r="I78" i="27" s="1"/>
  <c r="J78" i="27" s="1"/>
  <c r="AT78" i="27"/>
  <c r="AP78" i="27"/>
  <c r="AA78" i="27"/>
  <c r="E78" i="27"/>
  <c r="AT77" i="27"/>
  <c r="AS77" i="27"/>
  <c r="AR77" i="27"/>
  <c r="AP77" i="27"/>
  <c r="AA77" i="27"/>
  <c r="H77" i="27"/>
  <c r="I77" i="27" s="1"/>
  <c r="J77" i="27" s="1"/>
  <c r="E77" i="27"/>
  <c r="AT76" i="27"/>
  <c r="AS76" i="27"/>
  <c r="AP76" i="27"/>
  <c r="AA76" i="27"/>
  <c r="J76" i="27"/>
  <c r="H76" i="27"/>
  <c r="I76" i="27" s="1"/>
  <c r="E76" i="27"/>
  <c r="AT75" i="27"/>
  <c r="AS75" i="27"/>
  <c r="AP75" i="27"/>
  <c r="AA75" i="27"/>
  <c r="H75" i="27"/>
  <c r="I75" i="27" s="1"/>
  <c r="J75" i="27" s="1"/>
  <c r="E75" i="27"/>
  <c r="B75" i="27"/>
  <c r="AS83" i="27" s="1"/>
  <c r="AT74" i="27"/>
  <c r="AS74" i="27"/>
  <c r="AR74" i="27"/>
  <c r="AP74" i="27"/>
  <c r="AA74" i="27"/>
  <c r="H74" i="27"/>
  <c r="I74" i="27" s="1"/>
  <c r="J74" i="27" s="1"/>
  <c r="E74" i="27"/>
  <c r="B74" i="27"/>
  <c r="T81" i="27" s="1"/>
  <c r="AT73" i="27"/>
  <c r="AS73" i="27"/>
  <c r="AP73" i="27"/>
  <c r="AA73" i="27"/>
  <c r="K73" i="27"/>
  <c r="L73" i="27" s="1"/>
  <c r="J73" i="27"/>
  <c r="H73" i="27"/>
  <c r="I73" i="27" s="1"/>
  <c r="B73" i="27"/>
  <c r="AR76" i="27" s="1"/>
  <c r="E70" i="27"/>
  <c r="H69" i="27" s="1"/>
  <c r="I69" i="27" s="1"/>
  <c r="J69" i="27" s="1"/>
  <c r="AT69" i="27"/>
  <c r="AP69" i="27"/>
  <c r="AA69" i="27"/>
  <c r="E69" i="27"/>
  <c r="AT68" i="27"/>
  <c r="AP68" i="27"/>
  <c r="AA68" i="27"/>
  <c r="T68" i="27"/>
  <c r="H68" i="27"/>
  <c r="I68" i="27" s="1"/>
  <c r="J68" i="27" s="1"/>
  <c r="E68" i="27"/>
  <c r="H67" i="27" s="1"/>
  <c r="AT67" i="27"/>
  <c r="AR67" i="27"/>
  <c r="AP67" i="27"/>
  <c r="AA67" i="27"/>
  <c r="I67" i="27"/>
  <c r="J67" i="27" s="1"/>
  <c r="E67" i="27"/>
  <c r="H66" i="27" s="1"/>
  <c r="AT66" i="27"/>
  <c r="AP66" i="27"/>
  <c r="AA66" i="27"/>
  <c r="K66" i="27"/>
  <c r="L66" i="27" s="1"/>
  <c r="I66" i="27"/>
  <c r="J66" i="27" s="1"/>
  <c r="E66" i="27"/>
  <c r="H65" i="27" s="1"/>
  <c r="I65" i="27" s="1"/>
  <c r="J65" i="27" s="1"/>
  <c r="AT65" i="27"/>
  <c r="AP65" i="27"/>
  <c r="AA65" i="27"/>
  <c r="T65" i="27"/>
  <c r="E65" i="27"/>
  <c r="AT64" i="27"/>
  <c r="AP64" i="27"/>
  <c r="AA64" i="27"/>
  <c r="H64" i="27"/>
  <c r="I64" i="27" s="1"/>
  <c r="J64" i="27" s="1"/>
  <c r="E64" i="27"/>
  <c r="H63" i="27" s="1"/>
  <c r="AT63" i="27"/>
  <c r="AR63" i="27"/>
  <c r="AP63" i="27"/>
  <c r="AA63" i="27"/>
  <c r="I63" i="27"/>
  <c r="J63" i="27" s="1"/>
  <c r="E63" i="27"/>
  <c r="H62" i="27" s="1"/>
  <c r="I62" i="27" s="1"/>
  <c r="J62" i="27" s="1"/>
  <c r="AT62" i="27"/>
  <c r="AP62" i="27"/>
  <c r="AA62" i="27"/>
  <c r="E62" i="27"/>
  <c r="H61" i="27" s="1"/>
  <c r="I61" i="27" s="1"/>
  <c r="J61" i="27" s="1"/>
  <c r="AT61" i="27"/>
  <c r="AP61" i="27"/>
  <c r="AA61" i="27"/>
  <c r="T61" i="27"/>
  <c r="E61" i="27"/>
  <c r="AT60" i="27"/>
  <c r="AR60" i="27"/>
  <c r="AP60" i="27"/>
  <c r="AA60" i="27"/>
  <c r="T60" i="27"/>
  <c r="I60" i="27"/>
  <c r="J60" i="27" s="1"/>
  <c r="H60" i="27"/>
  <c r="E60" i="27"/>
  <c r="H59" i="27" s="1"/>
  <c r="B60" i="27"/>
  <c r="AT59" i="27"/>
  <c r="AR59" i="27"/>
  <c r="AP59" i="27"/>
  <c r="AA59" i="27"/>
  <c r="K59" i="27"/>
  <c r="L59" i="27" s="1"/>
  <c r="I59" i="27"/>
  <c r="J59" i="27" s="1"/>
  <c r="E59" i="27"/>
  <c r="H58" i="27" s="1"/>
  <c r="I58" i="27" s="1"/>
  <c r="J58" i="27" s="1"/>
  <c r="B59" i="27"/>
  <c r="T67" i="27" s="1"/>
  <c r="AT58" i="27"/>
  <c r="AP58" i="27"/>
  <c r="AA58" i="27"/>
  <c r="T58" i="27"/>
  <c r="L58" i="27"/>
  <c r="O58" i="27" s="1"/>
  <c r="P58" i="27" s="1"/>
  <c r="Q58" i="27" s="1"/>
  <c r="K58" i="27"/>
  <c r="B58" i="27"/>
  <c r="K69" i="27" s="1"/>
  <c r="L69" i="27" s="1"/>
  <c r="E54" i="27"/>
  <c r="AT53" i="27"/>
  <c r="AP53" i="27"/>
  <c r="AG53" i="27"/>
  <c r="AA53" i="27"/>
  <c r="H53" i="27"/>
  <c r="I53" i="27" s="1"/>
  <c r="J53" i="27" s="1"/>
  <c r="E53" i="27"/>
  <c r="H52" i="27" s="1"/>
  <c r="I52" i="27" s="1"/>
  <c r="J52" i="27" s="1"/>
  <c r="AT52" i="27"/>
  <c r="AP52" i="27"/>
  <c r="AG52" i="27"/>
  <c r="AA52" i="27"/>
  <c r="E52" i="27"/>
  <c r="H51" i="27" s="1"/>
  <c r="I51" i="27" s="1"/>
  <c r="J51" i="27" s="1"/>
  <c r="AT51" i="27"/>
  <c r="AP51" i="27"/>
  <c r="AG51" i="27"/>
  <c r="AA51" i="27"/>
  <c r="T51" i="27"/>
  <c r="E51" i="27"/>
  <c r="AT50" i="27"/>
  <c r="AP50" i="27"/>
  <c r="AG50" i="27"/>
  <c r="AA50" i="27"/>
  <c r="H50" i="27"/>
  <c r="I50" i="27" s="1"/>
  <c r="J50" i="27" s="1"/>
  <c r="E50" i="27"/>
  <c r="AT49" i="27"/>
  <c r="AR49" i="27"/>
  <c r="AP49" i="27"/>
  <c r="AG49" i="27"/>
  <c r="AA49" i="27"/>
  <c r="H49" i="27"/>
  <c r="I49" i="27" s="1"/>
  <c r="J49" i="27" s="1"/>
  <c r="E49" i="27"/>
  <c r="AT48" i="27"/>
  <c r="AP48" i="27"/>
  <c r="AG48" i="27"/>
  <c r="AA48" i="27"/>
  <c r="I48" i="27"/>
  <c r="J48" i="27" s="1"/>
  <c r="H48" i="27"/>
  <c r="E48" i="27"/>
  <c r="AT47" i="27"/>
  <c r="AP47" i="27"/>
  <c r="AG47" i="27"/>
  <c r="AA47" i="27"/>
  <c r="T47" i="27"/>
  <c r="I47" i="27"/>
  <c r="J47" i="27" s="1"/>
  <c r="H47" i="27"/>
  <c r="E47" i="27"/>
  <c r="AT46" i="27"/>
  <c r="AP46" i="27"/>
  <c r="AG46" i="27"/>
  <c r="AA46" i="27"/>
  <c r="J46" i="27"/>
  <c r="H46" i="27"/>
  <c r="I46" i="27" s="1"/>
  <c r="E46" i="27"/>
  <c r="AT45" i="27"/>
  <c r="AP45" i="27"/>
  <c r="AG45" i="27"/>
  <c r="AA45" i="27"/>
  <c r="T45" i="27"/>
  <c r="H45" i="27"/>
  <c r="I45" i="27" s="1"/>
  <c r="J45" i="27" s="1"/>
  <c r="E45" i="27"/>
  <c r="AT44" i="27"/>
  <c r="AS44" i="27"/>
  <c r="AR44" i="27"/>
  <c r="AP44" i="27"/>
  <c r="AG44" i="27"/>
  <c r="AA44" i="27"/>
  <c r="T44" i="27"/>
  <c r="I44" i="27"/>
  <c r="J44" i="27" s="1"/>
  <c r="H44" i="27"/>
  <c r="E44" i="27"/>
  <c r="B44" i="27"/>
  <c r="AS43" i="27" s="1"/>
  <c r="AT43" i="27"/>
  <c r="AR43" i="27"/>
  <c r="AP43" i="27"/>
  <c r="AG43" i="27"/>
  <c r="AA43" i="27"/>
  <c r="T43" i="27"/>
  <c r="L43" i="27"/>
  <c r="R43" i="27" s="1"/>
  <c r="K43" i="27"/>
  <c r="J43" i="27"/>
  <c r="H43" i="27"/>
  <c r="I43" i="27" s="1"/>
  <c r="E43" i="27"/>
  <c r="B43" i="27"/>
  <c r="AT42" i="27"/>
  <c r="AP42" i="27"/>
  <c r="AG42" i="27"/>
  <c r="AA42" i="27"/>
  <c r="T42" i="27"/>
  <c r="H42" i="27"/>
  <c r="I42" i="27" s="1"/>
  <c r="J42" i="27" s="1"/>
  <c r="B42" i="27"/>
  <c r="E38" i="27"/>
  <c r="AT37" i="27"/>
  <c r="AS37" i="27"/>
  <c r="AP37" i="27"/>
  <c r="AA37" i="27"/>
  <c r="K37" i="27"/>
  <c r="L37" i="27" s="1"/>
  <c r="J37" i="27"/>
  <c r="H37" i="27"/>
  <c r="I37" i="27" s="1"/>
  <c r="E37" i="27"/>
  <c r="H36" i="27" s="1"/>
  <c r="I36" i="27" s="1"/>
  <c r="J36" i="27" s="1"/>
  <c r="AT36" i="27"/>
  <c r="AS36" i="27"/>
  <c r="AP36" i="27"/>
  <c r="AA36" i="27"/>
  <c r="K36" i="27"/>
  <c r="L36" i="27" s="1"/>
  <c r="E36" i="27"/>
  <c r="AT35" i="27"/>
  <c r="AP35" i="27"/>
  <c r="AA35" i="27"/>
  <c r="H35" i="27"/>
  <c r="I35" i="27" s="1"/>
  <c r="J35" i="27" s="1"/>
  <c r="E35" i="27"/>
  <c r="AT34" i="27"/>
  <c r="AS34" i="27"/>
  <c r="AR34" i="27"/>
  <c r="AP34" i="27"/>
  <c r="AA34" i="27"/>
  <c r="H34" i="27"/>
  <c r="I34" i="27" s="1"/>
  <c r="J34" i="27" s="1"/>
  <c r="E34" i="27"/>
  <c r="H33" i="27" s="1"/>
  <c r="I33" i="27" s="1"/>
  <c r="J33" i="27" s="1"/>
  <c r="AT33" i="27"/>
  <c r="AS33" i="27"/>
  <c r="AR33" i="27"/>
  <c r="AP33" i="27"/>
  <c r="AA33" i="27"/>
  <c r="L33" i="27"/>
  <c r="K33" i="27"/>
  <c r="E33" i="27"/>
  <c r="H32" i="27" s="1"/>
  <c r="I32" i="27" s="1"/>
  <c r="J32" i="27" s="1"/>
  <c r="AT32" i="27"/>
  <c r="AP32" i="27"/>
  <c r="AA32" i="27"/>
  <c r="K32" i="27"/>
  <c r="L32" i="27" s="1"/>
  <c r="E32" i="27"/>
  <c r="AT31" i="27"/>
  <c r="AP31" i="27"/>
  <c r="AA31" i="27"/>
  <c r="H31" i="27"/>
  <c r="I31" i="27" s="1"/>
  <c r="J31" i="27" s="1"/>
  <c r="E31" i="27"/>
  <c r="AT30" i="27"/>
  <c r="AS30" i="27"/>
  <c r="AR30" i="27"/>
  <c r="AP30" i="27"/>
  <c r="AA30" i="27"/>
  <c r="H30" i="27"/>
  <c r="I30" i="27" s="1"/>
  <c r="J30" i="27" s="1"/>
  <c r="E30" i="27"/>
  <c r="AT29" i="27"/>
  <c r="AS29" i="27"/>
  <c r="AP29" i="27"/>
  <c r="AA29" i="27"/>
  <c r="H29" i="27"/>
  <c r="I29" i="27" s="1"/>
  <c r="J29" i="27" s="1"/>
  <c r="E29" i="27"/>
  <c r="H28" i="27" s="1"/>
  <c r="I28" i="27" s="1"/>
  <c r="AT28" i="27"/>
  <c r="AP28" i="27"/>
  <c r="AA28" i="27"/>
  <c r="J28" i="27"/>
  <c r="E28" i="27"/>
  <c r="B28" i="27"/>
  <c r="AS32" i="27" s="1"/>
  <c r="AT27" i="27"/>
  <c r="AS27" i="27"/>
  <c r="AP27" i="27"/>
  <c r="AA27" i="27"/>
  <c r="I27" i="27"/>
  <c r="J27" i="27" s="1"/>
  <c r="H27" i="27"/>
  <c r="E27" i="27"/>
  <c r="B27" i="27"/>
  <c r="AT26" i="27"/>
  <c r="AS26" i="27"/>
  <c r="AP26" i="27"/>
  <c r="AA26" i="27"/>
  <c r="K26" i="27"/>
  <c r="L26" i="27" s="1"/>
  <c r="J26" i="27"/>
  <c r="H26" i="27"/>
  <c r="I26" i="27" s="1"/>
  <c r="B26" i="27"/>
  <c r="AR36" i="27" s="1"/>
  <c r="E148" i="26"/>
  <c r="H147" i="26" s="1"/>
  <c r="I147" i="26" s="1"/>
  <c r="J147" i="26" s="1"/>
  <c r="AW147" i="26"/>
  <c r="AS147" i="26"/>
  <c r="AG147" i="26"/>
  <c r="T147" i="26"/>
  <c r="L147" i="26"/>
  <c r="E147" i="26"/>
  <c r="AW146" i="26"/>
  <c r="AU146" i="26"/>
  <c r="AS146" i="26"/>
  <c r="AG146" i="26"/>
  <c r="T146" i="26"/>
  <c r="H146" i="26"/>
  <c r="I146" i="26" s="1"/>
  <c r="J146" i="26" s="1"/>
  <c r="E146" i="26"/>
  <c r="H145" i="26" s="1"/>
  <c r="I145" i="26" s="1"/>
  <c r="J145" i="26" s="1"/>
  <c r="AW145" i="26"/>
  <c r="AU145" i="26"/>
  <c r="AS145" i="26"/>
  <c r="AG145" i="26"/>
  <c r="K145" i="26"/>
  <c r="L145" i="26" s="1"/>
  <c r="E145" i="26"/>
  <c r="H144" i="26" s="1"/>
  <c r="I144" i="26" s="1"/>
  <c r="J144" i="26" s="1"/>
  <c r="AW144" i="26"/>
  <c r="AS144" i="26"/>
  <c r="AG144" i="26"/>
  <c r="R144" i="26"/>
  <c r="K144" i="26"/>
  <c r="L144" i="26" s="1"/>
  <c r="E144" i="26"/>
  <c r="AW143" i="26"/>
  <c r="AS143" i="26"/>
  <c r="AG143" i="26"/>
  <c r="T143" i="26"/>
  <c r="H143" i="26"/>
  <c r="I143" i="26" s="1"/>
  <c r="J143" i="26" s="1"/>
  <c r="E143" i="26"/>
  <c r="AW142" i="26"/>
  <c r="AV142" i="26"/>
  <c r="AU142" i="26"/>
  <c r="AS142" i="26"/>
  <c r="AG142" i="26"/>
  <c r="T142" i="26"/>
  <c r="K142" i="26"/>
  <c r="L142" i="26" s="1"/>
  <c r="H142" i="26"/>
  <c r="I142" i="26" s="1"/>
  <c r="J142" i="26" s="1"/>
  <c r="E142" i="26"/>
  <c r="H141" i="26" s="1"/>
  <c r="I141" i="26" s="1"/>
  <c r="J141" i="26" s="1"/>
  <c r="AW141" i="26"/>
  <c r="AU141" i="26"/>
  <c r="AS141" i="26"/>
  <c r="AG141" i="26"/>
  <c r="K141" i="26"/>
  <c r="L141" i="26" s="1"/>
  <c r="E141" i="26"/>
  <c r="H140" i="26" s="1"/>
  <c r="I140" i="26" s="1"/>
  <c r="J140" i="26" s="1"/>
  <c r="AW140" i="26"/>
  <c r="AS140" i="26"/>
  <c r="AG140" i="26"/>
  <c r="T140" i="26"/>
  <c r="L140" i="26"/>
  <c r="K140" i="26"/>
  <c r="E140" i="26"/>
  <c r="AW139" i="26"/>
  <c r="AS139" i="26"/>
  <c r="AG139" i="26"/>
  <c r="T139" i="26"/>
  <c r="H139" i="26"/>
  <c r="I139" i="26" s="1"/>
  <c r="J139" i="26" s="1"/>
  <c r="E139" i="26"/>
  <c r="AW138" i="26"/>
  <c r="AV138" i="26"/>
  <c r="AU138" i="26"/>
  <c r="AS138" i="26"/>
  <c r="AG138" i="26"/>
  <c r="T138" i="26"/>
  <c r="L138" i="26"/>
  <c r="R138" i="26" s="1"/>
  <c r="K138" i="26"/>
  <c r="H138" i="26"/>
  <c r="I138" i="26" s="1"/>
  <c r="J138" i="26" s="1"/>
  <c r="E138" i="26"/>
  <c r="H137" i="26" s="1"/>
  <c r="I137" i="26" s="1"/>
  <c r="J137" i="26" s="1"/>
  <c r="B138" i="26"/>
  <c r="AV144" i="26" s="1"/>
  <c r="AW137" i="26"/>
  <c r="AU137" i="26"/>
  <c r="AS137" i="26"/>
  <c r="AG137" i="26"/>
  <c r="T137" i="26"/>
  <c r="K137" i="26"/>
  <c r="L137" i="26" s="1"/>
  <c r="E137" i="26"/>
  <c r="H136" i="26" s="1"/>
  <c r="I136" i="26" s="1"/>
  <c r="J136" i="26" s="1"/>
  <c r="B137" i="26"/>
  <c r="T145" i="26" s="1"/>
  <c r="AW136" i="26"/>
  <c r="AS136" i="26"/>
  <c r="AG136" i="26"/>
  <c r="T136" i="26"/>
  <c r="B136" i="26"/>
  <c r="K147" i="26" s="1"/>
  <c r="E133" i="26"/>
  <c r="AZ132" i="26"/>
  <c r="AW132" i="26"/>
  <c r="AU132" i="26"/>
  <c r="AS132" i="26"/>
  <c r="AG132" i="26"/>
  <c r="K132" i="26"/>
  <c r="L132" i="26" s="1"/>
  <c r="I132" i="26"/>
  <c r="J132" i="26" s="1"/>
  <c r="H132" i="26"/>
  <c r="E132" i="26"/>
  <c r="H131" i="26" s="1"/>
  <c r="I131" i="26" s="1"/>
  <c r="J131" i="26" s="1"/>
  <c r="AZ131" i="26"/>
  <c r="AW131" i="26"/>
  <c r="AS131" i="26"/>
  <c r="AG131" i="26"/>
  <c r="T131" i="26"/>
  <c r="E131" i="26"/>
  <c r="AZ130" i="26"/>
  <c r="AW130" i="26"/>
  <c r="AV130" i="26"/>
  <c r="AS130" i="26"/>
  <c r="AG130" i="26"/>
  <c r="T130" i="26"/>
  <c r="I130" i="26"/>
  <c r="J130" i="26" s="1"/>
  <c r="H130" i="26"/>
  <c r="E130" i="26"/>
  <c r="AZ129" i="26"/>
  <c r="AW129" i="26"/>
  <c r="AV129" i="26"/>
  <c r="AS129" i="26"/>
  <c r="AG129" i="26"/>
  <c r="J129" i="26"/>
  <c r="H129" i="26"/>
  <c r="I129" i="26" s="1"/>
  <c r="E129" i="26"/>
  <c r="AZ128" i="26"/>
  <c r="AW128" i="26"/>
  <c r="AS128" i="26"/>
  <c r="AG128" i="26"/>
  <c r="H128" i="26"/>
  <c r="I128" i="26" s="1"/>
  <c r="J128" i="26" s="1"/>
  <c r="E128" i="26"/>
  <c r="AZ127" i="26"/>
  <c r="AW127" i="26"/>
  <c r="AV127" i="26"/>
  <c r="AS127" i="26"/>
  <c r="AG127" i="26"/>
  <c r="K127" i="26"/>
  <c r="L127" i="26" s="1"/>
  <c r="H127" i="26"/>
  <c r="I127" i="26" s="1"/>
  <c r="J127" i="26" s="1"/>
  <c r="E127" i="26"/>
  <c r="H126" i="26" s="1"/>
  <c r="I126" i="26" s="1"/>
  <c r="J126" i="26" s="1"/>
  <c r="AZ126" i="26"/>
  <c r="AW126" i="26"/>
  <c r="AS126" i="26"/>
  <c r="AG126" i="26"/>
  <c r="E126" i="26"/>
  <c r="AZ125" i="26"/>
  <c r="AW125" i="26"/>
  <c r="AU125" i="26"/>
  <c r="AS125" i="26"/>
  <c r="AG125" i="26"/>
  <c r="T125" i="26"/>
  <c r="K125" i="26"/>
  <c r="L125" i="26" s="1"/>
  <c r="H125" i="26"/>
  <c r="I125" i="26" s="1"/>
  <c r="J125" i="26" s="1"/>
  <c r="E125" i="26"/>
  <c r="H124" i="26" s="1"/>
  <c r="AZ124" i="26"/>
  <c r="AW124" i="26"/>
  <c r="AU124" i="26"/>
  <c r="AS124" i="26"/>
  <c r="AG124" i="26"/>
  <c r="K124" i="26"/>
  <c r="L124" i="26" s="1"/>
  <c r="R124" i="26" s="1"/>
  <c r="I124" i="26"/>
  <c r="J124" i="26" s="1"/>
  <c r="E124" i="26"/>
  <c r="H123" i="26" s="1"/>
  <c r="I123" i="26" s="1"/>
  <c r="J123" i="26" s="1"/>
  <c r="AZ123" i="26"/>
  <c r="AW123" i="26"/>
  <c r="AU123" i="26"/>
  <c r="AS123" i="26"/>
  <c r="AG123" i="26"/>
  <c r="E123" i="26"/>
  <c r="B123" i="26"/>
  <c r="AV126" i="26" s="1"/>
  <c r="AZ122" i="26"/>
  <c r="AW122" i="26"/>
  <c r="AV122" i="26"/>
  <c r="AU122" i="26"/>
  <c r="AS122" i="26"/>
  <c r="AG122" i="26"/>
  <c r="K122" i="26"/>
  <c r="L122" i="26" s="1"/>
  <c r="J122" i="26"/>
  <c r="H122" i="26"/>
  <c r="I122" i="26" s="1"/>
  <c r="E122" i="26"/>
  <c r="H121" i="26" s="1"/>
  <c r="I121" i="26" s="1"/>
  <c r="J121" i="26" s="1"/>
  <c r="B122" i="26"/>
  <c r="AZ121" i="26"/>
  <c r="AW121" i="26"/>
  <c r="AS121" i="26"/>
  <c r="AG121" i="26"/>
  <c r="T121" i="26"/>
  <c r="K121" i="26"/>
  <c r="L121" i="26" s="1"/>
  <c r="B121" i="26"/>
  <c r="K131" i="26" s="1"/>
  <c r="L131" i="26" s="1"/>
  <c r="E117" i="26"/>
  <c r="AW116" i="26"/>
  <c r="AV116" i="26"/>
  <c r="AU116" i="26"/>
  <c r="AS116" i="26"/>
  <c r="AG116" i="26"/>
  <c r="H116" i="26"/>
  <c r="I116" i="26" s="1"/>
  <c r="J116" i="26" s="1"/>
  <c r="E116" i="26"/>
  <c r="H115" i="26" s="1"/>
  <c r="I115" i="26" s="1"/>
  <c r="J115" i="26" s="1"/>
  <c r="AW115" i="26"/>
  <c r="AS115" i="26"/>
  <c r="AG115" i="26"/>
  <c r="E115" i="26"/>
  <c r="H114" i="26" s="1"/>
  <c r="I114" i="26" s="1"/>
  <c r="J114" i="26" s="1"/>
  <c r="AW114" i="26"/>
  <c r="AS114" i="26"/>
  <c r="AG114" i="26"/>
  <c r="E114" i="26"/>
  <c r="AW113" i="26"/>
  <c r="AV113" i="26"/>
  <c r="AS113" i="26"/>
  <c r="AG113" i="26"/>
  <c r="T113" i="26"/>
  <c r="H113" i="26"/>
  <c r="I113" i="26" s="1"/>
  <c r="J113" i="26" s="1"/>
  <c r="E113" i="26"/>
  <c r="AW112" i="26"/>
  <c r="AV112" i="26"/>
  <c r="AS112" i="26"/>
  <c r="AG112" i="26"/>
  <c r="T112" i="26"/>
  <c r="I112" i="26"/>
  <c r="J112" i="26" s="1"/>
  <c r="H112" i="26"/>
  <c r="E112" i="26"/>
  <c r="AW111" i="26"/>
  <c r="AV111" i="26"/>
  <c r="AS111" i="26"/>
  <c r="AG111" i="26"/>
  <c r="J111" i="26"/>
  <c r="H111" i="26"/>
  <c r="I111" i="26" s="1"/>
  <c r="E111" i="26"/>
  <c r="H110" i="26" s="1"/>
  <c r="I110" i="26" s="1"/>
  <c r="AW110" i="26"/>
  <c r="AS110" i="26"/>
  <c r="AG110" i="26"/>
  <c r="J110" i="26"/>
  <c r="E110" i="26"/>
  <c r="AW109" i="26"/>
  <c r="AV109" i="26"/>
  <c r="AS109" i="26"/>
  <c r="AG109" i="26"/>
  <c r="T109" i="26"/>
  <c r="I109" i="26"/>
  <c r="J109" i="26" s="1"/>
  <c r="H109" i="26"/>
  <c r="E109" i="26"/>
  <c r="H108" i="26" s="1"/>
  <c r="AW108" i="26"/>
  <c r="AV108" i="26"/>
  <c r="AU108" i="26"/>
  <c r="AS108" i="26"/>
  <c r="AG108" i="26"/>
  <c r="J108" i="26"/>
  <c r="I108" i="26"/>
  <c r="E108" i="26"/>
  <c r="H107" i="26" s="1"/>
  <c r="AW107" i="26"/>
  <c r="AS107" i="26"/>
  <c r="AG107" i="26"/>
  <c r="I107" i="26"/>
  <c r="J107" i="26" s="1"/>
  <c r="E107" i="26"/>
  <c r="H106" i="26" s="1"/>
  <c r="I106" i="26" s="1"/>
  <c r="J106" i="26" s="1"/>
  <c r="B107" i="26"/>
  <c r="AV114" i="26" s="1"/>
  <c r="AW106" i="26"/>
  <c r="AS106" i="26"/>
  <c r="AG106" i="26"/>
  <c r="T106" i="26"/>
  <c r="E106" i="26"/>
  <c r="B106" i="26"/>
  <c r="T108" i="26" s="1"/>
  <c r="AW105" i="26"/>
  <c r="AV105" i="26"/>
  <c r="AS105" i="26"/>
  <c r="AG105" i="26"/>
  <c r="H105" i="26"/>
  <c r="I105" i="26" s="1"/>
  <c r="J105" i="26" s="1"/>
  <c r="B105" i="26"/>
  <c r="E101" i="26"/>
  <c r="H100" i="26" s="1"/>
  <c r="I100" i="26" s="1"/>
  <c r="J100" i="26" s="1"/>
  <c r="AM100" i="26"/>
  <c r="E100" i="26"/>
  <c r="AM99" i="26"/>
  <c r="J99" i="26"/>
  <c r="H99" i="26"/>
  <c r="I99" i="26" s="1"/>
  <c r="E99" i="26"/>
  <c r="AM98" i="26"/>
  <c r="T98" i="26"/>
  <c r="J98" i="26"/>
  <c r="H98" i="26"/>
  <c r="I98" i="26" s="1"/>
  <c r="E98" i="26"/>
  <c r="H97" i="26" s="1"/>
  <c r="I97" i="26" s="1"/>
  <c r="J97" i="26" s="1"/>
  <c r="AM97" i="26"/>
  <c r="T97" i="26"/>
  <c r="E97" i="26"/>
  <c r="AM96" i="26"/>
  <c r="H96" i="26"/>
  <c r="I96" i="26" s="1"/>
  <c r="J96" i="26" s="1"/>
  <c r="E96" i="26"/>
  <c r="AM95" i="26"/>
  <c r="AL95" i="26"/>
  <c r="T95" i="26"/>
  <c r="H95" i="26"/>
  <c r="I95" i="26" s="1"/>
  <c r="J95" i="26" s="1"/>
  <c r="E95" i="26"/>
  <c r="AM94" i="26"/>
  <c r="T94" i="26"/>
  <c r="J94" i="26"/>
  <c r="H94" i="26"/>
  <c r="I94" i="26" s="1"/>
  <c r="E94" i="26"/>
  <c r="AM93" i="26"/>
  <c r="T93" i="26"/>
  <c r="H93" i="26"/>
  <c r="I93" i="26" s="1"/>
  <c r="J93" i="26" s="1"/>
  <c r="E93" i="26"/>
  <c r="H92" i="26" s="1"/>
  <c r="I92" i="26" s="1"/>
  <c r="AM92" i="26"/>
  <c r="J92" i="26"/>
  <c r="E92" i="26"/>
  <c r="AM91" i="26"/>
  <c r="T91" i="26"/>
  <c r="H91" i="26"/>
  <c r="I91" i="26" s="1"/>
  <c r="J91" i="26" s="1"/>
  <c r="E91" i="26"/>
  <c r="H90" i="26" s="1"/>
  <c r="I90" i="26" s="1"/>
  <c r="B91" i="26"/>
  <c r="AL94" i="26" s="1"/>
  <c r="AM90" i="26"/>
  <c r="T90" i="26"/>
  <c r="J90" i="26"/>
  <c r="E90" i="26"/>
  <c r="B90" i="26"/>
  <c r="AM89" i="26"/>
  <c r="AL89" i="26"/>
  <c r="T89" i="26"/>
  <c r="H89" i="26"/>
  <c r="I89" i="26" s="1"/>
  <c r="J89" i="26" s="1"/>
  <c r="B89" i="26"/>
  <c r="AK92" i="26" s="1"/>
  <c r="E85" i="26"/>
  <c r="AT84" i="26"/>
  <c r="AS84" i="26"/>
  <c r="AP84" i="26"/>
  <c r="AA84" i="26"/>
  <c r="L84" i="26"/>
  <c r="R84" i="26" s="1"/>
  <c r="K84" i="26"/>
  <c r="J84" i="26"/>
  <c r="H84" i="26"/>
  <c r="I84" i="26" s="1"/>
  <c r="E84" i="26"/>
  <c r="AT83" i="26"/>
  <c r="AR83" i="26"/>
  <c r="AP83" i="26"/>
  <c r="AA83" i="26"/>
  <c r="H83" i="26"/>
  <c r="I83" i="26" s="1"/>
  <c r="J83" i="26" s="1"/>
  <c r="E83" i="26"/>
  <c r="H82" i="26" s="1"/>
  <c r="I82" i="26" s="1"/>
  <c r="J82" i="26" s="1"/>
  <c r="AT82" i="26"/>
  <c r="AS82" i="26"/>
  <c r="AP82" i="26"/>
  <c r="AA82" i="26"/>
  <c r="E82" i="26"/>
  <c r="AT81" i="26"/>
  <c r="AS81" i="26"/>
  <c r="AR81" i="26"/>
  <c r="AP81" i="26"/>
  <c r="AA81" i="26"/>
  <c r="J81" i="26"/>
  <c r="I81" i="26"/>
  <c r="H81" i="26"/>
  <c r="E81" i="26"/>
  <c r="H80" i="26" s="1"/>
  <c r="I80" i="26" s="1"/>
  <c r="J80" i="26" s="1"/>
  <c r="AT80" i="26"/>
  <c r="AS80" i="26"/>
  <c r="AP80" i="26"/>
  <c r="AA80" i="26"/>
  <c r="K80" i="26"/>
  <c r="L80" i="26" s="1"/>
  <c r="R80" i="26" s="1"/>
  <c r="E80" i="26"/>
  <c r="AT79" i="26"/>
  <c r="AS79" i="26"/>
  <c r="AP79" i="26"/>
  <c r="AA79" i="26"/>
  <c r="T79" i="26"/>
  <c r="H79" i="26"/>
  <c r="I79" i="26" s="1"/>
  <c r="J79" i="26" s="1"/>
  <c r="E79" i="26"/>
  <c r="H78" i="26" s="1"/>
  <c r="I78" i="26" s="1"/>
  <c r="J78" i="26" s="1"/>
  <c r="AT78" i="26"/>
  <c r="AS78" i="26"/>
  <c r="AR78" i="26"/>
  <c r="AP78" i="26"/>
  <c r="AA78" i="26"/>
  <c r="E78" i="26"/>
  <c r="H77" i="26" s="1"/>
  <c r="I77" i="26" s="1"/>
  <c r="J77" i="26" s="1"/>
  <c r="AT77" i="26"/>
  <c r="AS77" i="26"/>
  <c r="AR77" i="26"/>
  <c r="AP77" i="26"/>
  <c r="AA77" i="26"/>
  <c r="K77" i="26"/>
  <c r="L77" i="26" s="1"/>
  <c r="E77" i="26"/>
  <c r="H76" i="26" s="1"/>
  <c r="I76" i="26" s="1"/>
  <c r="J76" i="26" s="1"/>
  <c r="AT76" i="26"/>
  <c r="AP76" i="26"/>
  <c r="AA76" i="26"/>
  <c r="E76" i="26"/>
  <c r="AT75" i="26"/>
  <c r="AS75" i="26"/>
  <c r="AP75" i="26"/>
  <c r="AA75" i="26"/>
  <c r="T75" i="26"/>
  <c r="I75" i="26"/>
  <c r="J75" i="26" s="1"/>
  <c r="H75" i="26"/>
  <c r="E75" i="26"/>
  <c r="B75" i="26"/>
  <c r="AS83" i="26" s="1"/>
  <c r="AT74" i="26"/>
  <c r="AS74" i="26"/>
  <c r="AR74" i="26"/>
  <c r="AP74" i="26"/>
  <c r="AA74" i="26"/>
  <c r="H74" i="26"/>
  <c r="I74" i="26" s="1"/>
  <c r="J74" i="26" s="1"/>
  <c r="E74" i="26"/>
  <c r="H73" i="26" s="1"/>
  <c r="I73" i="26" s="1"/>
  <c r="J73" i="26" s="1"/>
  <c r="B74" i="26"/>
  <c r="T81" i="26" s="1"/>
  <c r="AT73" i="26"/>
  <c r="AS73" i="26"/>
  <c r="AP73" i="26"/>
  <c r="AA73" i="26"/>
  <c r="L73" i="26"/>
  <c r="R73" i="26" s="1"/>
  <c r="K73" i="26"/>
  <c r="B73" i="26"/>
  <c r="AR76" i="26" s="1"/>
  <c r="E70" i="26"/>
  <c r="AT69" i="26"/>
  <c r="AP69" i="26"/>
  <c r="AA69" i="26"/>
  <c r="T69" i="26"/>
  <c r="I69" i="26"/>
  <c r="J69" i="26" s="1"/>
  <c r="H69" i="26"/>
  <c r="E69" i="26"/>
  <c r="AT68" i="26"/>
  <c r="AS68" i="26"/>
  <c r="AR68" i="26"/>
  <c r="AP68" i="26"/>
  <c r="AA68" i="26"/>
  <c r="T68" i="26"/>
  <c r="I68" i="26"/>
  <c r="J68" i="26" s="1"/>
  <c r="H68" i="26"/>
  <c r="E68" i="26"/>
  <c r="H67" i="26" s="1"/>
  <c r="I67" i="26" s="1"/>
  <c r="J67" i="26" s="1"/>
  <c r="AT67" i="26"/>
  <c r="AR67" i="26"/>
  <c r="AP67" i="26"/>
  <c r="AA67" i="26"/>
  <c r="T67" i="26"/>
  <c r="L67" i="26"/>
  <c r="R67" i="26" s="1"/>
  <c r="K67" i="26"/>
  <c r="E67" i="26"/>
  <c r="H66" i="26" s="1"/>
  <c r="I66" i="26" s="1"/>
  <c r="J66" i="26" s="1"/>
  <c r="AT66" i="26"/>
  <c r="AP66" i="26"/>
  <c r="AA66" i="26"/>
  <c r="R66" i="26"/>
  <c r="K66" i="26"/>
  <c r="L66" i="26" s="1"/>
  <c r="E66" i="26"/>
  <c r="AT65" i="26"/>
  <c r="AP65" i="26"/>
  <c r="AA65" i="26"/>
  <c r="T65" i="26"/>
  <c r="J65" i="26"/>
  <c r="I65" i="26"/>
  <c r="H65" i="26"/>
  <c r="E65" i="26"/>
  <c r="AT64" i="26"/>
  <c r="AS64" i="26"/>
  <c r="AR64" i="26"/>
  <c r="AP64" i="26"/>
  <c r="AA64" i="26"/>
  <c r="T64" i="26"/>
  <c r="H64" i="26"/>
  <c r="I64" i="26" s="1"/>
  <c r="J64" i="26" s="1"/>
  <c r="E64" i="26"/>
  <c r="H63" i="26" s="1"/>
  <c r="AT63" i="26"/>
  <c r="AR63" i="26"/>
  <c r="AP63" i="26"/>
  <c r="AA63" i="26"/>
  <c r="T63" i="26"/>
  <c r="L63" i="26"/>
  <c r="K63" i="26"/>
  <c r="I63" i="26"/>
  <c r="J63" i="26" s="1"/>
  <c r="E63" i="26"/>
  <c r="H62" i="26" s="1"/>
  <c r="I62" i="26" s="1"/>
  <c r="J62" i="26" s="1"/>
  <c r="AT62" i="26"/>
  <c r="AP62" i="26"/>
  <c r="AA62" i="26"/>
  <c r="T62" i="26"/>
  <c r="L62" i="26"/>
  <c r="R62" i="26" s="1"/>
  <c r="K62" i="26"/>
  <c r="E62" i="26"/>
  <c r="H61" i="26" s="1"/>
  <c r="I61" i="26" s="1"/>
  <c r="J61" i="26" s="1"/>
  <c r="AT61" i="26"/>
  <c r="AP61" i="26"/>
  <c r="AA61" i="26"/>
  <c r="T61" i="26"/>
  <c r="R61" i="26"/>
  <c r="K61" i="26"/>
  <c r="L61" i="26" s="1"/>
  <c r="E61" i="26"/>
  <c r="AT60" i="26"/>
  <c r="AS60" i="26"/>
  <c r="AR60" i="26"/>
  <c r="AP60" i="26"/>
  <c r="AA60" i="26"/>
  <c r="H60" i="26"/>
  <c r="I60" i="26" s="1"/>
  <c r="J60" i="26" s="1"/>
  <c r="E60" i="26"/>
  <c r="H59" i="26" s="1"/>
  <c r="B60" i="26"/>
  <c r="AT59" i="26"/>
  <c r="AP59" i="26"/>
  <c r="AA59" i="26"/>
  <c r="T59" i="26"/>
  <c r="K59" i="26"/>
  <c r="L59" i="26" s="1"/>
  <c r="R59" i="26" s="1"/>
  <c r="I59" i="26"/>
  <c r="J59" i="26" s="1"/>
  <c r="E59" i="26"/>
  <c r="B59" i="26"/>
  <c r="T66" i="26" s="1"/>
  <c r="AT58" i="26"/>
  <c r="AP58" i="26"/>
  <c r="AA58" i="26"/>
  <c r="T58" i="26"/>
  <c r="I58" i="26"/>
  <c r="J58" i="26" s="1"/>
  <c r="H58" i="26"/>
  <c r="B58" i="26"/>
  <c r="K69" i="26" s="1"/>
  <c r="L69" i="26" s="1"/>
  <c r="R69" i="26" s="1"/>
  <c r="E54" i="26"/>
  <c r="AT53" i="26"/>
  <c r="AS53" i="26"/>
  <c r="AR53" i="26"/>
  <c r="AP53" i="26"/>
  <c r="AG53" i="26"/>
  <c r="AA53" i="26"/>
  <c r="K53" i="26"/>
  <c r="L53" i="26" s="1"/>
  <c r="J53" i="26"/>
  <c r="I53" i="26"/>
  <c r="H53" i="26"/>
  <c r="E53" i="26"/>
  <c r="H52" i="26" s="1"/>
  <c r="I52" i="26" s="1"/>
  <c r="J52" i="26" s="1"/>
  <c r="AT52" i="26"/>
  <c r="AP52" i="26"/>
  <c r="AG52" i="26"/>
  <c r="AA52" i="26"/>
  <c r="R52" i="26"/>
  <c r="K52" i="26"/>
  <c r="L52" i="26" s="1"/>
  <c r="E52" i="26"/>
  <c r="AT51" i="26"/>
  <c r="AP51" i="26"/>
  <c r="AG51" i="26"/>
  <c r="AA51" i="26"/>
  <c r="T51" i="26"/>
  <c r="R51" i="26"/>
  <c r="K51" i="26"/>
  <c r="L51" i="26" s="1"/>
  <c r="J51" i="26"/>
  <c r="I51" i="26"/>
  <c r="H51" i="26"/>
  <c r="E51" i="26"/>
  <c r="AT50" i="26"/>
  <c r="AR50" i="26"/>
  <c r="AP50" i="26"/>
  <c r="AG50" i="26"/>
  <c r="AA50" i="26"/>
  <c r="K50" i="26"/>
  <c r="L50" i="26" s="1"/>
  <c r="J50" i="26"/>
  <c r="I50" i="26"/>
  <c r="H50" i="26"/>
  <c r="E50" i="26"/>
  <c r="H49" i="26" s="1"/>
  <c r="I49" i="26" s="1"/>
  <c r="J49" i="26" s="1"/>
  <c r="AT49" i="26"/>
  <c r="AP49" i="26"/>
  <c r="AG49" i="26"/>
  <c r="AA49" i="26"/>
  <c r="E49" i="26"/>
  <c r="AT48" i="26"/>
  <c r="AP48" i="26"/>
  <c r="AG48" i="26"/>
  <c r="AA48" i="26"/>
  <c r="T48" i="26"/>
  <c r="J48" i="26"/>
  <c r="I48" i="26"/>
  <c r="H48" i="26"/>
  <c r="E48" i="26"/>
  <c r="AT47" i="26"/>
  <c r="AR47" i="26"/>
  <c r="AP47" i="26"/>
  <c r="AG47" i="26"/>
  <c r="AA47" i="26"/>
  <c r="I47" i="26"/>
  <c r="J47" i="26" s="1"/>
  <c r="H47" i="26"/>
  <c r="E47" i="26"/>
  <c r="H46" i="26" s="1"/>
  <c r="I46" i="26" s="1"/>
  <c r="J46" i="26" s="1"/>
  <c r="AT46" i="26"/>
  <c r="AS46" i="26"/>
  <c r="AR46" i="26"/>
  <c r="AP46" i="26"/>
  <c r="AG46" i="26"/>
  <c r="AA46" i="26"/>
  <c r="E46" i="26"/>
  <c r="AT45" i="26"/>
  <c r="AP45" i="26"/>
  <c r="AG45" i="26"/>
  <c r="AA45" i="26"/>
  <c r="T45" i="26"/>
  <c r="J45" i="26"/>
  <c r="I45" i="26"/>
  <c r="H45" i="26"/>
  <c r="E45" i="26"/>
  <c r="AT44" i="26"/>
  <c r="AS44" i="26"/>
  <c r="AR44" i="26"/>
  <c r="AP44" i="26"/>
  <c r="AG44" i="26"/>
  <c r="AA44" i="26"/>
  <c r="H44" i="26"/>
  <c r="I44" i="26" s="1"/>
  <c r="J44" i="26" s="1"/>
  <c r="E44" i="26"/>
  <c r="H43" i="26" s="1"/>
  <c r="B44" i="26"/>
  <c r="AS50" i="26" s="1"/>
  <c r="AT43" i="26"/>
  <c r="AP43" i="26"/>
  <c r="AG43" i="26"/>
  <c r="AA43" i="26"/>
  <c r="J43" i="26"/>
  <c r="I43" i="26"/>
  <c r="E43" i="26"/>
  <c r="H42" i="26" s="1"/>
  <c r="I42" i="26" s="1"/>
  <c r="J42" i="26" s="1"/>
  <c r="B43" i="26"/>
  <c r="T53" i="26" s="1"/>
  <c r="AT42" i="26"/>
  <c r="AP42" i="26"/>
  <c r="AG42" i="26"/>
  <c r="AA42" i="26"/>
  <c r="T42" i="26"/>
  <c r="K42" i="26"/>
  <c r="L42" i="26" s="1"/>
  <c r="B42" i="26"/>
  <c r="K48" i="26" s="1"/>
  <c r="L48" i="26" s="1"/>
  <c r="E38" i="26"/>
  <c r="H37" i="26" s="1"/>
  <c r="I37" i="26" s="1"/>
  <c r="J37" i="26" s="1"/>
  <c r="AT37" i="26"/>
  <c r="AP37" i="26"/>
  <c r="AA37" i="26"/>
  <c r="K37" i="26"/>
  <c r="E37" i="26"/>
  <c r="H36" i="26" s="1"/>
  <c r="I36" i="26" s="1"/>
  <c r="J36" i="26" s="1"/>
  <c r="AT36" i="26"/>
  <c r="AP36" i="26"/>
  <c r="AA36" i="26"/>
  <c r="K36" i="26"/>
  <c r="E36" i="26"/>
  <c r="AT35" i="26"/>
  <c r="AP35" i="26"/>
  <c r="AA35" i="26"/>
  <c r="I35" i="26"/>
  <c r="J35" i="26" s="1"/>
  <c r="H35" i="26"/>
  <c r="E35" i="26"/>
  <c r="AT34" i="26"/>
  <c r="AR34" i="26"/>
  <c r="AP34" i="26"/>
  <c r="AA34" i="26"/>
  <c r="H34" i="26"/>
  <c r="I34" i="26" s="1"/>
  <c r="J34" i="26" s="1"/>
  <c r="E34" i="26"/>
  <c r="H33" i="26" s="1"/>
  <c r="AT33" i="26"/>
  <c r="AR33" i="26"/>
  <c r="AP33" i="26"/>
  <c r="AA33" i="26"/>
  <c r="K33" i="26"/>
  <c r="L33" i="26" s="1"/>
  <c r="J33" i="26"/>
  <c r="I33" i="26"/>
  <c r="E33" i="26"/>
  <c r="H32" i="26" s="1"/>
  <c r="I32" i="26" s="1"/>
  <c r="AT32" i="26"/>
  <c r="AP32" i="26"/>
  <c r="AA32" i="26"/>
  <c r="K32" i="26"/>
  <c r="J32" i="26"/>
  <c r="E32" i="26"/>
  <c r="AT31" i="26"/>
  <c r="AP31" i="26"/>
  <c r="AA31" i="26"/>
  <c r="T31" i="26"/>
  <c r="J31" i="26"/>
  <c r="I31" i="26"/>
  <c r="H31" i="26"/>
  <c r="E31" i="26"/>
  <c r="AT30" i="26"/>
  <c r="AS30" i="26"/>
  <c r="AR30" i="26"/>
  <c r="AP30" i="26"/>
  <c r="AA30" i="26"/>
  <c r="I30" i="26"/>
  <c r="J30" i="26" s="1"/>
  <c r="H30" i="26"/>
  <c r="E30" i="26"/>
  <c r="AT29" i="26"/>
  <c r="AS29" i="26"/>
  <c r="AR29" i="26"/>
  <c r="AP29" i="26"/>
  <c r="AA29" i="26"/>
  <c r="K29" i="26"/>
  <c r="H29" i="26"/>
  <c r="I29" i="26" s="1"/>
  <c r="J29" i="26" s="1"/>
  <c r="E29" i="26"/>
  <c r="H28" i="26" s="1"/>
  <c r="I28" i="26" s="1"/>
  <c r="J28" i="26" s="1"/>
  <c r="AT28" i="26"/>
  <c r="AR28" i="26"/>
  <c r="AP28" i="26"/>
  <c r="AA28" i="26"/>
  <c r="T28" i="26"/>
  <c r="K28" i="26"/>
  <c r="L28" i="26" s="1"/>
  <c r="E28" i="26"/>
  <c r="H27" i="26" s="1"/>
  <c r="I27" i="26" s="1"/>
  <c r="J27" i="26" s="1"/>
  <c r="B28" i="26"/>
  <c r="AS34" i="26" s="1"/>
  <c r="AT27" i="26"/>
  <c r="AR27" i="26"/>
  <c r="AP27" i="26"/>
  <c r="AA27" i="26"/>
  <c r="K27" i="26"/>
  <c r="E27" i="26"/>
  <c r="B27" i="26"/>
  <c r="AT26" i="26"/>
  <c r="AS26" i="26"/>
  <c r="AP26" i="26"/>
  <c r="AA26" i="26"/>
  <c r="K26" i="26"/>
  <c r="L26" i="26" s="1"/>
  <c r="I26" i="26"/>
  <c r="J26" i="26" s="1"/>
  <c r="H26" i="26"/>
  <c r="B26" i="26"/>
  <c r="AR36" i="26" s="1"/>
  <c r="E148" i="25"/>
  <c r="AW147" i="25"/>
  <c r="AS147" i="25"/>
  <c r="AG147" i="25"/>
  <c r="J147" i="25"/>
  <c r="I147" i="25"/>
  <c r="H147" i="25"/>
  <c r="E147" i="25"/>
  <c r="H146" i="25" s="1"/>
  <c r="I146" i="25" s="1"/>
  <c r="J146" i="25" s="1"/>
  <c r="AW146" i="25"/>
  <c r="AS146" i="25"/>
  <c r="AG146" i="25"/>
  <c r="E146" i="25"/>
  <c r="AW145" i="25"/>
  <c r="AS145" i="25"/>
  <c r="AG145" i="25"/>
  <c r="J145" i="25"/>
  <c r="I145" i="25"/>
  <c r="H145" i="25"/>
  <c r="E145" i="25"/>
  <c r="H144" i="25" s="1"/>
  <c r="I144" i="25" s="1"/>
  <c r="J144" i="25" s="1"/>
  <c r="AW144" i="25"/>
  <c r="AS144" i="25"/>
  <c r="AG144" i="25"/>
  <c r="E144" i="25"/>
  <c r="AW143" i="25"/>
  <c r="AS143" i="25"/>
  <c r="AG143" i="25"/>
  <c r="T143" i="25"/>
  <c r="K143" i="25"/>
  <c r="L143" i="25" s="1"/>
  <c r="R143" i="25" s="1"/>
  <c r="H143" i="25"/>
  <c r="I143" i="25" s="1"/>
  <c r="J143" i="25" s="1"/>
  <c r="E143" i="25"/>
  <c r="AW142" i="25"/>
  <c r="AS142" i="25"/>
  <c r="AG142" i="25"/>
  <c r="H142" i="25"/>
  <c r="I142" i="25" s="1"/>
  <c r="J142" i="25" s="1"/>
  <c r="E142" i="25"/>
  <c r="AW141" i="25"/>
  <c r="AS141" i="25"/>
  <c r="AG141" i="25"/>
  <c r="I141" i="25"/>
  <c r="J141" i="25" s="1"/>
  <c r="H141" i="25"/>
  <c r="E141" i="25"/>
  <c r="AW140" i="25"/>
  <c r="AS140" i="25"/>
  <c r="AG140" i="25"/>
  <c r="H140" i="25"/>
  <c r="I140" i="25" s="1"/>
  <c r="J140" i="25" s="1"/>
  <c r="E140" i="25"/>
  <c r="AW139" i="25"/>
  <c r="AS139" i="25"/>
  <c r="AG139" i="25"/>
  <c r="T139" i="25"/>
  <c r="I139" i="25"/>
  <c r="J139" i="25" s="1"/>
  <c r="H139" i="25"/>
  <c r="E139" i="25"/>
  <c r="AW138" i="25"/>
  <c r="AS138" i="25"/>
  <c r="AG138" i="25"/>
  <c r="T138" i="25"/>
  <c r="H138" i="25"/>
  <c r="I138" i="25" s="1"/>
  <c r="J138" i="25" s="1"/>
  <c r="E138" i="25"/>
  <c r="H137" i="25" s="1"/>
  <c r="I137" i="25" s="1"/>
  <c r="J137" i="25" s="1"/>
  <c r="B138" i="25"/>
  <c r="AV143" i="25" s="1"/>
  <c r="AW137" i="25"/>
  <c r="AU137" i="25"/>
  <c r="AS137" i="25"/>
  <c r="AG137" i="25"/>
  <c r="T137" i="25"/>
  <c r="E137" i="25"/>
  <c r="H136" i="25" s="1"/>
  <c r="I136" i="25" s="1"/>
  <c r="J136" i="25" s="1"/>
  <c r="B137" i="25"/>
  <c r="T145" i="25" s="1"/>
  <c r="AW136" i="25"/>
  <c r="AU136" i="25"/>
  <c r="AS136" i="25"/>
  <c r="AG136" i="25"/>
  <c r="B136" i="25"/>
  <c r="AU140" i="25" s="1"/>
  <c r="E133" i="25"/>
  <c r="AZ132" i="25"/>
  <c r="AW132" i="25"/>
  <c r="AS132" i="25"/>
  <c r="AG132" i="25"/>
  <c r="J132" i="25"/>
  <c r="I132" i="25"/>
  <c r="H132" i="25"/>
  <c r="E132" i="25"/>
  <c r="H131" i="25" s="1"/>
  <c r="I131" i="25" s="1"/>
  <c r="AZ131" i="25"/>
  <c r="AW131" i="25"/>
  <c r="AS131" i="25"/>
  <c r="AG131" i="25"/>
  <c r="J131" i="25"/>
  <c r="E131" i="25"/>
  <c r="H130" i="25" s="1"/>
  <c r="I130" i="25" s="1"/>
  <c r="J130" i="25" s="1"/>
  <c r="AZ130" i="25"/>
  <c r="AW130" i="25"/>
  <c r="AU130" i="25"/>
  <c r="AS130" i="25"/>
  <c r="AG130" i="25"/>
  <c r="T130" i="25"/>
  <c r="E130" i="25"/>
  <c r="AZ129" i="25"/>
  <c r="AW129" i="25"/>
  <c r="AV129" i="25"/>
  <c r="AS129" i="25"/>
  <c r="AG129" i="25"/>
  <c r="H129" i="25"/>
  <c r="I129" i="25" s="1"/>
  <c r="J129" i="25" s="1"/>
  <c r="E129" i="25"/>
  <c r="H128" i="25" s="1"/>
  <c r="AZ128" i="25"/>
  <c r="AW128" i="25"/>
  <c r="AS128" i="25"/>
  <c r="AG128" i="25"/>
  <c r="T128" i="25"/>
  <c r="L128" i="25"/>
  <c r="I128" i="25"/>
  <c r="J128" i="25" s="1"/>
  <c r="E128" i="25"/>
  <c r="AZ127" i="25"/>
  <c r="AW127" i="25"/>
  <c r="AV127" i="25"/>
  <c r="AS127" i="25"/>
  <c r="AG127" i="25"/>
  <c r="T127" i="25"/>
  <c r="I127" i="25"/>
  <c r="J127" i="25" s="1"/>
  <c r="H127" i="25"/>
  <c r="E127" i="25"/>
  <c r="AZ126" i="25"/>
  <c r="AW126" i="25"/>
  <c r="AV126" i="25"/>
  <c r="AS126" i="25"/>
  <c r="AG126" i="25"/>
  <c r="H126" i="25"/>
  <c r="I126" i="25" s="1"/>
  <c r="J126" i="25" s="1"/>
  <c r="E126" i="25"/>
  <c r="AZ125" i="25"/>
  <c r="AW125" i="25"/>
  <c r="AS125" i="25"/>
  <c r="AG125" i="25"/>
  <c r="H125" i="25"/>
  <c r="I125" i="25" s="1"/>
  <c r="J125" i="25" s="1"/>
  <c r="E125" i="25"/>
  <c r="AZ124" i="25"/>
  <c r="AW124" i="25"/>
  <c r="AU124" i="25"/>
  <c r="AS124" i="25"/>
  <c r="AG124" i="25"/>
  <c r="T124" i="25"/>
  <c r="L124" i="25"/>
  <c r="K124" i="25"/>
  <c r="J124" i="25"/>
  <c r="I124" i="25"/>
  <c r="H124" i="25"/>
  <c r="E124" i="25"/>
  <c r="H123" i="25" s="1"/>
  <c r="I123" i="25" s="1"/>
  <c r="J123" i="25" s="1"/>
  <c r="AZ123" i="25"/>
  <c r="AW123" i="25"/>
  <c r="AV123" i="25"/>
  <c r="AS123" i="25"/>
  <c r="AG123" i="25"/>
  <c r="T123" i="25"/>
  <c r="K123" i="25"/>
  <c r="L123" i="25" s="1"/>
  <c r="E123" i="25"/>
  <c r="B123" i="25"/>
  <c r="AV131" i="25" s="1"/>
  <c r="AZ122" i="25"/>
  <c r="AW122" i="25"/>
  <c r="AV122" i="25"/>
  <c r="AU122" i="25"/>
  <c r="AS122" i="25"/>
  <c r="AG122" i="25"/>
  <c r="T122" i="25"/>
  <c r="I122" i="25"/>
  <c r="J122" i="25" s="1"/>
  <c r="H122" i="25"/>
  <c r="E122" i="25"/>
  <c r="H121" i="25" s="1"/>
  <c r="I121" i="25" s="1"/>
  <c r="J121" i="25" s="1"/>
  <c r="B122" i="25"/>
  <c r="T132" i="25" s="1"/>
  <c r="AZ121" i="25"/>
  <c r="AW121" i="25"/>
  <c r="AS121" i="25"/>
  <c r="AG121" i="25"/>
  <c r="R121" i="25"/>
  <c r="K121" i="25"/>
  <c r="L121" i="25" s="1"/>
  <c r="O121" i="25" s="1"/>
  <c r="B121" i="25"/>
  <c r="K128" i="25" s="1"/>
  <c r="E117" i="25"/>
  <c r="H116" i="25" s="1"/>
  <c r="I116" i="25" s="1"/>
  <c r="J116" i="25" s="1"/>
  <c r="AW116" i="25"/>
  <c r="AS116" i="25"/>
  <c r="AG116" i="25"/>
  <c r="E116" i="25"/>
  <c r="AW115" i="25"/>
  <c r="AS115" i="25"/>
  <c r="AG115" i="25"/>
  <c r="R115" i="25"/>
  <c r="K115" i="25"/>
  <c r="L115" i="25" s="1"/>
  <c r="J115" i="25"/>
  <c r="I115" i="25"/>
  <c r="H115" i="25"/>
  <c r="E115" i="25"/>
  <c r="AW114" i="25"/>
  <c r="AV114" i="25"/>
  <c r="AS114" i="25"/>
  <c r="AG114" i="25"/>
  <c r="J114" i="25"/>
  <c r="H114" i="25"/>
  <c r="I114" i="25" s="1"/>
  <c r="E114" i="25"/>
  <c r="AW113" i="25"/>
  <c r="AS113" i="25"/>
  <c r="AG113" i="25"/>
  <c r="T113" i="25"/>
  <c r="I113" i="25"/>
  <c r="J113" i="25" s="1"/>
  <c r="H113" i="25"/>
  <c r="E113" i="25"/>
  <c r="H112" i="25" s="1"/>
  <c r="I112" i="25" s="1"/>
  <c r="J112" i="25" s="1"/>
  <c r="AW112" i="25"/>
  <c r="AU112" i="25"/>
  <c r="AS112" i="25"/>
  <c r="AG112" i="25"/>
  <c r="T112" i="25"/>
  <c r="E112" i="25"/>
  <c r="H111" i="25" s="1"/>
  <c r="I111" i="25" s="1"/>
  <c r="J111" i="25" s="1"/>
  <c r="AW111" i="25"/>
  <c r="AS111" i="25"/>
  <c r="AG111" i="25"/>
  <c r="K111" i="25"/>
  <c r="L111" i="25" s="1"/>
  <c r="E111" i="25"/>
  <c r="AW110" i="25"/>
  <c r="AV110" i="25"/>
  <c r="AS110" i="25"/>
  <c r="AG110" i="25"/>
  <c r="H110" i="25"/>
  <c r="I110" i="25" s="1"/>
  <c r="J110" i="25" s="1"/>
  <c r="E110" i="25"/>
  <c r="AW109" i="25"/>
  <c r="AS109" i="25"/>
  <c r="AG109" i="25"/>
  <c r="T109" i="25"/>
  <c r="J109" i="25"/>
  <c r="H109" i="25"/>
  <c r="I109" i="25" s="1"/>
  <c r="E109" i="25"/>
  <c r="AW108" i="25"/>
  <c r="AV108" i="25"/>
  <c r="AU108" i="25"/>
  <c r="AS108" i="25"/>
  <c r="AG108" i="25"/>
  <c r="H108" i="25"/>
  <c r="I108" i="25" s="1"/>
  <c r="J108" i="25" s="1"/>
  <c r="E108" i="25"/>
  <c r="H107" i="25" s="1"/>
  <c r="I107" i="25" s="1"/>
  <c r="J107" i="25" s="1"/>
  <c r="AW107" i="25"/>
  <c r="AU107" i="25"/>
  <c r="AS107" i="25"/>
  <c r="AG107" i="25"/>
  <c r="T107" i="25"/>
  <c r="K107" i="25"/>
  <c r="L107" i="25" s="1"/>
  <c r="E107" i="25"/>
  <c r="H106" i="25" s="1"/>
  <c r="I106" i="25" s="1"/>
  <c r="B107" i="25"/>
  <c r="AV113" i="25" s="1"/>
  <c r="AW106" i="25"/>
  <c r="AV106" i="25"/>
  <c r="AU106" i="25"/>
  <c r="AS106" i="25"/>
  <c r="AG106" i="25"/>
  <c r="J106" i="25"/>
  <c r="E106" i="25"/>
  <c r="H105" i="25" s="1"/>
  <c r="I105" i="25" s="1"/>
  <c r="J105" i="25" s="1"/>
  <c r="B106" i="25"/>
  <c r="T115" i="25" s="1"/>
  <c r="AW105" i="25"/>
  <c r="AV105" i="25"/>
  <c r="AS105" i="25"/>
  <c r="AG105" i="25"/>
  <c r="L105" i="25"/>
  <c r="K105" i="25"/>
  <c r="B105" i="25"/>
  <c r="AU114" i="25" s="1"/>
  <c r="E101" i="25"/>
  <c r="H100" i="25" s="1"/>
  <c r="AM100" i="25"/>
  <c r="AK100" i="25"/>
  <c r="I100" i="25"/>
  <c r="J100" i="25" s="1"/>
  <c r="E100" i="25"/>
  <c r="AM99" i="25"/>
  <c r="T99" i="25"/>
  <c r="H99" i="25"/>
  <c r="I99" i="25" s="1"/>
  <c r="J99" i="25" s="1"/>
  <c r="E99" i="25"/>
  <c r="AM98" i="25"/>
  <c r="H98" i="25"/>
  <c r="I98" i="25" s="1"/>
  <c r="J98" i="25" s="1"/>
  <c r="E98" i="25"/>
  <c r="AM97" i="25"/>
  <c r="H97" i="25"/>
  <c r="I97" i="25" s="1"/>
  <c r="J97" i="25" s="1"/>
  <c r="E97" i="25"/>
  <c r="H96" i="25" s="1"/>
  <c r="I96" i="25" s="1"/>
  <c r="J96" i="25" s="1"/>
  <c r="AM96" i="25"/>
  <c r="T96" i="25"/>
  <c r="E96" i="25"/>
  <c r="H95" i="25" s="1"/>
  <c r="I95" i="25" s="1"/>
  <c r="J95" i="25" s="1"/>
  <c r="AM95" i="25"/>
  <c r="AK95" i="25"/>
  <c r="R95" i="25"/>
  <c r="K95" i="25"/>
  <c r="L95" i="25" s="1"/>
  <c r="E95" i="25"/>
  <c r="H94" i="25" s="1"/>
  <c r="I94" i="25" s="1"/>
  <c r="J94" i="25" s="1"/>
  <c r="AM94" i="25"/>
  <c r="AL94" i="25"/>
  <c r="T94" i="25"/>
  <c r="E94" i="25"/>
  <c r="H93" i="25" s="1"/>
  <c r="AM93" i="25"/>
  <c r="T93" i="25"/>
  <c r="I93" i="25"/>
  <c r="J93" i="25" s="1"/>
  <c r="E93" i="25"/>
  <c r="H92" i="25" s="1"/>
  <c r="I92" i="25" s="1"/>
  <c r="J92" i="25" s="1"/>
  <c r="AM92" i="25"/>
  <c r="AK92" i="25"/>
  <c r="T92" i="25"/>
  <c r="K92" i="25"/>
  <c r="L92" i="25" s="1"/>
  <c r="E92" i="25"/>
  <c r="H91" i="25" s="1"/>
  <c r="I91" i="25" s="1"/>
  <c r="J91" i="25" s="1"/>
  <c r="AM91" i="25"/>
  <c r="E91" i="25"/>
  <c r="H90" i="25" s="1"/>
  <c r="I90" i="25" s="1"/>
  <c r="B91" i="25"/>
  <c r="AL91" i="25" s="1"/>
  <c r="AM90" i="25"/>
  <c r="J90" i="25"/>
  <c r="E90" i="25"/>
  <c r="H89" i="25" s="1"/>
  <c r="I89" i="25" s="1"/>
  <c r="J89" i="25" s="1"/>
  <c r="B90" i="25"/>
  <c r="T100" i="25" s="1"/>
  <c r="AM89" i="25"/>
  <c r="AL89" i="25"/>
  <c r="T89" i="25"/>
  <c r="B89" i="25"/>
  <c r="AK99" i="25" s="1"/>
  <c r="E85" i="25"/>
  <c r="AT84" i="25"/>
  <c r="AS84" i="25"/>
  <c r="AP84" i="25"/>
  <c r="AA84" i="25"/>
  <c r="I84" i="25"/>
  <c r="J84" i="25" s="1"/>
  <c r="H84" i="25"/>
  <c r="E84" i="25"/>
  <c r="AT83" i="25"/>
  <c r="AS83" i="25"/>
  <c r="AP83" i="25"/>
  <c r="AA83" i="25"/>
  <c r="J83" i="25"/>
  <c r="H83" i="25"/>
  <c r="I83" i="25" s="1"/>
  <c r="E83" i="25"/>
  <c r="AT82" i="25"/>
  <c r="AS82" i="25"/>
  <c r="AP82" i="25"/>
  <c r="AA82" i="25"/>
  <c r="T82" i="25"/>
  <c r="H82" i="25"/>
  <c r="I82" i="25" s="1"/>
  <c r="J82" i="25" s="1"/>
  <c r="E82" i="25"/>
  <c r="AT81" i="25"/>
  <c r="AS81" i="25"/>
  <c r="AP81" i="25"/>
  <c r="AA81" i="25"/>
  <c r="T81" i="25"/>
  <c r="H81" i="25"/>
  <c r="I81" i="25" s="1"/>
  <c r="J81" i="25" s="1"/>
  <c r="E81" i="25"/>
  <c r="AT80" i="25"/>
  <c r="AS80" i="25"/>
  <c r="AP80" i="25"/>
  <c r="AA80" i="25"/>
  <c r="J80" i="25"/>
  <c r="H80" i="25"/>
  <c r="I80" i="25" s="1"/>
  <c r="E80" i="25"/>
  <c r="AT79" i="25"/>
  <c r="AS79" i="25"/>
  <c r="AP79" i="25"/>
  <c r="AA79" i="25"/>
  <c r="J79" i="25"/>
  <c r="H79" i="25"/>
  <c r="I79" i="25" s="1"/>
  <c r="E79" i="25"/>
  <c r="AT78" i="25"/>
  <c r="AS78" i="25"/>
  <c r="AP78" i="25"/>
  <c r="AA78" i="25"/>
  <c r="T78" i="25"/>
  <c r="H78" i="25"/>
  <c r="I78" i="25" s="1"/>
  <c r="J78" i="25" s="1"/>
  <c r="E78" i="25"/>
  <c r="H77" i="25" s="1"/>
  <c r="I77" i="25" s="1"/>
  <c r="J77" i="25" s="1"/>
  <c r="AT77" i="25"/>
  <c r="AS77" i="25"/>
  <c r="AP77" i="25"/>
  <c r="AA77" i="25"/>
  <c r="T77" i="25"/>
  <c r="E77" i="25"/>
  <c r="H76" i="25" s="1"/>
  <c r="AT76" i="25"/>
  <c r="AS76" i="25"/>
  <c r="AP76" i="25"/>
  <c r="AA76" i="25"/>
  <c r="K76" i="25"/>
  <c r="L76" i="25" s="1"/>
  <c r="I76" i="25"/>
  <c r="J76" i="25" s="1"/>
  <c r="E76" i="25"/>
  <c r="H75" i="25" s="1"/>
  <c r="I75" i="25" s="1"/>
  <c r="J75" i="25" s="1"/>
  <c r="AT75" i="25"/>
  <c r="AP75" i="25"/>
  <c r="AA75" i="25"/>
  <c r="E75" i="25"/>
  <c r="H74" i="25" s="1"/>
  <c r="I74" i="25" s="1"/>
  <c r="J74" i="25" s="1"/>
  <c r="B75" i="25"/>
  <c r="AS75" i="25" s="1"/>
  <c r="AT74" i="25"/>
  <c r="AP74" i="25"/>
  <c r="AA74" i="25"/>
  <c r="T74" i="25"/>
  <c r="E74" i="25"/>
  <c r="H73" i="25" s="1"/>
  <c r="I73" i="25" s="1"/>
  <c r="J73" i="25" s="1"/>
  <c r="B74" i="25"/>
  <c r="T73" i="25" s="1"/>
  <c r="AT73" i="25"/>
  <c r="AS73" i="25"/>
  <c r="AP73" i="25"/>
  <c r="AA73" i="25"/>
  <c r="B73" i="25"/>
  <c r="AR83" i="25" s="1"/>
  <c r="E70" i="25"/>
  <c r="H69" i="25" s="1"/>
  <c r="I69" i="25" s="1"/>
  <c r="J69" i="25" s="1"/>
  <c r="AT69" i="25"/>
  <c r="AP69" i="25"/>
  <c r="AA69" i="25"/>
  <c r="K69" i="25"/>
  <c r="L69" i="25" s="1"/>
  <c r="R69" i="25" s="1"/>
  <c r="E69" i="25"/>
  <c r="H68" i="25" s="1"/>
  <c r="I68" i="25" s="1"/>
  <c r="J68" i="25" s="1"/>
  <c r="AT68" i="25"/>
  <c r="AP68" i="25"/>
  <c r="AA68" i="25"/>
  <c r="E68" i="25"/>
  <c r="AT67" i="25"/>
  <c r="AS67" i="25"/>
  <c r="AP67" i="25"/>
  <c r="AA67" i="25"/>
  <c r="T67" i="25"/>
  <c r="H67" i="25"/>
  <c r="I67" i="25" s="1"/>
  <c r="J67" i="25" s="1"/>
  <c r="E67" i="25"/>
  <c r="AT66" i="25"/>
  <c r="AS66" i="25"/>
  <c r="AR66" i="25"/>
  <c r="AP66" i="25"/>
  <c r="AA66" i="25"/>
  <c r="H66" i="25"/>
  <c r="I66" i="25" s="1"/>
  <c r="J66" i="25" s="1"/>
  <c r="E66" i="25"/>
  <c r="H65" i="25" s="1"/>
  <c r="I65" i="25" s="1"/>
  <c r="J65" i="25" s="1"/>
  <c r="AT65" i="25"/>
  <c r="AP65" i="25"/>
  <c r="AA65" i="25"/>
  <c r="L65" i="25"/>
  <c r="K65" i="25"/>
  <c r="E65" i="25"/>
  <c r="AT64" i="25"/>
  <c r="AR64" i="25"/>
  <c r="AP64" i="25"/>
  <c r="AA64" i="25"/>
  <c r="T64" i="25"/>
  <c r="I64" i="25"/>
  <c r="J64" i="25" s="1"/>
  <c r="H64" i="25"/>
  <c r="E64" i="25"/>
  <c r="AT63" i="25"/>
  <c r="AS63" i="25"/>
  <c r="AP63" i="25"/>
  <c r="AA63" i="25"/>
  <c r="T63" i="25"/>
  <c r="K63" i="25"/>
  <c r="L63" i="25" s="1"/>
  <c r="H63" i="25"/>
  <c r="I63" i="25" s="1"/>
  <c r="J63" i="25" s="1"/>
  <c r="E63" i="25"/>
  <c r="AT62" i="25"/>
  <c r="AS62" i="25"/>
  <c r="AR62" i="25"/>
  <c r="AP62" i="25"/>
  <c r="AA62" i="25"/>
  <c r="K62" i="25"/>
  <c r="L62" i="25" s="1"/>
  <c r="I62" i="25"/>
  <c r="J62" i="25" s="1"/>
  <c r="H62" i="25"/>
  <c r="E62" i="25"/>
  <c r="H61" i="25" s="1"/>
  <c r="I61" i="25" s="1"/>
  <c r="J61" i="25" s="1"/>
  <c r="AT61" i="25"/>
  <c r="AR61" i="25"/>
  <c r="AP61" i="25"/>
  <c r="AA61" i="25"/>
  <c r="K61" i="25"/>
  <c r="L61" i="25" s="1"/>
  <c r="R61" i="25" s="1"/>
  <c r="E61" i="25"/>
  <c r="H60" i="25" s="1"/>
  <c r="I60" i="25" s="1"/>
  <c r="J60" i="25" s="1"/>
  <c r="AT60" i="25"/>
  <c r="AS60" i="25"/>
  <c r="AR60" i="25"/>
  <c r="AP60" i="25"/>
  <c r="AA60" i="25"/>
  <c r="K60" i="25"/>
  <c r="L60" i="25" s="1"/>
  <c r="E60" i="25"/>
  <c r="B60" i="25"/>
  <c r="AS69" i="25" s="1"/>
  <c r="AT59" i="25"/>
  <c r="AS59" i="25"/>
  <c r="AR59" i="25"/>
  <c r="AP59" i="25"/>
  <c r="AA59" i="25"/>
  <c r="H59" i="25"/>
  <c r="I59" i="25" s="1"/>
  <c r="J59" i="25" s="1"/>
  <c r="E59" i="25"/>
  <c r="H58" i="25" s="1"/>
  <c r="B59" i="25"/>
  <c r="AT58" i="25"/>
  <c r="AS58" i="25"/>
  <c r="AP58" i="25"/>
  <c r="AA58" i="25"/>
  <c r="K58" i="25"/>
  <c r="L58" i="25" s="1"/>
  <c r="I58" i="25"/>
  <c r="J58" i="25" s="1"/>
  <c r="B58" i="25"/>
  <c r="AR69" i="25" s="1"/>
  <c r="E54" i="25"/>
  <c r="AT53" i="25"/>
  <c r="AR53" i="25"/>
  <c r="AP53" i="25"/>
  <c r="AG53" i="25"/>
  <c r="AA53" i="25"/>
  <c r="T53" i="25"/>
  <c r="H53" i="25"/>
  <c r="I53" i="25" s="1"/>
  <c r="J53" i="25" s="1"/>
  <c r="E53" i="25"/>
  <c r="AT52" i="25"/>
  <c r="AS52" i="25"/>
  <c r="AP52" i="25"/>
  <c r="AG52" i="25"/>
  <c r="AA52" i="25"/>
  <c r="H52" i="25"/>
  <c r="I52" i="25" s="1"/>
  <c r="J52" i="25" s="1"/>
  <c r="E52" i="25"/>
  <c r="H51" i="25" s="1"/>
  <c r="I51" i="25" s="1"/>
  <c r="J51" i="25" s="1"/>
  <c r="AT51" i="25"/>
  <c r="AP51" i="25"/>
  <c r="AG51" i="25"/>
  <c r="AA51" i="25"/>
  <c r="K51" i="25"/>
  <c r="L51" i="25" s="1"/>
  <c r="E51" i="25"/>
  <c r="AT50" i="25"/>
  <c r="AR50" i="25"/>
  <c r="AP50" i="25"/>
  <c r="AG50" i="25"/>
  <c r="AA50" i="25"/>
  <c r="T50" i="25"/>
  <c r="H50" i="25"/>
  <c r="I50" i="25" s="1"/>
  <c r="J50" i="25" s="1"/>
  <c r="E50" i="25"/>
  <c r="AT49" i="25"/>
  <c r="AS49" i="25"/>
  <c r="AP49" i="25"/>
  <c r="AG49" i="25"/>
  <c r="AA49" i="25"/>
  <c r="K49" i="25"/>
  <c r="L49" i="25" s="1"/>
  <c r="I49" i="25"/>
  <c r="J49" i="25" s="1"/>
  <c r="H49" i="25"/>
  <c r="E49" i="25"/>
  <c r="H48" i="25" s="1"/>
  <c r="I48" i="25" s="1"/>
  <c r="AT48" i="25"/>
  <c r="AP48" i="25"/>
  <c r="AG48" i="25"/>
  <c r="AA48" i="25"/>
  <c r="T48" i="25"/>
  <c r="J48" i="25"/>
  <c r="E48" i="25"/>
  <c r="AT47" i="25"/>
  <c r="AP47" i="25"/>
  <c r="AG47" i="25"/>
  <c r="AA47" i="25"/>
  <c r="H47" i="25"/>
  <c r="I47" i="25" s="1"/>
  <c r="J47" i="25" s="1"/>
  <c r="E47" i="25"/>
  <c r="H46" i="25" s="1"/>
  <c r="AT46" i="25"/>
  <c r="AR46" i="25"/>
  <c r="AP46" i="25"/>
  <c r="AG46" i="25"/>
  <c r="AA46" i="25"/>
  <c r="K46" i="25"/>
  <c r="L46" i="25" s="1"/>
  <c r="I46" i="25"/>
  <c r="J46" i="25" s="1"/>
  <c r="E46" i="25"/>
  <c r="H45" i="25" s="1"/>
  <c r="I45" i="25" s="1"/>
  <c r="AT45" i="25"/>
  <c r="AP45" i="25"/>
  <c r="AG45" i="25"/>
  <c r="AA45" i="25"/>
  <c r="T45" i="25"/>
  <c r="L45" i="25"/>
  <c r="K45" i="25"/>
  <c r="J45" i="25"/>
  <c r="E45" i="25"/>
  <c r="AT44" i="25"/>
  <c r="AP44" i="25"/>
  <c r="AG44" i="25"/>
  <c r="AA44" i="25"/>
  <c r="H44" i="25"/>
  <c r="I44" i="25" s="1"/>
  <c r="J44" i="25" s="1"/>
  <c r="E44" i="25"/>
  <c r="H43" i="25" s="1"/>
  <c r="I43" i="25" s="1"/>
  <c r="J43" i="25" s="1"/>
  <c r="B44" i="25"/>
  <c r="AS48" i="25" s="1"/>
  <c r="AT43" i="25"/>
  <c r="AS43" i="25"/>
  <c r="AP43" i="25"/>
  <c r="AG43" i="25"/>
  <c r="AA43" i="25"/>
  <c r="K43" i="25"/>
  <c r="L43" i="25" s="1"/>
  <c r="R43" i="25" s="1"/>
  <c r="E43" i="25"/>
  <c r="H42" i="25" s="1"/>
  <c r="I42" i="25" s="1"/>
  <c r="J42" i="25" s="1"/>
  <c r="B43" i="25"/>
  <c r="T46" i="25" s="1"/>
  <c r="AT42" i="25"/>
  <c r="AS42" i="25"/>
  <c r="AP42" i="25"/>
  <c r="AG42" i="25"/>
  <c r="AA42" i="25"/>
  <c r="K42" i="25"/>
  <c r="L42" i="25" s="1"/>
  <c r="R42" i="25" s="1"/>
  <c r="B42" i="25"/>
  <c r="AR48" i="25" s="1"/>
  <c r="E38" i="25"/>
  <c r="H37" i="25" s="1"/>
  <c r="I37" i="25" s="1"/>
  <c r="J37" i="25" s="1"/>
  <c r="AT37" i="25"/>
  <c r="AR37" i="25"/>
  <c r="AP37" i="25"/>
  <c r="AA37" i="25"/>
  <c r="E37" i="25"/>
  <c r="AT36" i="25"/>
  <c r="AP36" i="25"/>
  <c r="AA36" i="25"/>
  <c r="J36" i="25"/>
  <c r="H36" i="25"/>
  <c r="I36" i="25" s="1"/>
  <c r="E36" i="25"/>
  <c r="H35" i="25" s="1"/>
  <c r="I35" i="25" s="1"/>
  <c r="J35" i="25" s="1"/>
  <c r="AT35" i="25"/>
  <c r="AP35" i="25"/>
  <c r="AA35" i="25"/>
  <c r="T35" i="25"/>
  <c r="E35" i="25"/>
  <c r="AT34" i="25"/>
  <c r="AP34" i="25"/>
  <c r="AA34" i="25"/>
  <c r="T34" i="25"/>
  <c r="I34" i="25"/>
  <c r="J34" i="25" s="1"/>
  <c r="H34" i="25"/>
  <c r="E34" i="25"/>
  <c r="AT33" i="25"/>
  <c r="AS33" i="25"/>
  <c r="AP33" i="25"/>
  <c r="AA33" i="25"/>
  <c r="T33" i="25"/>
  <c r="H33" i="25"/>
  <c r="I33" i="25" s="1"/>
  <c r="J33" i="25" s="1"/>
  <c r="E33" i="25"/>
  <c r="AT32" i="25"/>
  <c r="AS32" i="25"/>
  <c r="AP32" i="25"/>
  <c r="AA32" i="25"/>
  <c r="H32" i="25"/>
  <c r="I32" i="25" s="1"/>
  <c r="J32" i="25" s="1"/>
  <c r="E32" i="25"/>
  <c r="H31" i="25" s="1"/>
  <c r="I31" i="25" s="1"/>
  <c r="AT31" i="25"/>
  <c r="AP31" i="25"/>
  <c r="AA31" i="25"/>
  <c r="T31" i="25"/>
  <c r="J31" i="25"/>
  <c r="E31" i="25"/>
  <c r="AT30" i="25"/>
  <c r="AP30" i="25"/>
  <c r="AA30" i="25"/>
  <c r="T30" i="25"/>
  <c r="H30" i="25"/>
  <c r="I30" i="25" s="1"/>
  <c r="J30" i="25" s="1"/>
  <c r="E30" i="25"/>
  <c r="H29" i="25" s="1"/>
  <c r="I29" i="25" s="1"/>
  <c r="J29" i="25" s="1"/>
  <c r="AT29" i="25"/>
  <c r="AR29" i="25"/>
  <c r="AP29" i="25"/>
  <c r="AA29" i="25"/>
  <c r="K29" i="25"/>
  <c r="L29" i="25" s="1"/>
  <c r="E29" i="25"/>
  <c r="H28" i="25" s="1"/>
  <c r="AT28" i="25"/>
  <c r="AS28" i="25"/>
  <c r="AP28" i="25"/>
  <c r="AA28" i="25"/>
  <c r="T28" i="25"/>
  <c r="K28" i="25"/>
  <c r="L28" i="25" s="1"/>
  <c r="R28" i="25" s="1"/>
  <c r="I28" i="25"/>
  <c r="J28" i="25" s="1"/>
  <c r="E28" i="25"/>
  <c r="H27" i="25" s="1"/>
  <c r="I27" i="25" s="1"/>
  <c r="J27" i="25" s="1"/>
  <c r="B28" i="25"/>
  <c r="AS35" i="25" s="1"/>
  <c r="AT27" i="25"/>
  <c r="AS27" i="25"/>
  <c r="AP27" i="25"/>
  <c r="AA27" i="25"/>
  <c r="T27" i="25"/>
  <c r="E27" i="25"/>
  <c r="H26" i="25" s="1"/>
  <c r="I26" i="25" s="1"/>
  <c r="J26" i="25" s="1"/>
  <c r="B27" i="25"/>
  <c r="T29" i="25" s="1"/>
  <c r="AT26" i="25"/>
  <c r="AS26" i="25"/>
  <c r="AR26" i="25"/>
  <c r="AP26" i="25"/>
  <c r="AA26" i="25"/>
  <c r="T26" i="25"/>
  <c r="B26" i="25"/>
  <c r="AR28" i="25" s="1"/>
  <c r="E148" i="24"/>
  <c r="H147" i="24" s="1"/>
  <c r="AW147" i="24"/>
  <c r="AS147" i="24"/>
  <c r="AG147" i="24"/>
  <c r="K147" i="24"/>
  <c r="L147" i="24" s="1"/>
  <c r="I147" i="24"/>
  <c r="J147" i="24" s="1"/>
  <c r="E147" i="24"/>
  <c r="AW146" i="24"/>
  <c r="AS146" i="24"/>
  <c r="AG146" i="24"/>
  <c r="I146" i="24"/>
  <c r="J146" i="24" s="1"/>
  <c r="H146" i="24"/>
  <c r="E146" i="24"/>
  <c r="AW145" i="24"/>
  <c r="AV145" i="24"/>
  <c r="AS145" i="24"/>
  <c r="AG145" i="24"/>
  <c r="T145" i="24"/>
  <c r="J145" i="24"/>
  <c r="H145" i="24"/>
  <c r="I145" i="24" s="1"/>
  <c r="E145" i="24"/>
  <c r="AW144" i="24"/>
  <c r="AV144" i="24"/>
  <c r="AS144" i="24"/>
  <c r="AG144" i="24"/>
  <c r="H144" i="24"/>
  <c r="I144" i="24" s="1"/>
  <c r="J144" i="24" s="1"/>
  <c r="E144" i="24"/>
  <c r="H143" i="24" s="1"/>
  <c r="I143" i="24" s="1"/>
  <c r="J143" i="24" s="1"/>
  <c r="AW143" i="24"/>
  <c r="AS143" i="24"/>
  <c r="AG143" i="24"/>
  <c r="E143" i="24"/>
  <c r="AW142" i="24"/>
  <c r="AS142" i="24"/>
  <c r="AG142" i="24"/>
  <c r="T142" i="24"/>
  <c r="I142" i="24"/>
  <c r="J142" i="24" s="1"/>
  <c r="H142" i="24"/>
  <c r="E142" i="24"/>
  <c r="AW141" i="24"/>
  <c r="AV141" i="24"/>
  <c r="AS141" i="24"/>
  <c r="AG141" i="24"/>
  <c r="T141" i="24"/>
  <c r="H141" i="24"/>
  <c r="I141" i="24" s="1"/>
  <c r="J141" i="24" s="1"/>
  <c r="E141" i="24"/>
  <c r="AW140" i="24"/>
  <c r="AV140" i="24"/>
  <c r="AS140" i="24"/>
  <c r="AG140" i="24"/>
  <c r="K140" i="24"/>
  <c r="L140" i="24" s="1"/>
  <c r="H140" i="24"/>
  <c r="I140" i="24" s="1"/>
  <c r="J140" i="24" s="1"/>
  <c r="E140" i="24"/>
  <c r="H139" i="24" s="1"/>
  <c r="I139" i="24" s="1"/>
  <c r="J139" i="24" s="1"/>
  <c r="AW139" i="24"/>
  <c r="AS139" i="24"/>
  <c r="AG139" i="24"/>
  <c r="E139" i="24"/>
  <c r="H138" i="24" s="1"/>
  <c r="I138" i="24" s="1"/>
  <c r="J138" i="24" s="1"/>
  <c r="AW138" i="24"/>
  <c r="AU138" i="24"/>
  <c r="AS138" i="24"/>
  <c r="AG138" i="24"/>
  <c r="T138" i="24"/>
  <c r="K138" i="24"/>
  <c r="L138" i="24" s="1"/>
  <c r="E138" i="24"/>
  <c r="B138" i="24"/>
  <c r="AV147" i="24" s="1"/>
  <c r="AW137" i="24"/>
  <c r="AV137" i="24"/>
  <c r="AS137" i="24"/>
  <c r="AG137" i="24"/>
  <c r="I137" i="24"/>
  <c r="J137" i="24" s="1"/>
  <c r="H137" i="24"/>
  <c r="E137" i="24"/>
  <c r="B137" i="24"/>
  <c r="AW136" i="24"/>
  <c r="AV136" i="24"/>
  <c r="AS136" i="24"/>
  <c r="AG136" i="24"/>
  <c r="T136" i="24"/>
  <c r="K136" i="24"/>
  <c r="L136" i="24" s="1"/>
  <c r="I136" i="24"/>
  <c r="J136" i="24" s="1"/>
  <c r="H136" i="24"/>
  <c r="B136" i="24"/>
  <c r="E133" i="24"/>
  <c r="H132" i="24" s="1"/>
  <c r="I132" i="24" s="1"/>
  <c r="J132" i="24" s="1"/>
  <c r="AZ132" i="24"/>
  <c r="AW132" i="24"/>
  <c r="AU132" i="24"/>
  <c r="AS132" i="24"/>
  <c r="AG132" i="24"/>
  <c r="K132" i="24"/>
  <c r="E132" i="24"/>
  <c r="H131" i="24" s="1"/>
  <c r="I131" i="24" s="1"/>
  <c r="J131" i="24" s="1"/>
  <c r="AZ131" i="24"/>
  <c r="AW131" i="24"/>
  <c r="AV131" i="24"/>
  <c r="AS131" i="24"/>
  <c r="AG131" i="24"/>
  <c r="E131" i="24"/>
  <c r="AZ130" i="24"/>
  <c r="AW130" i="24"/>
  <c r="AU130" i="24"/>
  <c r="AS130" i="24"/>
  <c r="AG130" i="24"/>
  <c r="K130" i="24"/>
  <c r="L130" i="24" s="1"/>
  <c r="J130" i="24"/>
  <c r="H130" i="24"/>
  <c r="I130" i="24" s="1"/>
  <c r="E130" i="24"/>
  <c r="H129" i="24" s="1"/>
  <c r="I129" i="24" s="1"/>
  <c r="AZ129" i="24"/>
  <c r="AW129" i="24"/>
  <c r="AS129" i="24"/>
  <c r="AG129" i="24"/>
  <c r="J129" i="24"/>
  <c r="E129" i="24"/>
  <c r="AZ128" i="24"/>
  <c r="AW128" i="24"/>
  <c r="AU128" i="24"/>
  <c r="AS128" i="24"/>
  <c r="AG128" i="24"/>
  <c r="K128" i="24"/>
  <c r="H128" i="24"/>
  <c r="I128" i="24" s="1"/>
  <c r="J128" i="24" s="1"/>
  <c r="E128" i="24"/>
  <c r="H127" i="24" s="1"/>
  <c r="I127" i="24" s="1"/>
  <c r="J127" i="24" s="1"/>
  <c r="AZ127" i="24"/>
  <c r="AW127" i="24"/>
  <c r="AS127" i="24"/>
  <c r="AG127" i="24"/>
  <c r="E127" i="24"/>
  <c r="H126" i="24" s="1"/>
  <c r="I126" i="24" s="1"/>
  <c r="J126" i="24" s="1"/>
  <c r="AZ126" i="24"/>
  <c r="AW126" i="24"/>
  <c r="AU126" i="24"/>
  <c r="AS126" i="24"/>
  <c r="AG126" i="24"/>
  <c r="E126" i="24"/>
  <c r="H125" i="24" s="1"/>
  <c r="AZ125" i="24"/>
  <c r="AW125" i="24"/>
  <c r="AS125" i="24"/>
  <c r="AG125" i="24"/>
  <c r="I125" i="24"/>
  <c r="J125" i="24" s="1"/>
  <c r="E125" i="24"/>
  <c r="H124" i="24" s="1"/>
  <c r="I124" i="24" s="1"/>
  <c r="J124" i="24" s="1"/>
  <c r="AZ124" i="24"/>
  <c r="AW124" i="24"/>
  <c r="AS124" i="24"/>
  <c r="AG124" i="24"/>
  <c r="E124" i="24"/>
  <c r="AZ123" i="24"/>
  <c r="AW123" i="24"/>
  <c r="AS123" i="24"/>
  <c r="AG123" i="24"/>
  <c r="T123" i="24"/>
  <c r="J123" i="24"/>
  <c r="I123" i="24"/>
  <c r="H123" i="24"/>
  <c r="E123" i="24"/>
  <c r="H122" i="24" s="1"/>
  <c r="B123" i="24"/>
  <c r="AV130" i="24" s="1"/>
  <c r="AZ122" i="24"/>
  <c r="AW122" i="24"/>
  <c r="AS122" i="24"/>
  <c r="AG122" i="24"/>
  <c r="J122" i="24"/>
  <c r="I122" i="24"/>
  <c r="E122" i="24"/>
  <c r="B122" i="24"/>
  <c r="T132" i="24" s="1"/>
  <c r="AZ121" i="24"/>
  <c r="AW121" i="24"/>
  <c r="AV121" i="24"/>
  <c r="AS121" i="24"/>
  <c r="AG121" i="24"/>
  <c r="H121" i="24"/>
  <c r="I121" i="24" s="1"/>
  <c r="J121" i="24" s="1"/>
  <c r="B121" i="24"/>
  <c r="K124" i="24" s="1"/>
  <c r="L124" i="24" s="1"/>
  <c r="E117" i="24"/>
  <c r="AW116" i="24"/>
  <c r="AS116" i="24"/>
  <c r="AG116" i="24"/>
  <c r="J116" i="24"/>
  <c r="I116" i="24"/>
  <c r="H116" i="24"/>
  <c r="E116" i="24"/>
  <c r="H115" i="24" s="1"/>
  <c r="I115" i="24" s="1"/>
  <c r="J115" i="24" s="1"/>
  <c r="AW115" i="24"/>
  <c r="AU115" i="24"/>
  <c r="AS115" i="24"/>
  <c r="AG115" i="24"/>
  <c r="T115" i="24"/>
  <c r="E115" i="24"/>
  <c r="H114" i="24" s="1"/>
  <c r="AW114" i="24"/>
  <c r="AS114" i="24"/>
  <c r="AG114" i="24"/>
  <c r="T114" i="24"/>
  <c r="I114" i="24"/>
  <c r="J114" i="24" s="1"/>
  <c r="E114" i="24"/>
  <c r="H113" i="24" s="1"/>
  <c r="I113" i="24" s="1"/>
  <c r="J113" i="24" s="1"/>
  <c r="AW113" i="24"/>
  <c r="AS113" i="24"/>
  <c r="AG113" i="24"/>
  <c r="K113" i="24"/>
  <c r="L113" i="24" s="1"/>
  <c r="E113" i="24"/>
  <c r="H112" i="24" s="1"/>
  <c r="I112" i="24" s="1"/>
  <c r="J112" i="24" s="1"/>
  <c r="AW112" i="24"/>
  <c r="AV112" i="24"/>
  <c r="AU112" i="24"/>
  <c r="AS112" i="24"/>
  <c r="AG112" i="24"/>
  <c r="E112" i="24"/>
  <c r="AW111" i="24"/>
  <c r="AS111" i="24"/>
  <c r="AG111" i="24"/>
  <c r="T111" i="24"/>
  <c r="H111" i="24"/>
  <c r="I111" i="24" s="1"/>
  <c r="J111" i="24" s="1"/>
  <c r="E111" i="24"/>
  <c r="H110" i="24" s="1"/>
  <c r="AW110" i="24"/>
  <c r="AS110" i="24"/>
  <c r="AG110" i="24"/>
  <c r="T110" i="24"/>
  <c r="I110" i="24"/>
  <c r="J110" i="24" s="1"/>
  <c r="E110" i="24"/>
  <c r="H109" i="24" s="1"/>
  <c r="I109" i="24" s="1"/>
  <c r="J109" i="24" s="1"/>
  <c r="AW109" i="24"/>
  <c r="AS109" i="24"/>
  <c r="AG109" i="24"/>
  <c r="E109" i="24"/>
  <c r="AW108" i="24"/>
  <c r="AV108" i="24"/>
  <c r="AS108" i="24"/>
  <c r="AG108" i="24"/>
  <c r="T108" i="24"/>
  <c r="I108" i="24"/>
  <c r="J108" i="24" s="1"/>
  <c r="H108" i="24"/>
  <c r="E108" i="24"/>
  <c r="AW107" i="24"/>
  <c r="AS107" i="24"/>
  <c r="AG107" i="24"/>
  <c r="I107" i="24"/>
  <c r="J107" i="24" s="1"/>
  <c r="H107" i="24"/>
  <c r="E107" i="24"/>
  <c r="B107" i="24"/>
  <c r="AV111" i="24" s="1"/>
  <c r="AW106" i="24"/>
  <c r="AS106" i="24"/>
  <c r="AG106" i="24"/>
  <c r="T106" i="24"/>
  <c r="I106" i="24"/>
  <c r="J106" i="24" s="1"/>
  <c r="H106" i="24"/>
  <c r="E106" i="24"/>
  <c r="B106" i="24"/>
  <c r="T113" i="24" s="1"/>
  <c r="AW105" i="24"/>
  <c r="AU105" i="24"/>
  <c r="AS105" i="24"/>
  <c r="AG105" i="24"/>
  <c r="J105" i="24"/>
  <c r="I105" i="24"/>
  <c r="H105" i="24"/>
  <c r="B105" i="24"/>
  <c r="E101" i="24"/>
  <c r="H100" i="24" s="1"/>
  <c r="I100" i="24" s="1"/>
  <c r="AM100" i="24"/>
  <c r="T100" i="24"/>
  <c r="K100" i="24"/>
  <c r="L100" i="24" s="1"/>
  <c r="R100" i="24" s="1"/>
  <c r="J100" i="24"/>
  <c r="E100" i="24"/>
  <c r="H99" i="24" s="1"/>
  <c r="I99" i="24" s="1"/>
  <c r="J99" i="24" s="1"/>
  <c r="AM99" i="24"/>
  <c r="E99" i="24"/>
  <c r="H98" i="24" s="1"/>
  <c r="I98" i="24" s="1"/>
  <c r="J98" i="24" s="1"/>
  <c r="AM98" i="24"/>
  <c r="T98" i="24"/>
  <c r="E98" i="24"/>
  <c r="H97" i="24" s="1"/>
  <c r="AM97" i="24"/>
  <c r="T97" i="24"/>
  <c r="I97" i="24"/>
  <c r="J97" i="24" s="1"/>
  <c r="E97" i="24"/>
  <c r="AM96" i="24"/>
  <c r="AL96" i="24"/>
  <c r="H96" i="24"/>
  <c r="I96" i="24" s="1"/>
  <c r="J96" i="24" s="1"/>
  <c r="E96" i="24"/>
  <c r="AM95" i="24"/>
  <c r="T95" i="24"/>
  <c r="H95" i="24"/>
  <c r="I95" i="24" s="1"/>
  <c r="J95" i="24" s="1"/>
  <c r="E95" i="24"/>
  <c r="AM94" i="24"/>
  <c r="H94" i="24"/>
  <c r="I94" i="24" s="1"/>
  <c r="J94" i="24" s="1"/>
  <c r="E94" i="24"/>
  <c r="H93" i="24" s="1"/>
  <c r="I93" i="24" s="1"/>
  <c r="AM93" i="24"/>
  <c r="AL93" i="24"/>
  <c r="J93" i="24"/>
  <c r="E93" i="24"/>
  <c r="H92" i="24" s="1"/>
  <c r="AM92" i="24"/>
  <c r="I92" i="24"/>
  <c r="J92" i="24" s="1"/>
  <c r="E92" i="24"/>
  <c r="AM91" i="24"/>
  <c r="AL91" i="24"/>
  <c r="T91" i="24"/>
  <c r="H91" i="24"/>
  <c r="I91" i="24" s="1"/>
  <c r="J91" i="24" s="1"/>
  <c r="E91" i="24"/>
  <c r="B91" i="24"/>
  <c r="AM90" i="24"/>
  <c r="T90" i="24"/>
  <c r="H90" i="24"/>
  <c r="I90" i="24" s="1"/>
  <c r="J90" i="24" s="1"/>
  <c r="E90" i="24"/>
  <c r="B90" i="24"/>
  <c r="T96" i="24" s="1"/>
  <c r="AM89" i="24"/>
  <c r="H89" i="24"/>
  <c r="I89" i="24" s="1"/>
  <c r="J89" i="24" s="1"/>
  <c r="B89" i="24"/>
  <c r="E85" i="24"/>
  <c r="H84" i="24" s="1"/>
  <c r="I84" i="24" s="1"/>
  <c r="J84" i="24" s="1"/>
  <c r="AT84" i="24"/>
  <c r="AP84" i="24"/>
  <c r="AA84" i="24"/>
  <c r="K84" i="24"/>
  <c r="L84" i="24" s="1"/>
  <c r="E84" i="24"/>
  <c r="H83" i="24" s="1"/>
  <c r="AT83" i="24"/>
  <c r="AS83" i="24"/>
  <c r="AP83" i="24"/>
  <c r="AA83" i="24"/>
  <c r="I83" i="24"/>
  <c r="J83" i="24" s="1"/>
  <c r="E83" i="24"/>
  <c r="AT82" i="24"/>
  <c r="AS82" i="24"/>
  <c r="AR82" i="24"/>
  <c r="AP82" i="24"/>
  <c r="AA82" i="24"/>
  <c r="J82" i="24"/>
  <c r="H82" i="24"/>
  <c r="I82" i="24" s="1"/>
  <c r="E82" i="24"/>
  <c r="H81" i="24" s="1"/>
  <c r="I81" i="24" s="1"/>
  <c r="J81" i="24" s="1"/>
  <c r="AT81" i="24"/>
  <c r="AS81" i="24"/>
  <c r="AR81" i="24"/>
  <c r="AP81" i="24"/>
  <c r="AA81" i="24"/>
  <c r="K81" i="24"/>
  <c r="L81" i="24" s="1"/>
  <c r="E81" i="24"/>
  <c r="H80" i="24" s="1"/>
  <c r="I80" i="24" s="1"/>
  <c r="J80" i="24" s="1"/>
  <c r="AT80" i="24"/>
  <c r="AS80" i="24"/>
  <c r="AP80" i="24"/>
  <c r="AA80" i="24"/>
  <c r="T80" i="24"/>
  <c r="E80" i="24"/>
  <c r="H79" i="24" s="1"/>
  <c r="AT79" i="24"/>
  <c r="AP79" i="24"/>
  <c r="AA79" i="24"/>
  <c r="I79" i="24"/>
  <c r="J79" i="24" s="1"/>
  <c r="E79" i="24"/>
  <c r="H78" i="24" s="1"/>
  <c r="I78" i="24" s="1"/>
  <c r="AT78" i="24"/>
  <c r="AS78" i="24"/>
  <c r="AR78" i="24"/>
  <c r="AP78" i="24"/>
  <c r="AA78" i="24"/>
  <c r="J78" i="24"/>
  <c r="E78" i="24"/>
  <c r="AT77" i="24"/>
  <c r="AS77" i="24"/>
  <c r="AP77" i="24"/>
  <c r="AA77" i="24"/>
  <c r="H77" i="24"/>
  <c r="I77" i="24" s="1"/>
  <c r="J77" i="24" s="1"/>
  <c r="E77" i="24"/>
  <c r="AT76" i="24"/>
  <c r="AS76" i="24"/>
  <c r="AP76" i="24"/>
  <c r="AA76" i="24"/>
  <c r="I76" i="24"/>
  <c r="J76" i="24" s="1"/>
  <c r="H76" i="24"/>
  <c r="E76" i="24"/>
  <c r="AT75" i="24"/>
  <c r="AS75" i="24"/>
  <c r="AR75" i="24"/>
  <c r="AP75" i="24"/>
  <c r="AA75" i="24"/>
  <c r="T75" i="24"/>
  <c r="J75" i="24"/>
  <c r="H75" i="24"/>
  <c r="I75" i="24" s="1"/>
  <c r="E75" i="24"/>
  <c r="H74" i="24" s="1"/>
  <c r="I74" i="24" s="1"/>
  <c r="J74" i="24" s="1"/>
  <c r="B75" i="24"/>
  <c r="AS84" i="24" s="1"/>
  <c r="AT74" i="24"/>
  <c r="AS74" i="24"/>
  <c r="AP74" i="24"/>
  <c r="AA74" i="24"/>
  <c r="E74" i="24"/>
  <c r="B74" i="24"/>
  <c r="T79" i="24" s="1"/>
  <c r="AT73" i="24"/>
  <c r="AS73" i="24"/>
  <c r="AP73" i="24"/>
  <c r="AA73" i="24"/>
  <c r="T73" i="24"/>
  <c r="K73" i="24"/>
  <c r="L73" i="24" s="1"/>
  <c r="H73" i="24"/>
  <c r="I73" i="24" s="1"/>
  <c r="J73" i="24" s="1"/>
  <c r="B73" i="24"/>
  <c r="K78" i="24" s="1"/>
  <c r="L78" i="24" s="1"/>
  <c r="E70" i="24"/>
  <c r="AT69" i="24"/>
  <c r="AR69" i="24"/>
  <c r="AP69" i="24"/>
  <c r="AA69" i="24"/>
  <c r="H69" i="24"/>
  <c r="I69" i="24" s="1"/>
  <c r="J69" i="24" s="1"/>
  <c r="E69" i="24"/>
  <c r="AT68" i="24"/>
  <c r="AR68" i="24"/>
  <c r="AP68" i="24"/>
  <c r="AA68" i="24"/>
  <c r="H68" i="24"/>
  <c r="I68" i="24" s="1"/>
  <c r="J68" i="24" s="1"/>
  <c r="E68" i="24"/>
  <c r="H67" i="24" s="1"/>
  <c r="AT67" i="24"/>
  <c r="AR67" i="24"/>
  <c r="AP67" i="24"/>
  <c r="AA67" i="24"/>
  <c r="K67" i="24"/>
  <c r="I67" i="24"/>
  <c r="J67" i="24" s="1"/>
  <c r="E67" i="24"/>
  <c r="H66" i="24" s="1"/>
  <c r="I66" i="24" s="1"/>
  <c r="J66" i="24" s="1"/>
  <c r="AT66" i="24"/>
  <c r="AR66" i="24"/>
  <c r="AP66" i="24"/>
  <c r="AA66" i="24"/>
  <c r="K66" i="24"/>
  <c r="E66" i="24"/>
  <c r="H65" i="24" s="1"/>
  <c r="I65" i="24" s="1"/>
  <c r="J65" i="24" s="1"/>
  <c r="AT65" i="24"/>
  <c r="AP65" i="24"/>
  <c r="AA65" i="24"/>
  <c r="K65" i="24"/>
  <c r="E65" i="24"/>
  <c r="AT64" i="24"/>
  <c r="AR64" i="24"/>
  <c r="AP64" i="24"/>
  <c r="AA64" i="24"/>
  <c r="H64" i="24"/>
  <c r="I64" i="24" s="1"/>
  <c r="J64" i="24" s="1"/>
  <c r="E64" i="24"/>
  <c r="AT63" i="24"/>
  <c r="AR63" i="24"/>
  <c r="AP63" i="24"/>
  <c r="AA63" i="24"/>
  <c r="K63" i="24"/>
  <c r="I63" i="24"/>
  <c r="J63" i="24" s="1"/>
  <c r="H63" i="24"/>
  <c r="E63" i="24"/>
  <c r="AT62" i="24"/>
  <c r="AS62" i="24"/>
  <c r="AR62" i="24"/>
  <c r="AP62" i="24"/>
  <c r="AA62" i="24"/>
  <c r="K62" i="24"/>
  <c r="J62" i="24"/>
  <c r="I62" i="24"/>
  <c r="H62" i="24"/>
  <c r="E62" i="24"/>
  <c r="H61" i="24" s="1"/>
  <c r="I61" i="24" s="1"/>
  <c r="J61" i="24" s="1"/>
  <c r="AT61" i="24"/>
  <c r="AR61" i="24"/>
  <c r="AP61" i="24"/>
  <c r="AA61" i="24"/>
  <c r="K61" i="24"/>
  <c r="L61" i="24" s="1"/>
  <c r="E61" i="24"/>
  <c r="H60" i="24" s="1"/>
  <c r="I60" i="24" s="1"/>
  <c r="J60" i="24" s="1"/>
  <c r="AT60" i="24"/>
  <c r="AP60" i="24"/>
  <c r="AA60" i="24"/>
  <c r="K60" i="24"/>
  <c r="E60" i="24"/>
  <c r="B60" i="24"/>
  <c r="AT59" i="24"/>
  <c r="AS59" i="24"/>
  <c r="AR59" i="24"/>
  <c r="AP59" i="24"/>
  <c r="AA59" i="24"/>
  <c r="K59" i="24"/>
  <c r="J59" i="24"/>
  <c r="H59" i="24"/>
  <c r="I59" i="24" s="1"/>
  <c r="E59" i="24"/>
  <c r="H58" i="24" s="1"/>
  <c r="I58" i="24" s="1"/>
  <c r="J58" i="24" s="1"/>
  <c r="B59" i="24"/>
  <c r="T60" i="24" s="1"/>
  <c r="AT58" i="24"/>
  <c r="AP58" i="24"/>
  <c r="AA58" i="24"/>
  <c r="K58" i="24"/>
  <c r="B58" i="24"/>
  <c r="AR60" i="24" s="1"/>
  <c r="E54" i="24"/>
  <c r="H53" i="24" s="1"/>
  <c r="I53" i="24" s="1"/>
  <c r="J53" i="24" s="1"/>
  <c r="AT53" i="24"/>
  <c r="AP53" i="24"/>
  <c r="AG53" i="24"/>
  <c r="AA53" i="24"/>
  <c r="T53" i="24"/>
  <c r="E53" i="24"/>
  <c r="AT52" i="24"/>
  <c r="AR52" i="24"/>
  <c r="AP52" i="24"/>
  <c r="AG52" i="24"/>
  <c r="AA52" i="24"/>
  <c r="H52" i="24"/>
  <c r="I52" i="24" s="1"/>
  <c r="J52" i="24" s="1"/>
  <c r="E52" i="24"/>
  <c r="H51" i="24" s="1"/>
  <c r="I51" i="24" s="1"/>
  <c r="J51" i="24" s="1"/>
  <c r="AT51" i="24"/>
  <c r="AP51" i="24"/>
  <c r="AG51" i="24"/>
  <c r="AA51" i="24"/>
  <c r="T51" i="24"/>
  <c r="E51" i="24"/>
  <c r="H50" i="24" s="1"/>
  <c r="I50" i="24" s="1"/>
  <c r="J50" i="24" s="1"/>
  <c r="AT50" i="24"/>
  <c r="AP50" i="24"/>
  <c r="AG50" i="24"/>
  <c r="AA50" i="24"/>
  <c r="T50" i="24"/>
  <c r="E50" i="24"/>
  <c r="AT49" i="24"/>
  <c r="AR49" i="24"/>
  <c r="AP49" i="24"/>
  <c r="AG49" i="24"/>
  <c r="AA49" i="24"/>
  <c r="L49" i="24"/>
  <c r="K49" i="24"/>
  <c r="I49" i="24"/>
  <c r="J49" i="24" s="1"/>
  <c r="H49" i="24"/>
  <c r="E49" i="24"/>
  <c r="H48" i="24" s="1"/>
  <c r="I48" i="24" s="1"/>
  <c r="J48" i="24" s="1"/>
  <c r="AT48" i="24"/>
  <c r="AP48" i="24"/>
  <c r="AG48" i="24"/>
  <c r="AA48" i="24"/>
  <c r="L48" i="24"/>
  <c r="R48" i="24" s="1"/>
  <c r="E48" i="24"/>
  <c r="AT47" i="24"/>
  <c r="AP47" i="24"/>
  <c r="AG47" i="24"/>
  <c r="AA47" i="24"/>
  <c r="T47" i="24"/>
  <c r="I47" i="24"/>
  <c r="J47" i="24" s="1"/>
  <c r="H47" i="24"/>
  <c r="E47" i="24"/>
  <c r="AT46" i="24"/>
  <c r="AR46" i="24"/>
  <c r="AP46" i="24"/>
  <c r="AG46" i="24"/>
  <c r="AA46" i="24"/>
  <c r="L46" i="24"/>
  <c r="K46" i="24"/>
  <c r="I46" i="24"/>
  <c r="J46" i="24" s="1"/>
  <c r="H46" i="24"/>
  <c r="E46" i="24"/>
  <c r="H45" i="24" s="1"/>
  <c r="I45" i="24" s="1"/>
  <c r="J45" i="24" s="1"/>
  <c r="AT45" i="24"/>
  <c r="AP45" i="24"/>
  <c r="AG45" i="24"/>
  <c r="AA45" i="24"/>
  <c r="E45" i="24"/>
  <c r="AT44" i="24"/>
  <c r="AP44" i="24"/>
  <c r="AG44" i="24"/>
  <c r="AA44" i="24"/>
  <c r="T44" i="24"/>
  <c r="I44" i="24"/>
  <c r="J44" i="24" s="1"/>
  <c r="H44" i="24"/>
  <c r="E44" i="24"/>
  <c r="B44" i="24"/>
  <c r="AS52" i="24" s="1"/>
  <c r="AT43" i="24"/>
  <c r="AS43" i="24"/>
  <c r="AR43" i="24"/>
  <c r="AP43" i="24"/>
  <c r="AG43" i="24"/>
  <c r="AA43" i="24"/>
  <c r="L43" i="24"/>
  <c r="K43" i="24"/>
  <c r="H43" i="24"/>
  <c r="I43" i="24" s="1"/>
  <c r="J43" i="24" s="1"/>
  <c r="E43" i="24"/>
  <c r="H42" i="24" s="1"/>
  <c r="I42" i="24" s="1"/>
  <c r="J42" i="24" s="1"/>
  <c r="B43" i="24"/>
  <c r="T46" i="24" s="1"/>
  <c r="AT42" i="24"/>
  <c r="AP42" i="24"/>
  <c r="AG42" i="24"/>
  <c r="AA42" i="24"/>
  <c r="T42" i="24"/>
  <c r="B42" i="24"/>
  <c r="K48" i="24" s="1"/>
  <c r="E38" i="24"/>
  <c r="AT37" i="24"/>
  <c r="AS37" i="24"/>
  <c r="AR37" i="24"/>
  <c r="AP37" i="24"/>
  <c r="AA37" i="24"/>
  <c r="H37" i="24"/>
  <c r="I37" i="24" s="1"/>
  <c r="J37" i="24" s="1"/>
  <c r="E37" i="24"/>
  <c r="AT36" i="24"/>
  <c r="AS36" i="24"/>
  <c r="AR36" i="24"/>
  <c r="AP36" i="24"/>
  <c r="AA36" i="24"/>
  <c r="H36" i="24"/>
  <c r="I36" i="24" s="1"/>
  <c r="J36" i="24" s="1"/>
  <c r="E36" i="24"/>
  <c r="H35" i="24" s="1"/>
  <c r="I35" i="24" s="1"/>
  <c r="J35" i="24" s="1"/>
  <c r="AT35" i="24"/>
  <c r="AP35" i="24"/>
  <c r="AA35" i="24"/>
  <c r="E35" i="24"/>
  <c r="AT34" i="24"/>
  <c r="AP34" i="24"/>
  <c r="AA34" i="24"/>
  <c r="T34" i="24"/>
  <c r="H34" i="24"/>
  <c r="I34" i="24" s="1"/>
  <c r="J34" i="24" s="1"/>
  <c r="E34" i="24"/>
  <c r="AT33" i="24"/>
  <c r="AS33" i="24"/>
  <c r="AP33" i="24"/>
  <c r="AA33" i="24"/>
  <c r="I33" i="24"/>
  <c r="J33" i="24" s="1"/>
  <c r="H33" i="24"/>
  <c r="E33" i="24"/>
  <c r="AT32" i="24"/>
  <c r="AS32" i="24"/>
  <c r="AP32" i="24"/>
  <c r="AA32" i="24"/>
  <c r="J32" i="24"/>
  <c r="H32" i="24"/>
  <c r="I32" i="24" s="1"/>
  <c r="E32" i="24"/>
  <c r="H31" i="24" s="1"/>
  <c r="I31" i="24" s="1"/>
  <c r="J31" i="24" s="1"/>
  <c r="AT31" i="24"/>
  <c r="AP31" i="24"/>
  <c r="AA31" i="24"/>
  <c r="E31" i="24"/>
  <c r="AT30" i="24"/>
  <c r="AP30" i="24"/>
  <c r="AA30" i="24"/>
  <c r="T30" i="24"/>
  <c r="I30" i="24"/>
  <c r="J30" i="24" s="1"/>
  <c r="H30" i="24"/>
  <c r="E30" i="24"/>
  <c r="AT29" i="24"/>
  <c r="AR29" i="24"/>
  <c r="AP29" i="24"/>
  <c r="AA29" i="24"/>
  <c r="T29" i="24"/>
  <c r="I29" i="24"/>
  <c r="J29" i="24" s="1"/>
  <c r="H29" i="24"/>
  <c r="E29" i="24"/>
  <c r="H28" i="24" s="1"/>
  <c r="I28" i="24" s="1"/>
  <c r="J28" i="24" s="1"/>
  <c r="AT28" i="24"/>
  <c r="AP28" i="24"/>
  <c r="AA28" i="24"/>
  <c r="K28" i="24"/>
  <c r="L28" i="24" s="1"/>
  <c r="R28" i="24" s="1"/>
  <c r="E28" i="24"/>
  <c r="B28" i="24"/>
  <c r="AS28" i="24" s="1"/>
  <c r="AT27" i="24"/>
  <c r="AS27" i="24"/>
  <c r="AP27" i="24"/>
  <c r="AA27" i="24"/>
  <c r="T27" i="24"/>
  <c r="H27" i="24"/>
  <c r="I27" i="24" s="1"/>
  <c r="J27" i="24" s="1"/>
  <c r="E27" i="24"/>
  <c r="B27" i="24"/>
  <c r="T37" i="24" s="1"/>
  <c r="AT26" i="24"/>
  <c r="AS26" i="24"/>
  <c r="AR26" i="24"/>
  <c r="AP26" i="24"/>
  <c r="AA26" i="24"/>
  <c r="T26" i="24"/>
  <c r="H26" i="24"/>
  <c r="I26" i="24" s="1"/>
  <c r="J26" i="24" s="1"/>
  <c r="B26" i="24"/>
  <c r="E148" i="23"/>
  <c r="H147" i="23" s="1"/>
  <c r="I147" i="23" s="1"/>
  <c r="AW147" i="23"/>
  <c r="AS147" i="23"/>
  <c r="AG147" i="23"/>
  <c r="K147" i="23"/>
  <c r="L147" i="23" s="1"/>
  <c r="J147" i="23"/>
  <c r="E147" i="23"/>
  <c r="AW146" i="23"/>
  <c r="AU146" i="23"/>
  <c r="AS146" i="23"/>
  <c r="AG146" i="23"/>
  <c r="K146" i="23"/>
  <c r="L146" i="23" s="1"/>
  <c r="J146" i="23"/>
  <c r="H146" i="23"/>
  <c r="I146" i="23" s="1"/>
  <c r="E146" i="23"/>
  <c r="AW145" i="23"/>
  <c r="AU145" i="23"/>
  <c r="AS145" i="23"/>
  <c r="AG145" i="23"/>
  <c r="T145" i="23"/>
  <c r="K145" i="23"/>
  <c r="H145" i="23"/>
  <c r="I145" i="23" s="1"/>
  <c r="J145" i="23" s="1"/>
  <c r="E145" i="23"/>
  <c r="AW144" i="23"/>
  <c r="AU144" i="23"/>
  <c r="AS144" i="23"/>
  <c r="AG144" i="23"/>
  <c r="T144" i="23"/>
  <c r="R144" i="23"/>
  <c r="L144" i="23"/>
  <c r="K144" i="23"/>
  <c r="J144" i="23"/>
  <c r="I144" i="23"/>
  <c r="H144" i="23"/>
  <c r="E144" i="23"/>
  <c r="H143" i="23" s="1"/>
  <c r="I143" i="23" s="1"/>
  <c r="J143" i="23" s="1"/>
  <c r="AW143" i="23"/>
  <c r="AU143" i="23"/>
  <c r="AS143" i="23"/>
  <c r="AG143" i="23"/>
  <c r="K143" i="23"/>
  <c r="L143" i="23" s="1"/>
  <c r="E143" i="23"/>
  <c r="AW142" i="23"/>
  <c r="AU142" i="23"/>
  <c r="AS142" i="23"/>
  <c r="AG142" i="23"/>
  <c r="K142" i="23"/>
  <c r="L142" i="23" s="1"/>
  <c r="H142" i="23"/>
  <c r="I142" i="23" s="1"/>
  <c r="J142" i="23" s="1"/>
  <c r="E142" i="23"/>
  <c r="H141" i="23" s="1"/>
  <c r="I141" i="23" s="1"/>
  <c r="J141" i="23" s="1"/>
  <c r="AW141" i="23"/>
  <c r="AU141" i="23"/>
  <c r="AS141" i="23"/>
  <c r="AG141" i="23"/>
  <c r="L141" i="23"/>
  <c r="K141" i="23"/>
  <c r="E141" i="23"/>
  <c r="AW140" i="23"/>
  <c r="AU140" i="23"/>
  <c r="AS140" i="23"/>
  <c r="AG140" i="23"/>
  <c r="K140" i="23"/>
  <c r="I140" i="23"/>
  <c r="J140" i="23" s="1"/>
  <c r="H140" i="23"/>
  <c r="E140" i="23"/>
  <c r="H139" i="23" s="1"/>
  <c r="I139" i="23" s="1"/>
  <c r="J139" i="23" s="1"/>
  <c r="AW139" i="23"/>
  <c r="AU139" i="23"/>
  <c r="AS139" i="23"/>
  <c r="AG139" i="23"/>
  <c r="T139" i="23"/>
  <c r="K139" i="23"/>
  <c r="L139" i="23" s="1"/>
  <c r="R139" i="23" s="1"/>
  <c r="E139" i="23"/>
  <c r="AW138" i="23"/>
  <c r="AS138" i="23"/>
  <c r="AG138" i="23"/>
  <c r="T138" i="23"/>
  <c r="K138" i="23"/>
  <c r="J138" i="23"/>
  <c r="I138" i="23"/>
  <c r="H138" i="23"/>
  <c r="E138" i="23"/>
  <c r="B138" i="23"/>
  <c r="AV138" i="23" s="1"/>
  <c r="AW137" i="23"/>
  <c r="AU137" i="23"/>
  <c r="AS137" i="23"/>
  <c r="AG137" i="23"/>
  <c r="K137" i="23"/>
  <c r="I137" i="23"/>
  <c r="J137" i="23" s="1"/>
  <c r="H137" i="23"/>
  <c r="E137" i="23"/>
  <c r="B137" i="23"/>
  <c r="T141" i="23" s="1"/>
  <c r="AW136" i="23"/>
  <c r="AV136" i="23"/>
  <c r="AS136" i="23"/>
  <c r="AG136" i="23"/>
  <c r="L136" i="23"/>
  <c r="R136" i="23" s="1"/>
  <c r="K136" i="23"/>
  <c r="H136" i="23"/>
  <c r="I136" i="23" s="1"/>
  <c r="J136" i="23" s="1"/>
  <c r="B136" i="23"/>
  <c r="AU147" i="23" s="1"/>
  <c r="E133" i="23"/>
  <c r="AZ132" i="23"/>
  <c r="AW132" i="23"/>
  <c r="AS132" i="23"/>
  <c r="AG132" i="23"/>
  <c r="T132" i="23"/>
  <c r="K132" i="23"/>
  <c r="L132" i="23" s="1"/>
  <c r="H132" i="23"/>
  <c r="I132" i="23" s="1"/>
  <c r="J132" i="23" s="1"/>
  <c r="E132" i="23"/>
  <c r="AZ131" i="23"/>
  <c r="AW131" i="23"/>
  <c r="AS131" i="23"/>
  <c r="AG131" i="23"/>
  <c r="H131" i="23"/>
  <c r="I131" i="23" s="1"/>
  <c r="J131" i="23" s="1"/>
  <c r="E131" i="23"/>
  <c r="AZ130" i="23"/>
  <c r="AW130" i="23"/>
  <c r="AS130" i="23"/>
  <c r="AG130" i="23"/>
  <c r="T130" i="23"/>
  <c r="K130" i="23"/>
  <c r="L130" i="23" s="1"/>
  <c r="I130" i="23"/>
  <c r="J130" i="23" s="1"/>
  <c r="H130" i="23"/>
  <c r="E130" i="23"/>
  <c r="AZ129" i="23"/>
  <c r="AW129" i="23"/>
  <c r="AV129" i="23"/>
  <c r="AU129" i="23"/>
  <c r="AS129" i="23"/>
  <c r="AG129" i="23"/>
  <c r="K129" i="23"/>
  <c r="L129" i="23" s="1"/>
  <c r="I129" i="23"/>
  <c r="J129" i="23" s="1"/>
  <c r="H129" i="23"/>
  <c r="E129" i="23"/>
  <c r="H128" i="23" s="1"/>
  <c r="I128" i="23" s="1"/>
  <c r="AZ128" i="23"/>
  <c r="AW128" i="23"/>
  <c r="AS128" i="23"/>
  <c r="AG128" i="23"/>
  <c r="T128" i="23"/>
  <c r="R128" i="23"/>
  <c r="K128" i="23"/>
  <c r="L128" i="23" s="1"/>
  <c r="J128" i="23"/>
  <c r="E128" i="23"/>
  <c r="AZ127" i="23"/>
  <c r="AW127" i="23"/>
  <c r="AU127" i="23"/>
  <c r="AS127" i="23"/>
  <c r="AG127" i="23"/>
  <c r="H127" i="23"/>
  <c r="I127" i="23" s="1"/>
  <c r="J127" i="23" s="1"/>
  <c r="E127" i="23"/>
  <c r="H126" i="23" s="1"/>
  <c r="I126" i="23" s="1"/>
  <c r="J126" i="23" s="1"/>
  <c r="AZ126" i="23"/>
  <c r="AW126" i="23"/>
  <c r="AU126" i="23"/>
  <c r="AS126" i="23"/>
  <c r="AG126" i="23"/>
  <c r="K126" i="23"/>
  <c r="L126" i="23" s="1"/>
  <c r="E126" i="23"/>
  <c r="H125" i="23" s="1"/>
  <c r="I125" i="23" s="1"/>
  <c r="J125" i="23" s="1"/>
  <c r="AZ125" i="23"/>
  <c r="AW125" i="23"/>
  <c r="AS125" i="23"/>
  <c r="AG125" i="23"/>
  <c r="K125" i="23"/>
  <c r="L125" i="23" s="1"/>
  <c r="E125" i="23"/>
  <c r="AZ124" i="23"/>
  <c r="AW124" i="23"/>
  <c r="AV124" i="23"/>
  <c r="AS124" i="23"/>
  <c r="AG124" i="23"/>
  <c r="T124" i="23"/>
  <c r="R124" i="23"/>
  <c r="K124" i="23"/>
  <c r="L124" i="23" s="1"/>
  <c r="H124" i="23"/>
  <c r="I124" i="23" s="1"/>
  <c r="J124" i="23" s="1"/>
  <c r="E124" i="23"/>
  <c r="AZ123" i="23"/>
  <c r="AW123" i="23"/>
  <c r="AU123" i="23"/>
  <c r="AS123" i="23"/>
  <c r="AG123" i="23"/>
  <c r="H123" i="23"/>
  <c r="I123" i="23" s="1"/>
  <c r="J123" i="23" s="1"/>
  <c r="E123" i="23"/>
  <c r="H122" i="23" s="1"/>
  <c r="I122" i="23" s="1"/>
  <c r="J122" i="23" s="1"/>
  <c r="B123" i="23"/>
  <c r="AZ122" i="23"/>
  <c r="AW122" i="23"/>
  <c r="AU122" i="23"/>
  <c r="AS122" i="23"/>
  <c r="AG122" i="23"/>
  <c r="E122" i="23"/>
  <c r="B122" i="23"/>
  <c r="T126" i="23" s="1"/>
  <c r="AZ121" i="23"/>
  <c r="AW121" i="23"/>
  <c r="AS121" i="23"/>
  <c r="AG121" i="23"/>
  <c r="H121" i="23"/>
  <c r="I121" i="23" s="1"/>
  <c r="J121" i="23" s="1"/>
  <c r="B121" i="23"/>
  <c r="AU130" i="23" s="1"/>
  <c r="E117" i="23"/>
  <c r="H116" i="23" s="1"/>
  <c r="I116" i="23" s="1"/>
  <c r="J116" i="23" s="1"/>
  <c r="AW116" i="23"/>
  <c r="AS116" i="23"/>
  <c r="AG116" i="23"/>
  <c r="T116" i="23"/>
  <c r="K116" i="23"/>
  <c r="L116" i="23" s="1"/>
  <c r="E116" i="23"/>
  <c r="AW115" i="23"/>
  <c r="AS115" i="23"/>
  <c r="AG115" i="23"/>
  <c r="I115" i="23"/>
  <c r="J115" i="23" s="1"/>
  <c r="H115" i="23"/>
  <c r="E115" i="23"/>
  <c r="H114" i="23" s="1"/>
  <c r="I114" i="23" s="1"/>
  <c r="J114" i="23" s="1"/>
  <c r="AW114" i="23"/>
  <c r="AU114" i="23"/>
  <c r="AS114" i="23"/>
  <c r="AG114" i="23"/>
  <c r="K114" i="23"/>
  <c r="L114" i="23" s="1"/>
  <c r="E114" i="23"/>
  <c r="AW113" i="23"/>
  <c r="AU113" i="23"/>
  <c r="AS113" i="23"/>
  <c r="AG113" i="23"/>
  <c r="K113" i="23"/>
  <c r="L113" i="23" s="1"/>
  <c r="H113" i="23"/>
  <c r="I113" i="23" s="1"/>
  <c r="J113" i="23" s="1"/>
  <c r="E113" i="23"/>
  <c r="H112" i="23" s="1"/>
  <c r="I112" i="23" s="1"/>
  <c r="J112" i="23" s="1"/>
  <c r="AW112" i="23"/>
  <c r="AS112" i="23"/>
  <c r="AG112" i="23"/>
  <c r="K112" i="23"/>
  <c r="L112" i="23" s="1"/>
  <c r="E112" i="23"/>
  <c r="AW111" i="23"/>
  <c r="AU111" i="23"/>
  <c r="AS111" i="23"/>
  <c r="AG111" i="23"/>
  <c r="I111" i="23"/>
  <c r="J111" i="23" s="1"/>
  <c r="H111" i="23"/>
  <c r="E111" i="23"/>
  <c r="H110" i="23" s="1"/>
  <c r="I110" i="23" s="1"/>
  <c r="J110" i="23" s="1"/>
  <c r="AW110" i="23"/>
  <c r="AU110" i="23"/>
  <c r="AS110" i="23"/>
  <c r="AG110" i="23"/>
  <c r="K110" i="23"/>
  <c r="L110" i="23" s="1"/>
  <c r="E110" i="23"/>
  <c r="AW109" i="23"/>
  <c r="AU109" i="23"/>
  <c r="AS109" i="23"/>
  <c r="AG109" i="23"/>
  <c r="I109" i="23"/>
  <c r="J109" i="23" s="1"/>
  <c r="H109" i="23"/>
  <c r="E109" i="23"/>
  <c r="H108" i="23" s="1"/>
  <c r="I108" i="23" s="1"/>
  <c r="J108" i="23" s="1"/>
  <c r="AW108" i="23"/>
  <c r="AU108" i="23"/>
  <c r="AS108" i="23"/>
  <c r="AG108" i="23"/>
  <c r="T108" i="23"/>
  <c r="L108" i="23"/>
  <c r="K108" i="23"/>
  <c r="E108" i="23"/>
  <c r="AW107" i="23"/>
  <c r="AS107" i="23"/>
  <c r="AG107" i="23"/>
  <c r="K107" i="23"/>
  <c r="L107" i="23" s="1"/>
  <c r="H107" i="23"/>
  <c r="I107" i="23" s="1"/>
  <c r="J107" i="23" s="1"/>
  <c r="E107" i="23"/>
  <c r="B107" i="23"/>
  <c r="AW106" i="23"/>
  <c r="AU106" i="23"/>
  <c r="AS106" i="23"/>
  <c r="AG106" i="23"/>
  <c r="K106" i="23"/>
  <c r="L106" i="23" s="1"/>
  <c r="I106" i="23"/>
  <c r="J106" i="23" s="1"/>
  <c r="H106" i="23"/>
  <c r="E106" i="23"/>
  <c r="H105" i="23" s="1"/>
  <c r="I105" i="23" s="1"/>
  <c r="J105" i="23" s="1"/>
  <c r="B106" i="23"/>
  <c r="AW105" i="23"/>
  <c r="AS105" i="23"/>
  <c r="AG105" i="23"/>
  <c r="T105" i="23"/>
  <c r="K105" i="23"/>
  <c r="L105" i="23" s="1"/>
  <c r="O105" i="23" s="1"/>
  <c r="B105" i="23"/>
  <c r="AU116" i="23" s="1"/>
  <c r="E101" i="23"/>
  <c r="AM100" i="23"/>
  <c r="AL100" i="23"/>
  <c r="H100" i="23"/>
  <c r="I100" i="23" s="1"/>
  <c r="J100" i="23" s="1"/>
  <c r="E100" i="23"/>
  <c r="H99" i="23" s="1"/>
  <c r="AM99" i="23"/>
  <c r="AL99" i="23"/>
  <c r="K99" i="23"/>
  <c r="L99" i="23" s="1"/>
  <c r="I99" i="23"/>
  <c r="J99" i="23" s="1"/>
  <c r="E99" i="23"/>
  <c r="H98" i="23" s="1"/>
  <c r="I98" i="23" s="1"/>
  <c r="J98" i="23" s="1"/>
  <c r="AM98" i="23"/>
  <c r="AK98" i="23"/>
  <c r="K98" i="23"/>
  <c r="L98" i="23" s="1"/>
  <c r="E98" i="23"/>
  <c r="H97" i="23" s="1"/>
  <c r="I97" i="23" s="1"/>
  <c r="J97" i="23" s="1"/>
  <c r="AM97" i="23"/>
  <c r="AL97" i="23"/>
  <c r="AK97" i="23"/>
  <c r="K97" i="23"/>
  <c r="L97" i="23" s="1"/>
  <c r="E97" i="23"/>
  <c r="AM96" i="23"/>
  <c r="K96" i="23"/>
  <c r="L96" i="23" s="1"/>
  <c r="R96" i="23" s="1"/>
  <c r="H96" i="23"/>
  <c r="I96" i="23" s="1"/>
  <c r="J96" i="23" s="1"/>
  <c r="E96" i="23"/>
  <c r="H95" i="23" s="1"/>
  <c r="I95" i="23" s="1"/>
  <c r="J95" i="23" s="1"/>
  <c r="AM95" i="23"/>
  <c r="K95" i="23"/>
  <c r="L95" i="23" s="1"/>
  <c r="E95" i="23"/>
  <c r="AM94" i="23"/>
  <c r="AK94" i="23"/>
  <c r="K94" i="23"/>
  <c r="L94" i="23" s="1"/>
  <c r="H94" i="23"/>
  <c r="I94" i="23" s="1"/>
  <c r="J94" i="23" s="1"/>
  <c r="E94" i="23"/>
  <c r="AM93" i="23"/>
  <c r="AK93" i="23"/>
  <c r="H93" i="23"/>
  <c r="I93" i="23" s="1"/>
  <c r="J93" i="23" s="1"/>
  <c r="E93" i="23"/>
  <c r="AM92" i="23"/>
  <c r="AL92" i="23"/>
  <c r="T92" i="23"/>
  <c r="H92" i="23"/>
  <c r="I92" i="23" s="1"/>
  <c r="J92" i="23" s="1"/>
  <c r="E92" i="23"/>
  <c r="AM91" i="23"/>
  <c r="T91" i="23"/>
  <c r="H91" i="23"/>
  <c r="I91" i="23" s="1"/>
  <c r="J91" i="23" s="1"/>
  <c r="E91" i="23"/>
  <c r="B91" i="23"/>
  <c r="AL96" i="23" s="1"/>
  <c r="AM90" i="23"/>
  <c r="AL90" i="23"/>
  <c r="AK90" i="23"/>
  <c r="K90" i="23"/>
  <c r="L90" i="23" s="1"/>
  <c r="I90" i="23"/>
  <c r="J90" i="23" s="1"/>
  <c r="H90" i="23"/>
  <c r="E90" i="23"/>
  <c r="H89" i="23" s="1"/>
  <c r="I89" i="23" s="1"/>
  <c r="J89" i="23" s="1"/>
  <c r="B90" i="23"/>
  <c r="AM89" i="23"/>
  <c r="B89" i="23"/>
  <c r="AK96" i="23" s="1"/>
  <c r="E85" i="23"/>
  <c r="AT84" i="23"/>
  <c r="AP84" i="23"/>
  <c r="AA84" i="23"/>
  <c r="T84" i="23"/>
  <c r="H84" i="23"/>
  <c r="I84" i="23" s="1"/>
  <c r="J84" i="23" s="1"/>
  <c r="E84" i="23"/>
  <c r="AT83" i="23"/>
  <c r="AP83" i="23"/>
  <c r="AA83" i="23"/>
  <c r="T83" i="23"/>
  <c r="K83" i="23"/>
  <c r="L83" i="23" s="1"/>
  <c r="I83" i="23"/>
  <c r="J83" i="23" s="1"/>
  <c r="H83" i="23"/>
  <c r="E83" i="23"/>
  <c r="AT82" i="23"/>
  <c r="AR82" i="23"/>
  <c r="AP82" i="23"/>
  <c r="AA82" i="23"/>
  <c r="K82" i="23"/>
  <c r="L82" i="23" s="1"/>
  <c r="H82" i="23"/>
  <c r="I82" i="23" s="1"/>
  <c r="J82" i="23" s="1"/>
  <c r="E82" i="23"/>
  <c r="H81" i="23" s="1"/>
  <c r="I81" i="23" s="1"/>
  <c r="J81" i="23" s="1"/>
  <c r="AT81" i="23"/>
  <c r="AP81" i="23"/>
  <c r="AA81" i="23"/>
  <c r="K81" i="23"/>
  <c r="L81" i="23" s="1"/>
  <c r="E81" i="23"/>
  <c r="AT80" i="23"/>
  <c r="AR80" i="23"/>
  <c r="AP80" i="23"/>
  <c r="AA80" i="23"/>
  <c r="I80" i="23"/>
  <c r="J80" i="23" s="1"/>
  <c r="H80" i="23"/>
  <c r="E80" i="23"/>
  <c r="H79" i="23" s="1"/>
  <c r="I79" i="23" s="1"/>
  <c r="J79" i="23" s="1"/>
  <c r="AT79" i="23"/>
  <c r="AR79" i="23"/>
  <c r="AP79" i="23"/>
  <c r="AA79" i="23"/>
  <c r="K79" i="23"/>
  <c r="L79" i="23" s="1"/>
  <c r="E79" i="23"/>
  <c r="H78" i="23" s="1"/>
  <c r="I78" i="23" s="1"/>
  <c r="J78" i="23" s="1"/>
  <c r="AT78" i="23"/>
  <c r="AR78" i="23"/>
  <c r="AP78" i="23"/>
  <c r="AA78" i="23"/>
  <c r="K78" i="23"/>
  <c r="L78" i="23" s="1"/>
  <c r="E78" i="23"/>
  <c r="H77" i="23" s="1"/>
  <c r="I77" i="23" s="1"/>
  <c r="J77" i="23" s="1"/>
  <c r="AT77" i="23"/>
  <c r="AP77" i="23"/>
  <c r="AA77" i="23"/>
  <c r="L77" i="23"/>
  <c r="E77" i="23"/>
  <c r="AT76" i="23"/>
  <c r="AS76" i="23"/>
  <c r="AP76" i="23"/>
  <c r="AA76" i="23"/>
  <c r="T76" i="23"/>
  <c r="R76" i="23"/>
  <c r="K76" i="23"/>
  <c r="L76" i="23" s="1"/>
  <c r="H76" i="23"/>
  <c r="I76" i="23" s="1"/>
  <c r="J76" i="23" s="1"/>
  <c r="E76" i="23"/>
  <c r="AT75" i="23"/>
  <c r="AS75" i="23"/>
  <c r="AP75" i="23"/>
  <c r="AA75" i="23"/>
  <c r="H75" i="23"/>
  <c r="I75" i="23" s="1"/>
  <c r="J75" i="23" s="1"/>
  <c r="E75" i="23"/>
  <c r="B75" i="23"/>
  <c r="AS83" i="23" s="1"/>
  <c r="AT74" i="23"/>
  <c r="AP74" i="23"/>
  <c r="AA74" i="23"/>
  <c r="K74" i="23"/>
  <c r="L74" i="23" s="1"/>
  <c r="I74" i="23"/>
  <c r="J74" i="23" s="1"/>
  <c r="H74" i="23"/>
  <c r="E74" i="23"/>
  <c r="B74" i="23"/>
  <c r="T79" i="23" s="1"/>
  <c r="AT73" i="23"/>
  <c r="AP73" i="23"/>
  <c r="AA73" i="23"/>
  <c r="T73" i="23"/>
  <c r="K73" i="23"/>
  <c r="L73" i="23" s="1"/>
  <c r="O73" i="23" s="1"/>
  <c r="P73" i="23" s="1"/>
  <c r="Q73" i="23" s="1"/>
  <c r="I73" i="23"/>
  <c r="J73" i="23" s="1"/>
  <c r="H73" i="23"/>
  <c r="B73" i="23"/>
  <c r="K77" i="23" s="1"/>
  <c r="E70" i="23"/>
  <c r="H69" i="23" s="1"/>
  <c r="I69" i="23" s="1"/>
  <c r="AT69" i="23"/>
  <c r="AS69" i="23"/>
  <c r="AP69" i="23"/>
  <c r="AA69" i="23"/>
  <c r="J69" i="23"/>
  <c r="E69" i="23"/>
  <c r="AT68" i="23"/>
  <c r="AS68" i="23"/>
  <c r="AP68" i="23"/>
  <c r="AA68" i="23"/>
  <c r="T68" i="23"/>
  <c r="K68" i="23"/>
  <c r="L68" i="23" s="1"/>
  <c r="J68" i="23"/>
  <c r="I68" i="23"/>
  <c r="H68" i="23"/>
  <c r="E68" i="23"/>
  <c r="AT67" i="23"/>
  <c r="AS67" i="23"/>
  <c r="AR67" i="23"/>
  <c r="AP67" i="23"/>
  <c r="AA67" i="23"/>
  <c r="H67" i="23"/>
  <c r="I67" i="23" s="1"/>
  <c r="J67" i="23" s="1"/>
  <c r="E67" i="23"/>
  <c r="H66" i="23" s="1"/>
  <c r="AT66" i="23"/>
  <c r="AR66" i="23"/>
  <c r="AP66" i="23"/>
  <c r="AA66" i="23"/>
  <c r="T66" i="23"/>
  <c r="K66" i="23"/>
  <c r="L66" i="23" s="1"/>
  <c r="I66" i="23"/>
  <c r="J66" i="23" s="1"/>
  <c r="E66" i="23"/>
  <c r="H65" i="23" s="1"/>
  <c r="I65" i="23" s="1"/>
  <c r="J65" i="23" s="1"/>
  <c r="AT65" i="23"/>
  <c r="AR65" i="23"/>
  <c r="AP65" i="23"/>
  <c r="AA65" i="23"/>
  <c r="R65" i="23"/>
  <c r="K65" i="23"/>
  <c r="L65" i="23" s="1"/>
  <c r="E65" i="23"/>
  <c r="H64" i="23" s="1"/>
  <c r="AT64" i="23"/>
  <c r="AP64" i="23"/>
  <c r="AA64" i="23"/>
  <c r="K64" i="23"/>
  <c r="L64" i="23" s="1"/>
  <c r="R64" i="23" s="1"/>
  <c r="J64" i="23"/>
  <c r="I64" i="23"/>
  <c r="E64" i="23"/>
  <c r="AT63" i="23"/>
  <c r="AS63" i="23"/>
  <c r="AR63" i="23"/>
  <c r="AP63" i="23"/>
  <c r="AA63" i="23"/>
  <c r="H63" i="23"/>
  <c r="I63" i="23" s="1"/>
  <c r="J63" i="23" s="1"/>
  <c r="E63" i="23"/>
  <c r="AT62" i="23"/>
  <c r="AR62" i="23"/>
  <c r="AP62" i="23"/>
  <c r="AA62" i="23"/>
  <c r="T62" i="23"/>
  <c r="H62" i="23"/>
  <c r="I62" i="23" s="1"/>
  <c r="J62" i="23" s="1"/>
  <c r="E62" i="23"/>
  <c r="AT61" i="23"/>
  <c r="AS61" i="23"/>
  <c r="AR61" i="23"/>
  <c r="AP61" i="23"/>
  <c r="AA61" i="23"/>
  <c r="H61" i="23"/>
  <c r="I61" i="23" s="1"/>
  <c r="J61" i="23" s="1"/>
  <c r="E61" i="23"/>
  <c r="H60" i="23" s="1"/>
  <c r="I60" i="23" s="1"/>
  <c r="J60" i="23" s="1"/>
  <c r="AT60" i="23"/>
  <c r="AP60" i="23"/>
  <c r="AA60" i="23"/>
  <c r="T60" i="23"/>
  <c r="L60" i="23"/>
  <c r="K60" i="23"/>
  <c r="E60" i="23"/>
  <c r="H59" i="23" s="1"/>
  <c r="I59" i="23" s="1"/>
  <c r="J59" i="23" s="1"/>
  <c r="B60" i="23"/>
  <c r="AS64" i="23" s="1"/>
  <c r="AT59" i="23"/>
  <c r="AR59" i="23"/>
  <c r="AP59" i="23"/>
  <c r="AA59" i="23"/>
  <c r="E59" i="23"/>
  <c r="H58" i="23" s="1"/>
  <c r="I58" i="23" s="1"/>
  <c r="J58" i="23" s="1"/>
  <c r="B59" i="23"/>
  <c r="T69" i="23" s="1"/>
  <c r="AT58" i="23"/>
  <c r="AS58" i="23"/>
  <c r="AP58" i="23"/>
  <c r="AA58" i="23"/>
  <c r="T58" i="23"/>
  <c r="B58" i="23"/>
  <c r="AR68" i="23" s="1"/>
  <c r="E54" i="23"/>
  <c r="AT53" i="23"/>
  <c r="AP53" i="23"/>
  <c r="AG53" i="23"/>
  <c r="AA53" i="23"/>
  <c r="H53" i="23"/>
  <c r="I53" i="23" s="1"/>
  <c r="J53" i="23" s="1"/>
  <c r="E53" i="23"/>
  <c r="H52" i="23" s="1"/>
  <c r="I52" i="23" s="1"/>
  <c r="J52" i="23" s="1"/>
  <c r="AT52" i="23"/>
  <c r="AS52" i="23"/>
  <c r="AP52" i="23"/>
  <c r="AG52" i="23"/>
  <c r="AA52" i="23"/>
  <c r="T52" i="23"/>
  <c r="E52" i="23"/>
  <c r="AT51" i="23"/>
  <c r="AR51" i="23"/>
  <c r="AP51" i="23"/>
  <c r="AG51" i="23"/>
  <c r="AA51" i="23"/>
  <c r="T51" i="23"/>
  <c r="K51" i="23"/>
  <c r="L51" i="23" s="1"/>
  <c r="H51" i="23"/>
  <c r="I51" i="23" s="1"/>
  <c r="J51" i="23" s="1"/>
  <c r="E51" i="23"/>
  <c r="H50" i="23" s="1"/>
  <c r="I50" i="23" s="1"/>
  <c r="J50" i="23" s="1"/>
  <c r="AT50" i="23"/>
  <c r="AP50" i="23"/>
  <c r="AG50" i="23"/>
  <c r="AA50" i="23"/>
  <c r="E50" i="23"/>
  <c r="H49" i="23" s="1"/>
  <c r="AT49" i="23"/>
  <c r="AS49" i="23"/>
  <c r="AP49" i="23"/>
  <c r="AG49" i="23"/>
  <c r="AA49" i="23"/>
  <c r="T49" i="23"/>
  <c r="I49" i="23"/>
  <c r="J49" i="23" s="1"/>
  <c r="E49" i="23"/>
  <c r="H48" i="23" s="1"/>
  <c r="I48" i="23" s="1"/>
  <c r="AT48" i="23"/>
  <c r="AP48" i="23"/>
  <c r="AG48" i="23"/>
  <c r="AA48" i="23"/>
  <c r="J48" i="23"/>
  <c r="E48" i="23"/>
  <c r="H47" i="23" s="1"/>
  <c r="I47" i="23" s="1"/>
  <c r="J47" i="23" s="1"/>
  <c r="AT47" i="23"/>
  <c r="AP47" i="23"/>
  <c r="AG47" i="23"/>
  <c r="AA47" i="23"/>
  <c r="E47" i="23"/>
  <c r="H46" i="23" s="1"/>
  <c r="I46" i="23" s="1"/>
  <c r="J46" i="23" s="1"/>
  <c r="AT46" i="23"/>
  <c r="AP46" i="23"/>
  <c r="AG46" i="23"/>
  <c r="AA46" i="23"/>
  <c r="E46" i="23"/>
  <c r="H45" i="23" s="1"/>
  <c r="I45" i="23" s="1"/>
  <c r="J45" i="23" s="1"/>
  <c r="AT45" i="23"/>
  <c r="AP45" i="23"/>
  <c r="AG45" i="23"/>
  <c r="AA45" i="23"/>
  <c r="E45" i="23"/>
  <c r="H44" i="23" s="1"/>
  <c r="I44" i="23" s="1"/>
  <c r="J44" i="23" s="1"/>
  <c r="AT44" i="23"/>
  <c r="AP44" i="23"/>
  <c r="AG44" i="23"/>
  <c r="AA44" i="23"/>
  <c r="L44" i="23"/>
  <c r="K44" i="23"/>
  <c r="E44" i="23"/>
  <c r="H43" i="23" s="1"/>
  <c r="I43" i="23" s="1"/>
  <c r="J43" i="23" s="1"/>
  <c r="B44" i="23"/>
  <c r="AS53" i="23" s="1"/>
  <c r="AT43" i="23"/>
  <c r="AS43" i="23"/>
  <c r="AP43" i="23"/>
  <c r="AG43" i="23"/>
  <c r="AA43" i="23"/>
  <c r="T43" i="23"/>
  <c r="E43" i="23"/>
  <c r="B43" i="23"/>
  <c r="T53" i="23" s="1"/>
  <c r="AT42" i="23"/>
  <c r="AR42" i="23"/>
  <c r="AP42" i="23"/>
  <c r="AG42" i="23"/>
  <c r="AA42" i="23"/>
  <c r="T42" i="23"/>
  <c r="H42" i="23"/>
  <c r="I42" i="23" s="1"/>
  <c r="J42" i="23" s="1"/>
  <c r="B42" i="23"/>
  <c r="E38" i="23"/>
  <c r="AT37" i="23"/>
  <c r="AS37" i="23"/>
  <c r="AP37" i="23"/>
  <c r="AA37" i="23"/>
  <c r="H37" i="23"/>
  <c r="I37" i="23" s="1"/>
  <c r="J37" i="23" s="1"/>
  <c r="E37" i="23"/>
  <c r="AT36" i="23"/>
  <c r="AP36" i="23"/>
  <c r="AA36" i="23"/>
  <c r="T36" i="23"/>
  <c r="H36" i="23"/>
  <c r="I36" i="23" s="1"/>
  <c r="J36" i="23" s="1"/>
  <c r="E36" i="23"/>
  <c r="AT35" i="23"/>
  <c r="AR35" i="23"/>
  <c r="AP35" i="23"/>
  <c r="AA35" i="23"/>
  <c r="H35" i="23"/>
  <c r="I35" i="23" s="1"/>
  <c r="J35" i="23" s="1"/>
  <c r="E35" i="23"/>
  <c r="H34" i="23" s="1"/>
  <c r="I34" i="23" s="1"/>
  <c r="AT34" i="23"/>
  <c r="AP34" i="23"/>
  <c r="AA34" i="23"/>
  <c r="T34" i="23"/>
  <c r="K34" i="23"/>
  <c r="L34" i="23" s="1"/>
  <c r="J34" i="23"/>
  <c r="E34" i="23"/>
  <c r="AT33" i="23"/>
  <c r="AP33" i="23"/>
  <c r="AA33" i="23"/>
  <c r="T33" i="23"/>
  <c r="I33" i="23"/>
  <c r="J33" i="23" s="1"/>
  <c r="H33" i="23"/>
  <c r="E33" i="23"/>
  <c r="AT32" i="23"/>
  <c r="AP32" i="23"/>
  <c r="AA32" i="23"/>
  <c r="T32" i="23"/>
  <c r="J32" i="23"/>
  <c r="H32" i="23"/>
  <c r="I32" i="23" s="1"/>
  <c r="E32" i="23"/>
  <c r="AT31" i="23"/>
  <c r="AR31" i="23"/>
  <c r="AP31" i="23"/>
  <c r="AA31" i="23"/>
  <c r="H31" i="23"/>
  <c r="I31" i="23" s="1"/>
  <c r="J31" i="23" s="1"/>
  <c r="E31" i="23"/>
  <c r="H30" i="23" s="1"/>
  <c r="I30" i="23" s="1"/>
  <c r="J30" i="23" s="1"/>
  <c r="AT30" i="23"/>
  <c r="AS30" i="23"/>
  <c r="AP30" i="23"/>
  <c r="AA30" i="23"/>
  <c r="T30" i="23"/>
  <c r="L30" i="23"/>
  <c r="K30" i="23"/>
  <c r="E30" i="23"/>
  <c r="H29" i="23" s="1"/>
  <c r="I29" i="23" s="1"/>
  <c r="J29" i="23" s="1"/>
  <c r="AT29" i="23"/>
  <c r="AR29" i="23"/>
  <c r="AP29" i="23"/>
  <c r="AA29" i="23"/>
  <c r="E29" i="23"/>
  <c r="H28" i="23" s="1"/>
  <c r="I28" i="23" s="1"/>
  <c r="J28" i="23" s="1"/>
  <c r="AT28" i="23"/>
  <c r="AR28" i="23"/>
  <c r="AP28" i="23"/>
  <c r="AA28" i="23"/>
  <c r="K28" i="23"/>
  <c r="L28" i="23" s="1"/>
  <c r="E28" i="23"/>
  <c r="B28" i="23"/>
  <c r="AS34" i="23" s="1"/>
  <c r="AT27" i="23"/>
  <c r="AS27" i="23"/>
  <c r="AP27" i="23"/>
  <c r="AA27" i="23"/>
  <c r="H27" i="23"/>
  <c r="I27" i="23" s="1"/>
  <c r="J27" i="23" s="1"/>
  <c r="E27" i="23"/>
  <c r="B27" i="23"/>
  <c r="T28" i="23" s="1"/>
  <c r="AT26" i="23"/>
  <c r="AS26" i="23"/>
  <c r="AP26" i="23"/>
  <c r="AA26" i="23"/>
  <c r="P26" i="23"/>
  <c r="Q26" i="23" s="1"/>
  <c r="S26" i="23" s="1"/>
  <c r="O26" i="23"/>
  <c r="K26" i="23"/>
  <c r="L26" i="23" s="1"/>
  <c r="R26" i="23" s="1"/>
  <c r="H26" i="23"/>
  <c r="I26" i="23" s="1"/>
  <c r="J26" i="23" s="1"/>
  <c r="B26" i="23"/>
  <c r="AR27" i="23" s="1"/>
  <c r="E148" i="22"/>
  <c r="AW147" i="22"/>
  <c r="AS147" i="22"/>
  <c r="AG147" i="22"/>
  <c r="I147" i="22"/>
  <c r="J147" i="22" s="1"/>
  <c r="H147" i="22"/>
  <c r="E147" i="22"/>
  <c r="AW146" i="22"/>
  <c r="AS146" i="22"/>
  <c r="AG146" i="22"/>
  <c r="K146" i="22"/>
  <c r="L146" i="22" s="1"/>
  <c r="R146" i="22" s="1"/>
  <c r="J146" i="22"/>
  <c r="H146" i="22"/>
  <c r="I146" i="22" s="1"/>
  <c r="E146" i="22"/>
  <c r="AW145" i="22"/>
  <c r="AS145" i="22"/>
  <c r="AG145" i="22"/>
  <c r="T145" i="22"/>
  <c r="I145" i="22"/>
  <c r="J145" i="22" s="1"/>
  <c r="H145" i="22"/>
  <c r="E145" i="22"/>
  <c r="AW144" i="22"/>
  <c r="AS144" i="22"/>
  <c r="AG144" i="22"/>
  <c r="T144" i="22"/>
  <c r="J144" i="22"/>
  <c r="H144" i="22"/>
  <c r="I144" i="22" s="1"/>
  <c r="E144" i="22"/>
  <c r="AW143" i="22"/>
  <c r="AU143" i="22"/>
  <c r="AS143" i="22"/>
  <c r="AG143" i="22"/>
  <c r="H143" i="22"/>
  <c r="I143" i="22" s="1"/>
  <c r="J143" i="22" s="1"/>
  <c r="E143" i="22"/>
  <c r="H142" i="22" s="1"/>
  <c r="I142" i="22" s="1"/>
  <c r="AW142" i="22"/>
  <c r="AS142" i="22"/>
  <c r="AG142" i="22"/>
  <c r="T142" i="22"/>
  <c r="K142" i="22"/>
  <c r="L142" i="22" s="1"/>
  <c r="J142" i="22"/>
  <c r="E142" i="22"/>
  <c r="AW141" i="22"/>
  <c r="AS141" i="22"/>
  <c r="AG141" i="22"/>
  <c r="T141" i="22"/>
  <c r="I141" i="22"/>
  <c r="J141" i="22" s="1"/>
  <c r="H141" i="22"/>
  <c r="E141" i="22"/>
  <c r="AW140" i="22"/>
  <c r="AS140" i="22"/>
  <c r="AG140" i="22"/>
  <c r="T140" i="22"/>
  <c r="K140" i="22"/>
  <c r="L140" i="22" s="1"/>
  <c r="I140" i="22"/>
  <c r="J140" i="22" s="1"/>
  <c r="H140" i="22"/>
  <c r="E140" i="22"/>
  <c r="AW139" i="22"/>
  <c r="AV139" i="22"/>
  <c r="AU139" i="22"/>
  <c r="AS139" i="22"/>
  <c r="AG139" i="22"/>
  <c r="T139" i="22"/>
  <c r="K139" i="22"/>
  <c r="L139" i="22" s="1"/>
  <c r="H139" i="22"/>
  <c r="I139" i="22" s="1"/>
  <c r="J139" i="22" s="1"/>
  <c r="E139" i="22"/>
  <c r="H138" i="22" s="1"/>
  <c r="I138" i="22" s="1"/>
  <c r="J138" i="22" s="1"/>
  <c r="AW138" i="22"/>
  <c r="AS138" i="22"/>
  <c r="AG138" i="22"/>
  <c r="K138" i="22"/>
  <c r="L138" i="22" s="1"/>
  <c r="E138" i="22"/>
  <c r="B138" i="22"/>
  <c r="AV146" i="22" s="1"/>
  <c r="AW137" i="22"/>
  <c r="AV137" i="22"/>
  <c r="AS137" i="22"/>
  <c r="AG137" i="22"/>
  <c r="T137" i="22"/>
  <c r="R137" i="22"/>
  <c r="K137" i="22"/>
  <c r="L137" i="22" s="1"/>
  <c r="H137" i="22"/>
  <c r="I137" i="22" s="1"/>
  <c r="J137" i="22" s="1"/>
  <c r="E137" i="22"/>
  <c r="B137" i="22"/>
  <c r="T147" i="22" s="1"/>
  <c r="AW136" i="22"/>
  <c r="AS136" i="22"/>
  <c r="AG136" i="22"/>
  <c r="I136" i="22"/>
  <c r="J136" i="22" s="1"/>
  <c r="H136" i="22"/>
  <c r="B136" i="22"/>
  <c r="AU146" i="22" s="1"/>
  <c r="E133" i="22"/>
  <c r="H132" i="22" s="1"/>
  <c r="I132" i="22" s="1"/>
  <c r="J132" i="22" s="1"/>
  <c r="AZ132" i="22"/>
  <c r="AW132" i="22"/>
  <c r="AS132" i="22"/>
  <c r="AG132" i="22"/>
  <c r="T132" i="22"/>
  <c r="E132" i="22"/>
  <c r="AZ131" i="22"/>
  <c r="AW131" i="22"/>
  <c r="AS131" i="22"/>
  <c r="AG131" i="22"/>
  <c r="I131" i="22"/>
  <c r="J131" i="22" s="1"/>
  <c r="H131" i="22"/>
  <c r="E131" i="22"/>
  <c r="H130" i="22" s="1"/>
  <c r="I130" i="22" s="1"/>
  <c r="J130" i="22" s="1"/>
  <c r="AZ130" i="22"/>
  <c r="AW130" i="22"/>
  <c r="AS130" i="22"/>
  <c r="AG130" i="22"/>
  <c r="K130" i="22"/>
  <c r="L130" i="22" s="1"/>
  <c r="E130" i="22"/>
  <c r="AZ129" i="22"/>
  <c r="AW129" i="22"/>
  <c r="AS129" i="22"/>
  <c r="AG129" i="22"/>
  <c r="T129" i="22"/>
  <c r="I129" i="22"/>
  <c r="J129" i="22" s="1"/>
  <c r="H129" i="22"/>
  <c r="E129" i="22"/>
  <c r="AZ128" i="22"/>
  <c r="AW128" i="22"/>
  <c r="AV128" i="22"/>
  <c r="AU128" i="22"/>
  <c r="AS128" i="22"/>
  <c r="AG128" i="22"/>
  <c r="K128" i="22"/>
  <c r="L128" i="22" s="1"/>
  <c r="H128" i="22"/>
  <c r="I128" i="22" s="1"/>
  <c r="J128" i="22" s="1"/>
  <c r="E128" i="22"/>
  <c r="H127" i="22" s="1"/>
  <c r="I127" i="22" s="1"/>
  <c r="J127" i="22" s="1"/>
  <c r="AZ127" i="22"/>
  <c r="AW127" i="22"/>
  <c r="AS127" i="22"/>
  <c r="AG127" i="22"/>
  <c r="E127" i="22"/>
  <c r="H126" i="22" s="1"/>
  <c r="I126" i="22" s="1"/>
  <c r="J126" i="22" s="1"/>
  <c r="AZ126" i="22"/>
  <c r="AW126" i="22"/>
  <c r="AU126" i="22"/>
  <c r="AS126" i="22"/>
  <c r="AG126" i="22"/>
  <c r="K126" i="22"/>
  <c r="L126" i="22" s="1"/>
  <c r="E126" i="22"/>
  <c r="H125" i="22" s="1"/>
  <c r="I125" i="22" s="1"/>
  <c r="J125" i="22" s="1"/>
  <c r="AZ125" i="22"/>
  <c r="AW125" i="22"/>
  <c r="AS125" i="22"/>
  <c r="AG125" i="22"/>
  <c r="K125" i="22"/>
  <c r="L125" i="22" s="1"/>
  <c r="R125" i="22" s="1"/>
  <c r="E125" i="22"/>
  <c r="AZ124" i="22"/>
  <c r="AW124" i="22"/>
  <c r="AS124" i="22"/>
  <c r="AG124" i="22"/>
  <c r="H124" i="22"/>
  <c r="I124" i="22" s="1"/>
  <c r="J124" i="22" s="1"/>
  <c r="E124" i="22"/>
  <c r="AZ123" i="22"/>
  <c r="AW123" i="22"/>
  <c r="AU123" i="22"/>
  <c r="AS123" i="22"/>
  <c r="AG123" i="22"/>
  <c r="J123" i="22"/>
  <c r="H123" i="22"/>
  <c r="I123" i="22" s="1"/>
  <c r="E123" i="22"/>
  <c r="H122" i="22" s="1"/>
  <c r="I122" i="22" s="1"/>
  <c r="J122" i="22" s="1"/>
  <c r="B123" i="22"/>
  <c r="AZ122" i="22"/>
  <c r="AW122" i="22"/>
  <c r="AU122" i="22"/>
  <c r="AS122" i="22"/>
  <c r="AG122" i="22"/>
  <c r="E122" i="22"/>
  <c r="B122" i="22"/>
  <c r="T126" i="22" s="1"/>
  <c r="AZ121" i="22"/>
  <c r="AW121" i="22"/>
  <c r="AS121" i="22"/>
  <c r="AG121" i="22"/>
  <c r="T121" i="22"/>
  <c r="L121" i="22"/>
  <c r="K121" i="22"/>
  <c r="H121" i="22"/>
  <c r="I121" i="22" s="1"/>
  <c r="J121" i="22" s="1"/>
  <c r="B121" i="22"/>
  <c r="K127" i="22" s="1"/>
  <c r="L127" i="22" s="1"/>
  <c r="E117" i="22"/>
  <c r="H116" i="22" s="1"/>
  <c r="I116" i="22" s="1"/>
  <c r="AW116" i="22"/>
  <c r="AS116" i="22"/>
  <c r="AG116" i="22"/>
  <c r="T116" i="22"/>
  <c r="K116" i="22"/>
  <c r="L116" i="22" s="1"/>
  <c r="J116" i="22"/>
  <c r="E116" i="22"/>
  <c r="AW115" i="22"/>
  <c r="AS115" i="22"/>
  <c r="AG115" i="22"/>
  <c r="T115" i="22"/>
  <c r="I115" i="22"/>
  <c r="J115" i="22" s="1"/>
  <c r="H115" i="22"/>
  <c r="E115" i="22"/>
  <c r="H114" i="22" s="1"/>
  <c r="I114" i="22" s="1"/>
  <c r="J114" i="22" s="1"/>
  <c r="AW114" i="22"/>
  <c r="AU114" i="22"/>
  <c r="AS114" i="22"/>
  <c r="AG114" i="22"/>
  <c r="K114" i="22"/>
  <c r="L114" i="22" s="1"/>
  <c r="E114" i="22"/>
  <c r="H113" i="22" s="1"/>
  <c r="I113" i="22" s="1"/>
  <c r="J113" i="22" s="1"/>
  <c r="AW113" i="22"/>
  <c r="AV113" i="22"/>
  <c r="AU113" i="22"/>
  <c r="AS113" i="22"/>
  <c r="AG113" i="22"/>
  <c r="K113" i="22"/>
  <c r="L113" i="22" s="1"/>
  <c r="E113" i="22"/>
  <c r="H112" i="22" s="1"/>
  <c r="I112" i="22" s="1"/>
  <c r="J112" i="22" s="1"/>
  <c r="AW112" i="22"/>
  <c r="AS112" i="22"/>
  <c r="AG112" i="22"/>
  <c r="K112" i="22"/>
  <c r="L112" i="22" s="1"/>
  <c r="E112" i="22"/>
  <c r="AW111" i="22"/>
  <c r="AU111" i="22"/>
  <c r="AS111" i="22"/>
  <c r="AG111" i="22"/>
  <c r="I111" i="22"/>
  <c r="J111" i="22" s="1"/>
  <c r="H111" i="22"/>
  <c r="E111" i="22"/>
  <c r="H110" i="22" s="1"/>
  <c r="I110" i="22" s="1"/>
  <c r="J110" i="22" s="1"/>
  <c r="AW110" i="22"/>
  <c r="AU110" i="22"/>
  <c r="AS110" i="22"/>
  <c r="AG110" i="22"/>
  <c r="K110" i="22"/>
  <c r="L110" i="22" s="1"/>
  <c r="E110" i="22"/>
  <c r="H109" i="22" s="1"/>
  <c r="I109" i="22" s="1"/>
  <c r="J109" i="22" s="1"/>
  <c r="AW109" i="22"/>
  <c r="AV109" i="22"/>
  <c r="AU109" i="22"/>
  <c r="AS109" i="22"/>
  <c r="AG109" i="22"/>
  <c r="E109" i="22"/>
  <c r="H108" i="22" s="1"/>
  <c r="I108" i="22" s="1"/>
  <c r="J108" i="22" s="1"/>
  <c r="AW108" i="22"/>
  <c r="AS108" i="22"/>
  <c r="AG108" i="22"/>
  <c r="E108" i="22"/>
  <c r="AW107" i="22"/>
  <c r="AV107" i="22"/>
  <c r="AS107" i="22"/>
  <c r="AG107" i="22"/>
  <c r="H107" i="22"/>
  <c r="I107" i="22" s="1"/>
  <c r="J107" i="22" s="1"/>
  <c r="E107" i="22"/>
  <c r="B107" i="22"/>
  <c r="AV116" i="22" s="1"/>
  <c r="AW106" i="22"/>
  <c r="AV106" i="22"/>
  <c r="AS106" i="22"/>
  <c r="AG106" i="22"/>
  <c r="I106" i="22"/>
  <c r="J106" i="22" s="1"/>
  <c r="H106" i="22"/>
  <c r="E106" i="22"/>
  <c r="B106" i="22"/>
  <c r="AW105" i="22"/>
  <c r="AV105" i="22"/>
  <c r="AS105" i="22"/>
  <c r="AG105" i="22"/>
  <c r="T105" i="22"/>
  <c r="K105" i="22"/>
  <c r="L105" i="22" s="1"/>
  <c r="J105" i="22"/>
  <c r="I105" i="22"/>
  <c r="H105" i="22"/>
  <c r="B105" i="22"/>
  <c r="K108" i="22" s="1"/>
  <c r="L108" i="22" s="1"/>
  <c r="E101" i="22"/>
  <c r="AM100" i="22"/>
  <c r="I100" i="22"/>
  <c r="J100" i="22" s="1"/>
  <c r="H100" i="22"/>
  <c r="E100" i="22"/>
  <c r="AM99" i="22"/>
  <c r="AL99" i="22"/>
  <c r="T99" i="22"/>
  <c r="I99" i="22"/>
  <c r="J99" i="22" s="1"/>
  <c r="H99" i="22"/>
  <c r="E99" i="22"/>
  <c r="H98" i="22" s="1"/>
  <c r="AM98" i="22"/>
  <c r="AL98" i="22"/>
  <c r="AK98" i="22"/>
  <c r="T98" i="22"/>
  <c r="I98" i="22"/>
  <c r="J98" i="22" s="1"/>
  <c r="E98" i="22"/>
  <c r="AM97" i="22"/>
  <c r="T97" i="22"/>
  <c r="K97" i="22"/>
  <c r="L97" i="22" s="1"/>
  <c r="H97" i="22"/>
  <c r="I97" i="22" s="1"/>
  <c r="J97" i="22" s="1"/>
  <c r="E97" i="22"/>
  <c r="H96" i="22" s="1"/>
  <c r="AM96" i="22"/>
  <c r="T96" i="22"/>
  <c r="K96" i="22"/>
  <c r="L96" i="22" s="1"/>
  <c r="R96" i="22" s="1"/>
  <c r="I96" i="22"/>
  <c r="J96" i="22" s="1"/>
  <c r="E96" i="22"/>
  <c r="H95" i="22" s="1"/>
  <c r="I95" i="22" s="1"/>
  <c r="J95" i="22" s="1"/>
  <c r="AM95" i="22"/>
  <c r="T95" i="22"/>
  <c r="K95" i="22"/>
  <c r="L95" i="22" s="1"/>
  <c r="E95" i="22"/>
  <c r="AM94" i="22"/>
  <c r="T94" i="22"/>
  <c r="H94" i="22"/>
  <c r="I94" i="22" s="1"/>
  <c r="J94" i="22" s="1"/>
  <c r="E94" i="22"/>
  <c r="H93" i="22" s="1"/>
  <c r="I93" i="22" s="1"/>
  <c r="J93" i="22" s="1"/>
  <c r="AM93" i="22"/>
  <c r="T93" i="22"/>
  <c r="E93" i="22"/>
  <c r="AM92" i="22"/>
  <c r="AL92" i="22"/>
  <c r="T92" i="22"/>
  <c r="K92" i="22"/>
  <c r="L92" i="22" s="1"/>
  <c r="H92" i="22"/>
  <c r="I92" i="22" s="1"/>
  <c r="J92" i="22" s="1"/>
  <c r="E92" i="22"/>
  <c r="AM91" i="22"/>
  <c r="AK91" i="22"/>
  <c r="T91" i="22"/>
  <c r="H91" i="22"/>
  <c r="I91" i="22" s="1"/>
  <c r="J91" i="22" s="1"/>
  <c r="E91" i="22"/>
  <c r="B91" i="22"/>
  <c r="AL97" i="22" s="1"/>
  <c r="AM90" i="22"/>
  <c r="T90" i="22"/>
  <c r="K90" i="22"/>
  <c r="L90" i="22" s="1"/>
  <c r="H90" i="22"/>
  <c r="I90" i="22" s="1"/>
  <c r="J90" i="22" s="1"/>
  <c r="E90" i="22"/>
  <c r="H89" i="22" s="1"/>
  <c r="I89" i="22" s="1"/>
  <c r="J89" i="22" s="1"/>
  <c r="B90" i="22"/>
  <c r="T100" i="22" s="1"/>
  <c r="AM89" i="22"/>
  <c r="T89" i="22"/>
  <c r="K89" i="22"/>
  <c r="L89" i="22" s="1"/>
  <c r="B89" i="22"/>
  <c r="AK96" i="22" s="1"/>
  <c r="E85" i="22"/>
  <c r="AT84" i="22"/>
  <c r="AP84" i="22"/>
  <c r="AA84" i="22"/>
  <c r="T84" i="22"/>
  <c r="I84" i="22"/>
  <c r="J84" i="22" s="1"/>
  <c r="H84" i="22"/>
  <c r="E84" i="22"/>
  <c r="AT83" i="22"/>
  <c r="AP83" i="22"/>
  <c r="AA83" i="22"/>
  <c r="I83" i="22"/>
  <c r="J83" i="22" s="1"/>
  <c r="H83" i="22"/>
  <c r="E83" i="22"/>
  <c r="H82" i="22" s="1"/>
  <c r="I82" i="22" s="1"/>
  <c r="J82" i="22" s="1"/>
  <c r="AT82" i="22"/>
  <c r="AP82" i="22"/>
  <c r="AA82" i="22"/>
  <c r="T82" i="22"/>
  <c r="K82" i="22"/>
  <c r="L82" i="22" s="1"/>
  <c r="R82" i="22" s="1"/>
  <c r="E82" i="22"/>
  <c r="H81" i="22" s="1"/>
  <c r="I81" i="22" s="1"/>
  <c r="J81" i="22" s="1"/>
  <c r="AT81" i="22"/>
  <c r="AP81" i="22"/>
  <c r="AA81" i="22"/>
  <c r="E81" i="22"/>
  <c r="H80" i="22" s="1"/>
  <c r="I80" i="22" s="1"/>
  <c r="J80" i="22" s="1"/>
  <c r="AT80" i="22"/>
  <c r="AP80" i="22"/>
  <c r="AA80" i="22"/>
  <c r="T80" i="22"/>
  <c r="E80" i="22"/>
  <c r="AT79" i="22"/>
  <c r="AR79" i="22"/>
  <c r="AP79" i="22"/>
  <c r="AA79" i="22"/>
  <c r="I79" i="22"/>
  <c r="J79" i="22" s="1"/>
  <c r="H79" i="22"/>
  <c r="E79" i="22"/>
  <c r="H78" i="22" s="1"/>
  <c r="I78" i="22" s="1"/>
  <c r="J78" i="22" s="1"/>
  <c r="AT78" i="22"/>
  <c r="AP78" i="22"/>
  <c r="AA78" i="22"/>
  <c r="T78" i="22"/>
  <c r="K78" i="22"/>
  <c r="L78" i="22" s="1"/>
  <c r="E78" i="22"/>
  <c r="AT77" i="22"/>
  <c r="AP77" i="22"/>
  <c r="AA77" i="22"/>
  <c r="H77" i="22"/>
  <c r="I77" i="22" s="1"/>
  <c r="J77" i="22" s="1"/>
  <c r="E77" i="22"/>
  <c r="H76" i="22" s="1"/>
  <c r="I76" i="22" s="1"/>
  <c r="J76" i="22" s="1"/>
  <c r="AT76" i="22"/>
  <c r="AP76" i="22"/>
  <c r="AA76" i="22"/>
  <c r="T76" i="22"/>
  <c r="K76" i="22"/>
  <c r="L76" i="22" s="1"/>
  <c r="E76" i="22"/>
  <c r="AT75" i="22"/>
  <c r="AR75" i="22"/>
  <c r="AP75" i="22"/>
  <c r="AA75" i="22"/>
  <c r="J75" i="22"/>
  <c r="H75" i="22"/>
  <c r="I75" i="22" s="1"/>
  <c r="E75" i="22"/>
  <c r="H74" i="22" s="1"/>
  <c r="I74" i="22" s="1"/>
  <c r="J74" i="22" s="1"/>
  <c r="B75" i="22"/>
  <c r="AS83" i="22" s="1"/>
  <c r="AT74" i="22"/>
  <c r="AP74" i="22"/>
  <c r="AA74" i="22"/>
  <c r="K74" i="22"/>
  <c r="L74" i="22" s="1"/>
  <c r="E74" i="22"/>
  <c r="B74" i="22"/>
  <c r="T83" i="22" s="1"/>
  <c r="AT73" i="22"/>
  <c r="AP73" i="22"/>
  <c r="AA73" i="22"/>
  <c r="T73" i="22"/>
  <c r="I73" i="22"/>
  <c r="J73" i="22" s="1"/>
  <c r="H73" i="22"/>
  <c r="B73" i="22"/>
  <c r="AR82" i="22" s="1"/>
  <c r="E70" i="22"/>
  <c r="AT69" i="22"/>
  <c r="AS69" i="22"/>
  <c r="AR69" i="22"/>
  <c r="AP69" i="22"/>
  <c r="AA69" i="22"/>
  <c r="H69" i="22"/>
  <c r="I69" i="22" s="1"/>
  <c r="J69" i="22" s="1"/>
  <c r="E69" i="22"/>
  <c r="H68" i="22" s="1"/>
  <c r="I68" i="22" s="1"/>
  <c r="J68" i="22" s="1"/>
  <c r="AT68" i="22"/>
  <c r="AP68" i="22"/>
  <c r="AA68" i="22"/>
  <c r="E68" i="22"/>
  <c r="AT67" i="22"/>
  <c r="AS67" i="22"/>
  <c r="AP67" i="22"/>
  <c r="AA67" i="22"/>
  <c r="H67" i="22"/>
  <c r="I67" i="22" s="1"/>
  <c r="J67" i="22" s="1"/>
  <c r="E67" i="22"/>
  <c r="AT66" i="22"/>
  <c r="AP66" i="22"/>
  <c r="AA66" i="22"/>
  <c r="I66" i="22"/>
  <c r="J66" i="22" s="1"/>
  <c r="H66" i="22"/>
  <c r="E66" i="22"/>
  <c r="AT65" i="22"/>
  <c r="AS65" i="22"/>
  <c r="AP65" i="22"/>
  <c r="AA65" i="22"/>
  <c r="H65" i="22"/>
  <c r="I65" i="22" s="1"/>
  <c r="J65" i="22" s="1"/>
  <c r="E65" i="22"/>
  <c r="H64" i="22" s="1"/>
  <c r="I64" i="22" s="1"/>
  <c r="J64" i="22" s="1"/>
  <c r="AT64" i="22"/>
  <c r="AP64" i="22"/>
  <c r="AA64" i="22"/>
  <c r="E64" i="22"/>
  <c r="AT63" i="22"/>
  <c r="AS63" i="22"/>
  <c r="AP63" i="22"/>
  <c r="AA63" i="22"/>
  <c r="H63" i="22"/>
  <c r="I63" i="22" s="1"/>
  <c r="J63" i="22" s="1"/>
  <c r="E63" i="22"/>
  <c r="AT62" i="22"/>
  <c r="AR62" i="22"/>
  <c r="AP62" i="22"/>
  <c r="AA62" i="22"/>
  <c r="H62" i="22"/>
  <c r="I62" i="22" s="1"/>
  <c r="J62" i="22" s="1"/>
  <c r="E62" i="22"/>
  <c r="AT61" i="22"/>
  <c r="AS61" i="22"/>
  <c r="AP61" i="22"/>
  <c r="AA61" i="22"/>
  <c r="H61" i="22"/>
  <c r="I61" i="22" s="1"/>
  <c r="J61" i="22" s="1"/>
  <c r="E61" i="22"/>
  <c r="AT60" i="22"/>
  <c r="AP60" i="22"/>
  <c r="AA60" i="22"/>
  <c r="J60" i="22"/>
  <c r="I60" i="22"/>
  <c r="H60" i="22"/>
  <c r="E60" i="22"/>
  <c r="B60" i="22"/>
  <c r="AS68" i="22" s="1"/>
  <c r="AT59" i="22"/>
  <c r="AP59" i="22"/>
  <c r="AA59" i="22"/>
  <c r="T59" i="22"/>
  <c r="H59" i="22"/>
  <c r="I59" i="22" s="1"/>
  <c r="J59" i="22" s="1"/>
  <c r="E59" i="22"/>
  <c r="B59" i="22"/>
  <c r="T66" i="22" s="1"/>
  <c r="AT58" i="22"/>
  <c r="AS58" i="22"/>
  <c r="AP58" i="22"/>
  <c r="AA58" i="22"/>
  <c r="J58" i="22"/>
  <c r="H58" i="22"/>
  <c r="I58" i="22" s="1"/>
  <c r="B58" i="22"/>
  <c r="K65" i="22" s="1"/>
  <c r="L65" i="22" s="1"/>
  <c r="E54" i="22"/>
  <c r="H53" i="22" s="1"/>
  <c r="I53" i="22" s="1"/>
  <c r="J53" i="22" s="1"/>
  <c r="AT53" i="22"/>
  <c r="AP53" i="22"/>
  <c r="AG53" i="22"/>
  <c r="AA53" i="22"/>
  <c r="E53" i="22"/>
  <c r="H52" i="22" s="1"/>
  <c r="I52" i="22" s="1"/>
  <c r="J52" i="22" s="1"/>
  <c r="AT52" i="22"/>
  <c r="AP52" i="22"/>
  <c r="AG52" i="22"/>
  <c r="AA52" i="22"/>
  <c r="E52" i="22"/>
  <c r="AT51" i="22"/>
  <c r="AS51" i="22"/>
  <c r="AR51" i="22"/>
  <c r="AP51" i="22"/>
  <c r="AG51" i="22"/>
  <c r="AA51" i="22"/>
  <c r="H51" i="22"/>
  <c r="I51" i="22" s="1"/>
  <c r="J51" i="22" s="1"/>
  <c r="E51" i="22"/>
  <c r="AT50" i="22"/>
  <c r="AP50" i="22"/>
  <c r="AG50" i="22"/>
  <c r="AA50" i="22"/>
  <c r="H50" i="22"/>
  <c r="I50" i="22" s="1"/>
  <c r="J50" i="22" s="1"/>
  <c r="E50" i="22"/>
  <c r="H49" i="22" s="1"/>
  <c r="I49" i="22" s="1"/>
  <c r="J49" i="22" s="1"/>
  <c r="AT49" i="22"/>
  <c r="AP49" i="22"/>
  <c r="AG49" i="22"/>
  <c r="AA49" i="22"/>
  <c r="K49" i="22"/>
  <c r="E49" i="22"/>
  <c r="AT48" i="22"/>
  <c r="AS48" i="22"/>
  <c r="AR48" i="22"/>
  <c r="AP48" i="22"/>
  <c r="AG48" i="22"/>
  <c r="AA48" i="22"/>
  <c r="K48" i="22"/>
  <c r="L48" i="22" s="1"/>
  <c r="H48" i="22"/>
  <c r="I48" i="22" s="1"/>
  <c r="J48" i="22" s="1"/>
  <c r="E48" i="22"/>
  <c r="H47" i="22" s="1"/>
  <c r="I47" i="22" s="1"/>
  <c r="J47" i="22" s="1"/>
  <c r="AT47" i="22"/>
  <c r="AP47" i="22"/>
  <c r="AG47" i="22"/>
  <c r="AA47" i="22"/>
  <c r="E47" i="22"/>
  <c r="AT46" i="22"/>
  <c r="AR46" i="22"/>
  <c r="AP46" i="22"/>
  <c r="AG46" i="22"/>
  <c r="AA46" i="22"/>
  <c r="T46" i="22"/>
  <c r="K46" i="22"/>
  <c r="L46" i="22" s="1"/>
  <c r="I46" i="22"/>
  <c r="J46" i="22" s="1"/>
  <c r="H46" i="22"/>
  <c r="E46" i="22"/>
  <c r="AT45" i="22"/>
  <c r="AS45" i="22"/>
  <c r="AR45" i="22"/>
  <c r="AP45" i="22"/>
  <c r="AG45" i="22"/>
  <c r="AA45" i="22"/>
  <c r="K45" i="22"/>
  <c r="H45" i="22"/>
  <c r="I45" i="22" s="1"/>
  <c r="J45" i="22" s="1"/>
  <c r="E45" i="22"/>
  <c r="H44" i="22" s="1"/>
  <c r="I44" i="22" s="1"/>
  <c r="J44" i="22" s="1"/>
  <c r="AT44" i="22"/>
  <c r="AP44" i="22"/>
  <c r="AG44" i="22"/>
  <c r="AA44" i="22"/>
  <c r="E44" i="22"/>
  <c r="B44" i="22"/>
  <c r="AS47" i="22" s="1"/>
  <c r="AT43" i="22"/>
  <c r="AR43" i="22"/>
  <c r="AP43" i="22"/>
  <c r="AG43" i="22"/>
  <c r="AA43" i="22"/>
  <c r="T43" i="22"/>
  <c r="K43" i="22"/>
  <c r="L43" i="22" s="1"/>
  <c r="I43" i="22"/>
  <c r="J43" i="22" s="1"/>
  <c r="H43" i="22"/>
  <c r="E43" i="22"/>
  <c r="B43" i="22"/>
  <c r="T52" i="22" s="1"/>
  <c r="AT42" i="22"/>
  <c r="AS42" i="22"/>
  <c r="AR42" i="22"/>
  <c r="AP42" i="22"/>
  <c r="AG42" i="22"/>
  <c r="AA42" i="22"/>
  <c r="L42" i="22"/>
  <c r="K42" i="22"/>
  <c r="H42" i="22"/>
  <c r="I42" i="22" s="1"/>
  <c r="J42" i="22" s="1"/>
  <c r="B42" i="22"/>
  <c r="K47" i="22" s="1"/>
  <c r="L47" i="22" s="1"/>
  <c r="E38" i="22"/>
  <c r="AT37" i="22"/>
  <c r="AP37" i="22"/>
  <c r="AA37" i="22"/>
  <c r="T37" i="22"/>
  <c r="H37" i="22"/>
  <c r="I37" i="22" s="1"/>
  <c r="J37" i="22" s="1"/>
  <c r="E37" i="22"/>
  <c r="H36" i="22" s="1"/>
  <c r="I36" i="22" s="1"/>
  <c r="J36" i="22" s="1"/>
  <c r="AT36" i="22"/>
  <c r="AP36" i="22"/>
  <c r="AA36" i="22"/>
  <c r="T36" i="22"/>
  <c r="E36" i="22"/>
  <c r="H35" i="22" s="1"/>
  <c r="I35" i="22" s="1"/>
  <c r="J35" i="22" s="1"/>
  <c r="AT35" i="22"/>
  <c r="AS35" i="22"/>
  <c r="AP35" i="22"/>
  <c r="AA35" i="22"/>
  <c r="E35" i="22"/>
  <c r="H34" i="22" s="1"/>
  <c r="I34" i="22" s="1"/>
  <c r="J34" i="22" s="1"/>
  <c r="AT34" i="22"/>
  <c r="AP34" i="22"/>
  <c r="AA34" i="22"/>
  <c r="E34" i="22"/>
  <c r="AT33" i="22"/>
  <c r="AP33" i="22"/>
  <c r="AA33" i="22"/>
  <c r="H33" i="22"/>
  <c r="I33" i="22" s="1"/>
  <c r="J33" i="22" s="1"/>
  <c r="E33" i="22"/>
  <c r="H32" i="22" s="1"/>
  <c r="I32" i="22" s="1"/>
  <c r="J32" i="22" s="1"/>
  <c r="AT32" i="22"/>
  <c r="AR32" i="22"/>
  <c r="AP32" i="22"/>
  <c r="AA32" i="22"/>
  <c r="E32" i="22"/>
  <c r="AT31" i="22"/>
  <c r="AS31" i="22"/>
  <c r="AR31" i="22"/>
  <c r="AP31" i="22"/>
  <c r="AA31" i="22"/>
  <c r="H31" i="22"/>
  <c r="I31" i="22" s="1"/>
  <c r="J31" i="22" s="1"/>
  <c r="E31" i="22"/>
  <c r="H30" i="22" s="1"/>
  <c r="I30" i="22" s="1"/>
  <c r="J30" i="22" s="1"/>
  <c r="AT30" i="22"/>
  <c r="AP30" i="22"/>
  <c r="AA30" i="22"/>
  <c r="E30" i="22"/>
  <c r="AT29" i="22"/>
  <c r="AP29" i="22"/>
  <c r="AA29" i="22"/>
  <c r="T29" i="22"/>
  <c r="I29" i="22"/>
  <c r="J29" i="22" s="1"/>
  <c r="H29" i="22"/>
  <c r="E29" i="22"/>
  <c r="AT28" i="22"/>
  <c r="AP28" i="22"/>
  <c r="AA28" i="22"/>
  <c r="H28" i="22"/>
  <c r="I28" i="22" s="1"/>
  <c r="J28" i="22" s="1"/>
  <c r="E28" i="22"/>
  <c r="H27" i="22" s="1"/>
  <c r="I27" i="22" s="1"/>
  <c r="J27" i="22" s="1"/>
  <c r="B28" i="22"/>
  <c r="AT27" i="22"/>
  <c r="AP27" i="22"/>
  <c r="AA27" i="22"/>
  <c r="T27" i="22"/>
  <c r="E27" i="22"/>
  <c r="B27" i="22"/>
  <c r="T32" i="22" s="1"/>
  <c r="AT26" i="22"/>
  <c r="AP26" i="22"/>
  <c r="AA26" i="22"/>
  <c r="T26" i="22"/>
  <c r="H26" i="22"/>
  <c r="I26" i="22" s="1"/>
  <c r="J26" i="22" s="1"/>
  <c r="B26" i="22"/>
  <c r="K35" i="22" s="1"/>
  <c r="L35" i="22" s="1"/>
  <c r="E148" i="21"/>
  <c r="AW147" i="21"/>
  <c r="AU147" i="21"/>
  <c r="AS147" i="21"/>
  <c r="AG147" i="21"/>
  <c r="H147" i="21"/>
  <c r="I147" i="21" s="1"/>
  <c r="J147" i="21" s="1"/>
  <c r="E147" i="21"/>
  <c r="H146" i="21" s="1"/>
  <c r="I146" i="21" s="1"/>
  <c r="J146" i="21" s="1"/>
  <c r="AW146" i="21"/>
  <c r="AS146" i="21"/>
  <c r="AG146" i="21"/>
  <c r="K146" i="21"/>
  <c r="L146" i="21" s="1"/>
  <c r="E146" i="21"/>
  <c r="AW145" i="21"/>
  <c r="AS145" i="21"/>
  <c r="AG145" i="21"/>
  <c r="H145" i="21"/>
  <c r="I145" i="21" s="1"/>
  <c r="J145" i="21" s="1"/>
  <c r="E145" i="21"/>
  <c r="H144" i="21" s="1"/>
  <c r="I144" i="21" s="1"/>
  <c r="J144" i="21" s="1"/>
  <c r="AW144" i="21"/>
  <c r="AS144" i="21"/>
  <c r="AG144" i="21"/>
  <c r="E144" i="21"/>
  <c r="AW143" i="21"/>
  <c r="AS143" i="21"/>
  <c r="AG143" i="21"/>
  <c r="K143" i="21"/>
  <c r="L143" i="21" s="1"/>
  <c r="H143" i="21"/>
  <c r="I143" i="21" s="1"/>
  <c r="J143" i="21" s="1"/>
  <c r="E143" i="21"/>
  <c r="H142" i="21" s="1"/>
  <c r="I142" i="21" s="1"/>
  <c r="J142" i="21" s="1"/>
  <c r="AW142" i="21"/>
  <c r="AS142" i="21"/>
  <c r="AG142" i="21"/>
  <c r="E142" i="21"/>
  <c r="AW141" i="21"/>
  <c r="AS141" i="21"/>
  <c r="AG141" i="21"/>
  <c r="H141" i="21"/>
  <c r="I141" i="21" s="1"/>
  <c r="J141" i="21" s="1"/>
  <c r="E141" i="21"/>
  <c r="AW140" i="21"/>
  <c r="AS140" i="21"/>
  <c r="AG140" i="21"/>
  <c r="K140" i="21"/>
  <c r="L140" i="21" s="1"/>
  <c r="H140" i="21"/>
  <c r="I140" i="21" s="1"/>
  <c r="J140" i="21" s="1"/>
  <c r="E140" i="21"/>
  <c r="AW139" i="21"/>
  <c r="AS139" i="21"/>
  <c r="AG139" i="21"/>
  <c r="T139" i="21"/>
  <c r="H139" i="21"/>
  <c r="I139" i="21" s="1"/>
  <c r="J139" i="21" s="1"/>
  <c r="E139" i="21"/>
  <c r="AW138" i="21"/>
  <c r="AS138" i="21"/>
  <c r="AG138" i="21"/>
  <c r="I138" i="21"/>
  <c r="J138" i="21" s="1"/>
  <c r="H138" i="21"/>
  <c r="E138" i="21"/>
  <c r="B138" i="21"/>
  <c r="AV141" i="21" s="1"/>
  <c r="AW137" i="21"/>
  <c r="AS137" i="21"/>
  <c r="AG137" i="21"/>
  <c r="H137" i="21"/>
  <c r="I137" i="21" s="1"/>
  <c r="J137" i="21" s="1"/>
  <c r="E137" i="21"/>
  <c r="H136" i="21" s="1"/>
  <c r="I136" i="21" s="1"/>
  <c r="J136" i="21" s="1"/>
  <c r="B137" i="21"/>
  <c r="T138" i="21" s="1"/>
  <c r="AW136" i="21"/>
  <c r="AU136" i="21"/>
  <c r="AS136" i="21"/>
  <c r="AG136" i="21"/>
  <c r="O136" i="21"/>
  <c r="L136" i="21"/>
  <c r="K136" i="21"/>
  <c r="B136" i="21"/>
  <c r="AU144" i="21" s="1"/>
  <c r="E133" i="21"/>
  <c r="AZ132" i="21"/>
  <c r="AW132" i="21"/>
  <c r="AS132" i="21"/>
  <c r="AG132" i="21"/>
  <c r="T132" i="21"/>
  <c r="H132" i="21"/>
  <c r="I132" i="21" s="1"/>
  <c r="J132" i="21" s="1"/>
  <c r="E132" i="21"/>
  <c r="AZ131" i="21"/>
  <c r="AW131" i="21"/>
  <c r="AS131" i="21"/>
  <c r="AG131" i="21"/>
  <c r="H131" i="21"/>
  <c r="I131" i="21" s="1"/>
  <c r="J131" i="21" s="1"/>
  <c r="E131" i="21"/>
  <c r="H130" i="21" s="1"/>
  <c r="I130" i="21" s="1"/>
  <c r="J130" i="21" s="1"/>
  <c r="AZ130" i="21"/>
  <c r="AW130" i="21"/>
  <c r="AS130" i="21"/>
  <c r="AG130" i="21"/>
  <c r="K130" i="21"/>
  <c r="L130" i="21" s="1"/>
  <c r="E130" i="21"/>
  <c r="AZ129" i="21"/>
  <c r="AW129" i="21"/>
  <c r="AS129" i="21"/>
  <c r="AG129" i="21"/>
  <c r="T129" i="21"/>
  <c r="K129" i="21"/>
  <c r="L129" i="21" s="1"/>
  <c r="I129" i="21"/>
  <c r="J129" i="21" s="1"/>
  <c r="H129" i="21"/>
  <c r="E129" i="21"/>
  <c r="AZ128" i="21"/>
  <c r="AW128" i="21"/>
  <c r="AV128" i="21"/>
  <c r="AU128" i="21"/>
  <c r="AS128" i="21"/>
  <c r="AG128" i="21"/>
  <c r="H128" i="21"/>
  <c r="I128" i="21" s="1"/>
  <c r="J128" i="21" s="1"/>
  <c r="E128" i="21"/>
  <c r="H127" i="21" s="1"/>
  <c r="I127" i="21" s="1"/>
  <c r="J127" i="21" s="1"/>
  <c r="AZ127" i="21"/>
  <c r="AW127" i="21"/>
  <c r="AU127" i="21"/>
  <c r="AS127" i="21"/>
  <c r="AG127" i="21"/>
  <c r="E127" i="21"/>
  <c r="H126" i="21" s="1"/>
  <c r="I126" i="21" s="1"/>
  <c r="J126" i="21" s="1"/>
  <c r="AZ126" i="21"/>
  <c r="AW126" i="21"/>
  <c r="AS126" i="21"/>
  <c r="AG126" i="21"/>
  <c r="T126" i="21"/>
  <c r="K126" i="21"/>
  <c r="L126" i="21" s="1"/>
  <c r="E126" i="21"/>
  <c r="AZ125" i="21"/>
  <c r="AW125" i="21"/>
  <c r="AS125" i="21"/>
  <c r="AG125" i="21"/>
  <c r="K125" i="21"/>
  <c r="L125" i="21" s="1"/>
  <c r="J125" i="21"/>
  <c r="I125" i="21"/>
  <c r="H125" i="21"/>
  <c r="E125" i="21"/>
  <c r="AZ124" i="21"/>
  <c r="AW124" i="21"/>
  <c r="AU124" i="21"/>
  <c r="AS124" i="21"/>
  <c r="AG124" i="21"/>
  <c r="T124" i="21"/>
  <c r="H124" i="21"/>
  <c r="I124" i="21" s="1"/>
  <c r="J124" i="21" s="1"/>
  <c r="E124" i="21"/>
  <c r="AZ123" i="21"/>
  <c r="AW123" i="21"/>
  <c r="AU123" i="21"/>
  <c r="AS123" i="21"/>
  <c r="AG123" i="21"/>
  <c r="T123" i="21"/>
  <c r="K123" i="21"/>
  <c r="L123" i="21" s="1"/>
  <c r="H123" i="21"/>
  <c r="I123" i="21" s="1"/>
  <c r="J123" i="21" s="1"/>
  <c r="E123" i="21"/>
  <c r="H122" i="21" s="1"/>
  <c r="I122" i="21" s="1"/>
  <c r="J122" i="21" s="1"/>
  <c r="B123" i="21"/>
  <c r="AV125" i="21" s="1"/>
  <c r="AZ122" i="21"/>
  <c r="AW122" i="21"/>
  <c r="AU122" i="21"/>
  <c r="AS122" i="21"/>
  <c r="AG122" i="21"/>
  <c r="T122" i="21"/>
  <c r="L122" i="21"/>
  <c r="K122" i="21"/>
  <c r="E122" i="21"/>
  <c r="H121" i="21" s="1"/>
  <c r="I121" i="21" s="1"/>
  <c r="J121" i="21" s="1"/>
  <c r="B122" i="21"/>
  <c r="T131" i="21" s="1"/>
  <c r="AZ121" i="21"/>
  <c r="AW121" i="21"/>
  <c r="AS121" i="21"/>
  <c r="AG121" i="21"/>
  <c r="T121" i="21"/>
  <c r="L121" i="21"/>
  <c r="R121" i="21" s="1"/>
  <c r="K121" i="21"/>
  <c r="B121" i="21"/>
  <c r="K132" i="21" s="1"/>
  <c r="L132" i="21" s="1"/>
  <c r="E117" i="21"/>
  <c r="H116" i="21" s="1"/>
  <c r="I116" i="21" s="1"/>
  <c r="J116" i="21" s="1"/>
  <c r="AW116" i="21"/>
  <c r="AS116" i="21"/>
  <c r="AG116" i="21"/>
  <c r="K116" i="21"/>
  <c r="E116" i="21"/>
  <c r="H115" i="21" s="1"/>
  <c r="I115" i="21" s="1"/>
  <c r="J115" i="21" s="1"/>
  <c r="AW115" i="21"/>
  <c r="AS115" i="21"/>
  <c r="AG115" i="21"/>
  <c r="E115" i="21"/>
  <c r="H114" i="21" s="1"/>
  <c r="I114" i="21" s="1"/>
  <c r="J114" i="21" s="1"/>
  <c r="AW114" i="21"/>
  <c r="AS114" i="21"/>
  <c r="AG114" i="21"/>
  <c r="K114" i="21"/>
  <c r="E114" i="21"/>
  <c r="AW113" i="21"/>
  <c r="AV113" i="21"/>
  <c r="AU113" i="21"/>
  <c r="AS113" i="21"/>
  <c r="AG113" i="21"/>
  <c r="I113" i="21"/>
  <c r="J113" i="21" s="1"/>
  <c r="H113" i="21"/>
  <c r="E113" i="21"/>
  <c r="H112" i="21" s="1"/>
  <c r="I112" i="21" s="1"/>
  <c r="J112" i="21" s="1"/>
  <c r="AW112" i="21"/>
  <c r="AS112" i="21"/>
  <c r="AG112" i="21"/>
  <c r="K112" i="21"/>
  <c r="L112" i="21" s="1"/>
  <c r="E112" i="21"/>
  <c r="H111" i="21" s="1"/>
  <c r="I111" i="21" s="1"/>
  <c r="J111" i="21" s="1"/>
  <c r="AW111" i="21"/>
  <c r="AU111" i="21"/>
  <c r="AS111" i="21"/>
  <c r="AG111" i="21"/>
  <c r="E111" i="21"/>
  <c r="H110" i="21" s="1"/>
  <c r="I110" i="21" s="1"/>
  <c r="J110" i="21" s="1"/>
  <c r="AW110" i="21"/>
  <c r="AS110" i="21"/>
  <c r="AG110" i="21"/>
  <c r="T110" i="21"/>
  <c r="K110" i="21"/>
  <c r="L110" i="21" s="1"/>
  <c r="E110" i="21"/>
  <c r="AW109" i="21"/>
  <c r="AV109" i="21"/>
  <c r="AU109" i="21"/>
  <c r="AS109" i="21"/>
  <c r="AG109" i="21"/>
  <c r="H109" i="21"/>
  <c r="I109" i="21" s="1"/>
  <c r="J109" i="21" s="1"/>
  <c r="E109" i="21"/>
  <c r="H108" i="21" s="1"/>
  <c r="I108" i="21" s="1"/>
  <c r="J108" i="21" s="1"/>
  <c r="AW108" i="21"/>
  <c r="AS108" i="21"/>
  <c r="AG108" i="21"/>
  <c r="K108" i="21"/>
  <c r="L108" i="21" s="1"/>
  <c r="E108" i="21"/>
  <c r="AW107" i="21"/>
  <c r="AV107" i="21"/>
  <c r="AS107" i="21"/>
  <c r="AG107" i="21"/>
  <c r="T107" i="21"/>
  <c r="H107" i="21"/>
  <c r="I107" i="21" s="1"/>
  <c r="J107" i="21" s="1"/>
  <c r="E107" i="21"/>
  <c r="H106" i="21" s="1"/>
  <c r="I106" i="21" s="1"/>
  <c r="J106" i="21" s="1"/>
  <c r="B107" i="21"/>
  <c r="AV116" i="21" s="1"/>
  <c r="AW106" i="21"/>
  <c r="AU106" i="21"/>
  <c r="AS106" i="21"/>
  <c r="AG106" i="21"/>
  <c r="E106" i="21"/>
  <c r="H105" i="21" s="1"/>
  <c r="I105" i="21" s="1"/>
  <c r="J105" i="21" s="1"/>
  <c r="B106" i="21"/>
  <c r="AW105" i="21"/>
  <c r="AV105" i="21"/>
  <c r="AS105" i="21"/>
  <c r="AG105" i="21"/>
  <c r="K105" i="21"/>
  <c r="L105" i="21" s="1"/>
  <c r="B105" i="21"/>
  <c r="AU116" i="21" s="1"/>
  <c r="E101" i="21"/>
  <c r="AM100" i="21"/>
  <c r="AL100" i="21"/>
  <c r="H100" i="21"/>
  <c r="I100" i="21" s="1"/>
  <c r="J100" i="21" s="1"/>
  <c r="E100" i="21"/>
  <c r="AM99" i="21"/>
  <c r="AL99" i="21"/>
  <c r="I99" i="21"/>
  <c r="J99" i="21" s="1"/>
  <c r="H99" i="21"/>
  <c r="E99" i="21"/>
  <c r="AM98" i="21"/>
  <c r="T98" i="21"/>
  <c r="H98" i="21"/>
  <c r="I98" i="21" s="1"/>
  <c r="J98" i="21" s="1"/>
  <c r="E98" i="21"/>
  <c r="AM97" i="21"/>
  <c r="AL97" i="21"/>
  <c r="H97" i="21"/>
  <c r="I97" i="21" s="1"/>
  <c r="J97" i="21" s="1"/>
  <c r="E97" i="21"/>
  <c r="AM96" i="21"/>
  <c r="AL96" i="21"/>
  <c r="I96" i="21"/>
  <c r="J96" i="21" s="1"/>
  <c r="H96" i="21"/>
  <c r="E96" i="21"/>
  <c r="H95" i="21" s="1"/>
  <c r="I95" i="21" s="1"/>
  <c r="J95" i="21" s="1"/>
  <c r="AM95" i="21"/>
  <c r="AL95" i="21"/>
  <c r="K95" i="21"/>
  <c r="L95" i="21" s="1"/>
  <c r="E95" i="21"/>
  <c r="AM94" i="21"/>
  <c r="H94" i="21"/>
  <c r="I94" i="21" s="1"/>
  <c r="J94" i="21" s="1"/>
  <c r="E94" i="21"/>
  <c r="AM93" i="21"/>
  <c r="H93" i="21"/>
  <c r="I93" i="21" s="1"/>
  <c r="J93" i="21" s="1"/>
  <c r="E93" i="21"/>
  <c r="AM92" i="21"/>
  <c r="AL92" i="21"/>
  <c r="H92" i="21"/>
  <c r="I92" i="21" s="1"/>
  <c r="J92" i="21" s="1"/>
  <c r="E92" i="21"/>
  <c r="H91" i="21" s="1"/>
  <c r="I91" i="21" s="1"/>
  <c r="J91" i="21" s="1"/>
  <c r="AM91" i="21"/>
  <c r="T91" i="21"/>
  <c r="E91" i="21"/>
  <c r="H90" i="21" s="1"/>
  <c r="I90" i="21" s="1"/>
  <c r="J90" i="21" s="1"/>
  <c r="B91" i="21"/>
  <c r="AL94" i="21" s="1"/>
  <c r="AM90" i="21"/>
  <c r="AL90" i="21"/>
  <c r="E90" i="21"/>
  <c r="B90" i="21"/>
  <c r="AM89" i="21"/>
  <c r="AL89" i="21"/>
  <c r="H89" i="21"/>
  <c r="I89" i="21" s="1"/>
  <c r="J89" i="21" s="1"/>
  <c r="B89" i="21"/>
  <c r="E85" i="21"/>
  <c r="AT84" i="21"/>
  <c r="AP84" i="21"/>
  <c r="AA84" i="21"/>
  <c r="H84" i="21"/>
  <c r="I84" i="21" s="1"/>
  <c r="J84" i="21" s="1"/>
  <c r="E84" i="21"/>
  <c r="AT83" i="21"/>
  <c r="AP83" i="21"/>
  <c r="AA83" i="21"/>
  <c r="T83" i="21"/>
  <c r="K83" i="21"/>
  <c r="L83" i="21" s="1"/>
  <c r="H83" i="21"/>
  <c r="I83" i="21" s="1"/>
  <c r="J83" i="21" s="1"/>
  <c r="E83" i="21"/>
  <c r="AT82" i="21"/>
  <c r="AR82" i="21"/>
  <c r="AP82" i="21"/>
  <c r="AA82" i="21"/>
  <c r="I82" i="21"/>
  <c r="J82" i="21" s="1"/>
  <c r="H82" i="21"/>
  <c r="E82" i="21"/>
  <c r="H81" i="21" s="1"/>
  <c r="I81" i="21" s="1"/>
  <c r="AT81" i="21"/>
  <c r="AP81" i="21"/>
  <c r="AA81" i="21"/>
  <c r="K81" i="21"/>
  <c r="L81" i="21" s="1"/>
  <c r="J81" i="21"/>
  <c r="E81" i="21"/>
  <c r="H80" i="21" s="1"/>
  <c r="I80" i="21" s="1"/>
  <c r="J80" i="21" s="1"/>
  <c r="AT80" i="21"/>
  <c r="AR80" i="21"/>
  <c r="AP80" i="21"/>
  <c r="AA80" i="21"/>
  <c r="E80" i="21"/>
  <c r="H79" i="21" s="1"/>
  <c r="I79" i="21" s="1"/>
  <c r="J79" i="21" s="1"/>
  <c r="AT79" i="21"/>
  <c r="AP79" i="21"/>
  <c r="AA79" i="21"/>
  <c r="T79" i="21"/>
  <c r="K79" i="21"/>
  <c r="L79" i="21" s="1"/>
  <c r="E79" i="21"/>
  <c r="AT78" i="21"/>
  <c r="AR78" i="21"/>
  <c r="AP78" i="21"/>
  <c r="AA78" i="21"/>
  <c r="I78" i="21"/>
  <c r="J78" i="21" s="1"/>
  <c r="H78" i="21"/>
  <c r="E78" i="21"/>
  <c r="H77" i="21" s="1"/>
  <c r="I77" i="21" s="1"/>
  <c r="J77" i="21" s="1"/>
  <c r="AT77" i="21"/>
  <c r="AP77" i="21"/>
  <c r="AA77" i="21"/>
  <c r="K77" i="21"/>
  <c r="L77" i="21" s="1"/>
  <c r="E77" i="21"/>
  <c r="AT76" i="21"/>
  <c r="AR76" i="21"/>
  <c r="AP76" i="21"/>
  <c r="AA76" i="21"/>
  <c r="T76" i="21"/>
  <c r="H76" i="21"/>
  <c r="I76" i="21" s="1"/>
  <c r="J76" i="21" s="1"/>
  <c r="E76" i="21"/>
  <c r="H75" i="21" s="1"/>
  <c r="I75" i="21" s="1"/>
  <c r="J75" i="21" s="1"/>
  <c r="AT75" i="21"/>
  <c r="AP75" i="21"/>
  <c r="AA75" i="21"/>
  <c r="L75" i="21"/>
  <c r="K75" i="21"/>
  <c r="E75" i="21"/>
  <c r="B75" i="21"/>
  <c r="AS74" i="21" s="1"/>
  <c r="AT74" i="21"/>
  <c r="AR74" i="21"/>
  <c r="AP74" i="21"/>
  <c r="AA74" i="21"/>
  <c r="K74" i="21"/>
  <c r="L74" i="21" s="1"/>
  <c r="H74" i="21"/>
  <c r="I74" i="21" s="1"/>
  <c r="J74" i="21" s="1"/>
  <c r="E74" i="21"/>
  <c r="B74" i="21"/>
  <c r="T75" i="21" s="1"/>
  <c r="AT73" i="21"/>
  <c r="AP73" i="21"/>
  <c r="AA73" i="21"/>
  <c r="R73" i="21"/>
  <c r="P73" i="21"/>
  <c r="Q73" i="21" s="1"/>
  <c r="S73" i="21" s="1"/>
  <c r="O73" i="21"/>
  <c r="K73" i="21"/>
  <c r="L73" i="21" s="1"/>
  <c r="H73" i="21"/>
  <c r="I73" i="21" s="1"/>
  <c r="J73" i="21" s="1"/>
  <c r="B73" i="21"/>
  <c r="K84" i="21" s="1"/>
  <c r="L84" i="21" s="1"/>
  <c r="E70" i="21"/>
  <c r="H69" i="21" s="1"/>
  <c r="I69" i="21" s="1"/>
  <c r="J69" i="21" s="1"/>
  <c r="AT69" i="21"/>
  <c r="AP69" i="21"/>
  <c r="AA69" i="21"/>
  <c r="K69" i="21"/>
  <c r="E69" i="21"/>
  <c r="AT68" i="21"/>
  <c r="AS68" i="21"/>
  <c r="AR68" i="21"/>
  <c r="AP68" i="21"/>
  <c r="AA68" i="21"/>
  <c r="K68" i="21"/>
  <c r="H68" i="21"/>
  <c r="I68" i="21" s="1"/>
  <c r="J68" i="21" s="1"/>
  <c r="E68" i="21"/>
  <c r="H67" i="21" s="1"/>
  <c r="I67" i="21" s="1"/>
  <c r="J67" i="21" s="1"/>
  <c r="AT67" i="21"/>
  <c r="AP67" i="21"/>
  <c r="AA67" i="21"/>
  <c r="L67" i="21"/>
  <c r="R67" i="21" s="1"/>
  <c r="E67" i="21"/>
  <c r="AT66" i="21"/>
  <c r="AS66" i="21"/>
  <c r="AP66" i="21"/>
  <c r="AA66" i="21"/>
  <c r="K66" i="21"/>
  <c r="L66" i="21" s="1"/>
  <c r="H66" i="21"/>
  <c r="I66" i="21" s="1"/>
  <c r="J66" i="21" s="1"/>
  <c r="E66" i="21"/>
  <c r="H65" i="21" s="1"/>
  <c r="I65" i="21" s="1"/>
  <c r="J65" i="21" s="1"/>
  <c r="AT65" i="21"/>
  <c r="AR65" i="21"/>
  <c r="AP65" i="21"/>
  <c r="AA65" i="21"/>
  <c r="E65" i="21"/>
  <c r="H64" i="21" s="1"/>
  <c r="I64" i="21" s="1"/>
  <c r="AT64" i="21"/>
  <c r="AS64" i="21"/>
  <c r="AP64" i="21"/>
  <c r="AA64" i="21"/>
  <c r="K64" i="21"/>
  <c r="L64" i="21" s="1"/>
  <c r="J64" i="21"/>
  <c r="E64" i="21"/>
  <c r="H63" i="21" s="1"/>
  <c r="I63" i="21" s="1"/>
  <c r="J63" i="21" s="1"/>
  <c r="AT63" i="21"/>
  <c r="AR63" i="21"/>
  <c r="AP63" i="21"/>
  <c r="AA63" i="21"/>
  <c r="E63" i="21"/>
  <c r="H62" i="21" s="1"/>
  <c r="I62" i="21" s="1"/>
  <c r="J62" i="21" s="1"/>
  <c r="AT62" i="21"/>
  <c r="AS62" i="21"/>
  <c r="AP62" i="21"/>
  <c r="AA62" i="21"/>
  <c r="E62" i="21"/>
  <c r="AT61" i="21"/>
  <c r="AS61" i="21"/>
  <c r="AR61" i="21"/>
  <c r="AP61" i="21"/>
  <c r="AA61" i="21"/>
  <c r="K61" i="21"/>
  <c r="L61" i="21" s="1"/>
  <c r="R61" i="21" s="1"/>
  <c r="H61" i="21"/>
  <c r="I61" i="21" s="1"/>
  <c r="J61" i="21" s="1"/>
  <c r="E61" i="21"/>
  <c r="H60" i="21" s="1"/>
  <c r="AT60" i="21"/>
  <c r="AR60" i="21"/>
  <c r="AP60" i="21"/>
  <c r="AA60" i="21"/>
  <c r="T60" i="21"/>
  <c r="K60" i="21"/>
  <c r="J60" i="21"/>
  <c r="I60" i="21"/>
  <c r="E60" i="21"/>
  <c r="H59" i="21" s="1"/>
  <c r="I59" i="21" s="1"/>
  <c r="J59" i="21" s="1"/>
  <c r="B60" i="21"/>
  <c r="AS60" i="21" s="1"/>
  <c r="AT59" i="21"/>
  <c r="AR59" i="21"/>
  <c r="AP59" i="21"/>
  <c r="AA59" i="21"/>
  <c r="R59" i="21"/>
  <c r="L59" i="21"/>
  <c r="K59" i="21"/>
  <c r="E59" i="21"/>
  <c r="H58" i="21" s="1"/>
  <c r="I58" i="21" s="1"/>
  <c r="J58" i="21" s="1"/>
  <c r="B59" i="21"/>
  <c r="AT58" i="21"/>
  <c r="AP58" i="21"/>
  <c r="AA58" i="21"/>
  <c r="K58" i="21"/>
  <c r="L58" i="21" s="1"/>
  <c r="B58" i="21"/>
  <c r="K67" i="21" s="1"/>
  <c r="E54" i="21"/>
  <c r="H53" i="21" s="1"/>
  <c r="I53" i="21" s="1"/>
  <c r="J53" i="21" s="1"/>
  <c r="AT53" i="21"/>
  <c r="AR53" i="21"/>
  <c r="AP53" i="21"/>
  <c r="AG53" i="21"/>
  <c r="AA53" i="21"/>
  <c r="E53" i="21"/>
  <c r="AT52" i="21"/>
  <c r="AP52" i="21"/>
  <c r="AG52" i="21"/>
  <c r="AA52" i="21"/>
  <c r="T52" i="21"/>
  <c r="H52" i="21"/>
  <c r="I52" i="21" s="1"/>
  <c r="J52" i="21" s="1"/>
  <c r="E52" i="21"/>
  <c r="AT51" i="21"/>
  <c r="AR51" i="21"/>
  <c r="AP51" i="21"/>
  <c r="AG51" i="21"/>
  <c r="AA51" i="21"/>
  <c r="T51" i="21"/>
  <c r="H51" i="21"/>
  <c r="I51" i="21" s="1"/>
  <c r="J51" i="21" s="1"/>
  <c r="E51" i="21"/>
  <c r="H50" i="21" s="1"/>
  <c r="AT50" i="21"/>
  <c r="AP50" i="21"/>
  <c r="AG50" i="21"/>
  <c r="AA50" i="21"/>
  <c r="T50" i="21"/>
  <c r="I50" i="21"/>
  <c r="J50" i="21" s="1"/>
  <c r="E50" i="21"/>
  <c r="H49" i="21" s="1"/>
  <c r="I49" i="21" s="1"/>
  <c r="AT49" i="21"/>
  <c r="AP49" i="21"/>
  <c r="AG49" i="21"/>
  <c r="AA49" i="21"/>
  <c r="T49" i="21"/>
  <c r="K49" i="21"/>
  <c r="L49" i="21" s="1"/>
  <c r="J49" i="21"/>
  <c r="E49" i="21"/>
  <c r="AT48" i="21"/>
  <c r="AP48" i="21"/>
  <c r="AG48" i="21"/>
  <c r="AA48" i="21"/>
  <c r="T48" i="21"/>
  <c r="I48" i="21"/>
  <c r="J48" i="21" s="1"/>
  <c r="H48" i="21"/>
  <c r="E48" i="21"/>
  <c r="AT47" i="21"/>
  <c r="AR47" i="21"/>
  <c r="AP47" i="21"/>
  <c r="AG47" i="21"/>
  <c r="AA47" i="21"/>
  <c r="T47" i="21"/>
  <c r="H47" i="21"/>
  <c r="I47" i="21" s="1"/>
  <c r="J47" i="21" s="1"/>
  <c r="E47" i="21"/>
  <c r="AT46" i="21"/>
  <c r="AP46" i="21"/>
  <c r="AG46" i="21"/>
  <c r="AA46" i="21"/>
  <c r="T46" i="21"/>
  <c r="K46" i="21"/>
  <c r="L46" i="21" s="1"/>
  <c r="H46" i="21"/>
  <c r="I46" i="21" s="1"/>
  <c r="J46" i="21" s="1"/>
  <c r="E46" i="21"/>
  <c r="AT45" i="21"/>
  <c r="AP45" i="21"/>
  <c r="AG45" i="21"/>
  <c r="AA45" i="21"/>
  <c r="T45" i="21"/>
  <c r="I45" i="21"/>
  <c r="J45" i="21" s="1"/>
  <c r="H45" i="21"/>
  <c r="E45" i="21"/>
  <c r="AT44" i="21"/>
  <c r="AR44" i="21"/>
  <c r="AP44" i="21"/>
  <c r="AG44" i="21"/>
  <c r="AA44" i="21"/>
  <c r="T44" i="21"/>
  <c r="H44" i="21"/>
  <c r="I44" i="21" s="1"/>
  <c r="J44" i="21" s="1"/>
  <c r="E44" i="21"/>
  <c r="B44" i="21"/>
  <c r="AS46" i="21" s="1"/>
  <c r="AT43" i="21"/>
  <c r="AP43" i="21"/>
  <c r="AG43" i="21"/>
  <c r="AA43" i="21"/>
  <c r="T43" i="21"/>
  <c r="K43" i="21"/>
  <c r="L43" i="21" s="1"/>
  <c r="J43" i="21"/>
  <c r="H43" i="21"/>
  <c r="I43" i="21" s="1"/>
  <c r="E43" i="21"/>
  <c r="B43" i="21"/>
  <c r="T53" i="21" s="1"/>
  <c r="AT42" i="21"/>
  <c r="AR42" i="21"/>
  <c r="AP42" i="21"/>
  <c r="AG42" i="21"/>
  <c r="AA42" i="21"/>
  <c r="T42" i="21"/>
  <c r="H42" i="21"/>
  <c r="I42" i="21" s="1"/>
  <c r="J42" i="21" s="1"/>
  <c r="B42" i="21"/>
  <c r="AR46" i="21" s="1"/>
  <c r="E38" i="21"/>
  <c r="AT37" i="21"/>
  <c r="AS37" i="21"/>
  <c r="AP37" i="21"/>
  <c r="AA37" i="21"/>
  <c r="H37" i="21"/>
  <c r="I37" i="21" s="1"/>
  <c r="J37" i="21" s="1"/>
  <c r="E37" i="21"/>
  <c r="H36" i="21" s="1"/>
  <c r="I36" i="21" s="1"/>
  <c r="J36" i="21" s="1"/>
  <c r="AT36" i="21"/>
  <c r="AP36" i="21"/>
  <c r="AA36" i="21"/>
  <c r="T36" i="21"/>
  <c r="L36" i="21"/>
  <c r="K36" i="21"/>
  <c r="E36" i="21"/>
  <c r="AT35" i="21"/>
  <c r="AP35" i="21"/>
  <c r="AA35" i="21"/>
  <c r="I35" i="21"/>
  <c r="J35" i="21" s="1"/>
  <c r="H35" i="21"/>
  <c r="E35" i="21"/>
  <c r="H34" i="21" s="1"/>
  <c r="I34" i="21" s="1"/>
  <c r="J34" i="21" s="1"/>
  <c r="AT34" i="21"/>
  <c r="AR34" i="21"/>
  <c r="AP34" i="21"/>
  <c r="AA34" i="21"/>
  <c r="E34" i="21"/>
  <c r="AT33" i="21"/>
  <c r="AS33" i="21"/>
  <c r="AP33" i="21"/>
  <c r="AA33" i="21"/>
  <c r="T33" i="21"/>
  <c r="H33" i="21"/>
  <c r="I33" i="21" s="1"/>
  <c r="J33" i="21" s="1"/>
  <c r="E33" i="21"/>
  <c r="H32" i="21" s="1"/>
  <c r="I32" i="21" s="1"/>
  <c r="J32" i="21" s="1"/>
  <c r="AT32" i="21"/>
  <c r="AP32" i="21"/>
  <c r="AA32" i="21"/>
  <c r="T32" i="21"/>
  <c r="E32" i="21"/>
  <c r="AT31" i="21"/>
  <c r="AP31" i="21"/>
  <c r="AA31" i="21"/>
  <c r="I31" i="21"/>
  <c r="J31" i="21" s="1"/>
  <c r="H31" i="21"/>
  <c r="E31" i="21"/>
  <c r="AT30" i="21"/>
  <c r="AR30" i="21"/>
  <c r="AP30" i="21"/>
  <c r="AA30" i="21"/>
  <c r="H30" i="21"/>
  <c r="I30" i="21" s="1"/>
  <c r="J30" i="21" s="1"/>
  <c r="E30" i="21"/>
  <c r="AT29" i="21"/>
  <c r="AS29" i="21"/>
  <c r="AP29" i="21"/>
  <c r="AA29" i="21"/>
  <c r="T29" i="21"/>
  <c r="H29" i="21"/>
  <c r="I29" i="21" s="1"/>
  <c r="J29" i="21" s="1"/>
  <c r="E29" i="21"/>
  <c r="AT28" i="21"/>
  <c r="AP28" i="21"/>
  <c r="AA28" i="21"/>
  <c r="T28" i="21"/>
  <c r="J28" i="21"/>
  <c r="I28" i="21"/>
  <c r="H28" i="21"/>
  <c r="E28" i="21"/>
  <c r="B28" i="21"/>
  <c r="AS36" i="21" s="1"/>
  <c r="AT27" i="21"/>
  <c r="AS27" i="21"/>
  <c r="AP27" i="21"/>
  <c r="AA27" i="21"/>
  <c r="T27" i="21"/>
  <c r="I27" i="21"/>
  <c r="J27" i="21" s="1"/>
  <c r="H27" i="21"/>
  <c r="E27" i="21"/>
  <c r="B27" i="21"/>
  <c r="T34" i="21" s="1"/>
  <c r="AT26" i="21"/>
  <c r="AS26" i="21"/>
  <c r="AP26" i="21"/>
  <c r="AA26" i="21"/>
  <c r="J26" i="21"/>
  <c r="H26" i="21"/>
  <c r="I26" i="21" s="1"/>
  <c r="B26" i="21"/>
  <c r="K32" i="21" s="1"/>
  <c r="L32" i="21" s="1"/>
  <c r="E148" i="20"/>
  <c r="AW147" i="20"/>
  <c r="AS147" i="20"/>
  <c r="AG147" i="20"/>
  <c r="T147" i="20"/>
  <c r="H147" i="20"/>
  <c r="I147" i="20" s="1"/>
  <c r="J147" i="20" s="1"/>
  <c r="E147" i="20"/>
  <c r="H146" i="20" s="1"/>
  <c r="I146" i="20" s="1"/>
  <c r="J146" i="20" s="1"/>
  <c r="AW146" i="20"/>
  <c r="AS146" i="20"/>
  <c r="AG146" i="20"/>
  <c r="T146" i="20"/>
  <c r="K146" i="20"/>
  <c r="L146" i="20" s="1"/>
  <c r="E146" i="20"/>
  <c r="H145" i="20" s="1"/>
  <c r="I145" i="20" s="1"/>
  <c r="J145" i="20" s="1"/>
  <c r="AW145" i="20"/>
  <c r="AV145" i="20"/>
  <c r="AU145" i="20"/>
  <c r="AS145" i="20"/>
  <c r="AG145" i="20"/>
  <c r="T145" i="20"/>
  <c r="K145" i="20"/>
  <c r="L145" i="20" s="1"/>
  <c r="E145" i="20"/>
  <c r="H144" i="20" s="1"/>
  <c r="I144" i="20" s="1"/>
  <c r="J144" i="20" s="1"/>
  <c r="AW144" i="20"/>
  <c r="AS144" i="20"/>
  <c r="AG144" i="20"/>
  <c r="T144" i="20"/>
  <c r="K144" i="20"/>
  <c r="L144" i="20" s="1"/>
  <c r="E144" i="20"/>
  <c r="AW143" i="20"/>
  <c r="AU143" i="20"/>
  <c r="AS143" i="20"/>
  <c r="AG143" i="20"/>
  <c r="T143" i="20"/>
  <c r="I143" i="20"/>
  <c r="J143" i="20" s="1"/>
  <c r="H143" i="20"/>
  <c r="E143" i="20"/>
  <c r="H142" i="20" s="1"/>
  <c r="I142" i="20" s="1"/>
  <c r="J142" i="20" s="1"/>
  <c r="AW142" i="20"/>
  <c r="AU142" i="20"/>
  <c r="AS142" i="20"/>
  <c r="AG142" i="20"/>
  <c r="K142" i="20"/>
  <c r="L142" i="20" s="1"/>
  <c r="E142" i="20"/>
  <c r="AW141" i="20"/>
  <c r="AV141" i="20"/>
  <c r="AU141" i="20"/>
  <c r="AS141" i="20"/>
  <c r="AG141" i="20"/>
  <c r="T141" i="20"/>
  <c r="K141" i="20"/>
  <c r="L141" i="20" s="1"/>
  <c r="H141" i="20"/>
  <c r="I141" i="20" s="1"/>
  <c r="J141" i="20" s="1"/>
  <c r="E141" i="20"/>
  <c r="H140" i="20" s="1"/>
  <c r="I140" i="20" s="1"/>
  <c r="J140" i="20" s="1"/>
  <c r="AW140" i="20"/>
  <c r="AS140" i="20"/>
  <c r="AG140" i="20"/>
  <c r="T140" i="20"/>
  <c r="L140" i="20"/>
  <c r="R140" i="20" s="1"/>
  <c r="E140" i="20"/>
  <c r="AW139" i="20"/>
  <c r="AU139" i="20"/>
  <c r="AS139" i="20"/>
  <c r="AG139" i="20"/>
  <c r="T139" i="20"/>
  <c r="K139" i="20"/>
  <c r="L139" i="20" s="1"/>
  <c r="H139" i="20"/>
  <c r="I139" i="20" s="1"/>
  <c r="J139" i="20" s="1"/>
  <c r="E139" i="20"/>
  <c r="AW138" i="20"/>
  <c r="AU138" i="20"/>
  <c r="AS138" i="20"/>
  <c r="AG138" i="20"/>
  <c r="T138" i="20"/>
  <c r="L138" i="20"/>
  <c r="R138" i="20" s="1"/>
  <c r="K138" i="20"/>
  <c r="H138" i="20"/>
  <c r="I138" i="20" s="1"/>
  <c r="J138" i="20" s="1"/>
  <c r="E138" i="20"/>
  <c r="H137" i="20" s="1"/>
  <c r="B138" i="20"/>
  <c r="AW137" i="20"/>
  <c r="AS137" i="20"/>
  <c r="AG137" i="20"/>
  <c r="T137" i="20"/>
  <c r="K137" i="20"/>
  <c r="L137" i="20" s="1"/>
  <c r="I137" i="20"/>
  <c r="J137" i="20" s="1"/>
  <c r="E137" i="20"/>
  <c r="B137" i="20"/>
  <c r="T142" i="20" s="1"/>
  <c r="AW136" i="20"/>
  <c r="AS136" i="20"/>
  <c r="AG136" i="20"/>
  <c r="T136" i="20"/>
  <c r="H136" i="20"/>
  <c r="I136" i="20" s="1"/>
  <c r="J136" i="20" s="1"/>
  <c r="B136" i="20"/>
  <c r="K140" i="20" s="1"/>
  <c r="E133" i="20"/>
  <c r="AZ132" i="20"/>
  <c r="AW132" i="20"/>
  <c r="AV132" i="20"/>
  <c r="AU132" i="20"/>
  <c r="AS132" i="20"/>
  <c r="AG132" i="20"/>
  <c r="K132" i="20"/>
  <c r="I132" i="20"/>
  <c r="J132" i="20" s="1"/>
  <c r="H132" i="20"/>
  <c r="E132" i="20"/>
  <c r="H131" i="20" s="1"/>
  <c r="I131" i="20" s="1"/>
  <c r="J131" i="20" s="1"/>
  <c r="AZ131" i="20"/>
  <c r="AW131" i="20"/>
  <c r="AS131" i="20"/>
  <c r="AG131" i="20"/>
  <c r="E131" i="20"/>
  <c r="AZ130" i="20"/>
  <c r="AW130" i="20"/>
  <c r="AV130" i="20"/>
  <c r="AU130" i="20"/>
  <c r="AS130" i="20"/>
  <c r="AG130" i="20"/>
  <c r="H130" i="20"/>
  <c r="I130" i="20" s="1"/>
  <c r="J130" i="20" s="1"/>
  <c r="E130" i="20"/>
  <c r="H129" i="20" s="1"/>
  <c r="I129" i="20" s="1"/>
  <c r="J129" i="20" s="1"/>
  <c r="AZ129" i="20"/>
  <c r="AW129" i="20"/>
  <c r="AS129" i="20"/>
  <c r="AG129" i="20"/>
  <c r="K129" i="20"/>
  <c r="L129" i="20" s="1"/>
  <c r="E129" i="20"/>
  <c r="AZ128" i="20"/>
  <c r="AW128" i="20"/>
  <c r="AV128" i="20"/>
  <c r="AS128" i="20"/>
  <c r="AG128" i="20"/>
  <c r="T128" i="20"/>
  <c r="H128" i="20"/>
  <c r="I128" i="20" s="1"/>
  <c r="J128" i="20" s="1"/>
  <c r="E128" i="20"/>
  <c r="AZ127" i="20"/>
  <c r="AW127" i="20"/>
  <c r="AV127" i="20"/>
  <c r="AU127" i="20"/>
  <c r="AS127" i="20"/>
  <c r="AG127" i="20"/>
  <c r="H127" i="20"/>
  <c r="I127" i="20" s="1"/>
  <c r="J127" i="20" s="1"/>
  <c r="E127" i="20"/>
  <c r="H126" i="20" s="1"/>
  <c r="I126" i="20" s="1"/>
  <c r="J126" i="20" s="1"/>
  <c r="AZ126" i="20"/>
  <c r="AW126" i="20"/>
  <c r="AS126" i="20"/>
  <c r="AG126" i="20"/>
  <c r="E126" i="20"/>
  <c r="H125" i="20" s="1"/>
  <c r="I125" i="20" s="1"/>
  <c r="J125" i="20" s="1"/>
  <c r="AZ125" i="20"/>
  <c r="AW125" i="20"/>
  <c r="AS125" i="20"/>
  <c r="AG125" i="20"/>
  <c r="T125" i="20"/>
  <c r="K125" i="20"/>
  <c r="E125" i="20"/>
  <c r="H124" i="20" s="1"/>
  <c r="AZ124" i="20"/>
  <c r="AW124" i="20"/>
  <c r="AS124" i="20"/>
  <c r="AG124" i="20"/>
  <c r="K124" i="20"/>
  <c r="L124" i="20" s="1"/>
  <c r="R124" i="20" s="1"/>
  <c r="I124" i="20"/>
  <c r="J124" i="20" s="1"/>
  <c r="E124" i="20"/>
  <c r="AZ123" i="20"/>
  <c r="AW123" i="20"/>
  <c r="AU123" i="20"/>
  <c r="AS123" i="20"/>
  <c r="AG123" i="20"/>
  <c r="I123" i="20"/>
  <c r="J123" i="20" s="1"/>
  <c r="H123" i="20"/>
  <c r="E123" i="20"/>
  <c r="B123" i="20"/>
  <c r="AV124" i="20" s="1"/>
  <c r="AZ122" i="20"/>
  <c r="AW122" i="20"/>
  <c r="AV122" i="20"/>
  <c r="AU122" i="20"/>
  <c r="AS122" i="20"/>
  <c r="AG122" i="20"/>
  <c r="H122" i="20"/>
  <c r="I122" i="20" s="1"/>
  <c r="J122" i="20" s="1"/>
  <c r="E122" i="20"/>
  <c r="H121" i="20" s="1"/>
  <c r="I121" i="20" s="1"/>
  <c r="J121" i="20" s="1"/>
  <c r="B122" i="20"/>
  <c r="AZ121" i="20"/>
  <c r="AW121" i="20"/>
  <c r="AS121" i="20"/>
  <c r="AG121" i="20"/>
  <c r="B121" i="20"/>
  <c r="K126" i="20" s="1"/>
  <c r="L126" i="20" s="1"/>
  <c r="E117" i="20"/>
  <c r="AW116" i="20"/>
  <c r="AS116" i="20"/>
  <c r="AG116" i="20"/>
  <c r="H116" i="20"/>
  <c r="I116" i="20" s="1"/>
  <c r="J116" i="20" s="1"/>
  <c r="E116" i="20"/>
  <c r="AW115" i="20"/>
  <c r="AV115" i="20"/>
  <c r="AS115" i="20"/>
  <c r="AG115" i="20"/>
  <c r="I115" i="20"/>
  <c r="J115" i="20" s="1"/>
  <c r="H115" i="20"/>
  <c r="E115" i="20"/>
  <c r="AW114" i="20"/>
  <c r="AS114" i="20"/>
  <c r="AG114" i="20"/>
  <c r="H114" i="20"/>
  <c r="I114" i="20" s="1"/>
  <c r="J114" i="20" s="1"/>
  <c r="E114" i="20"/>
  <c r="AW113" i="20"/>
  <c r="AV113" i="20"/>
  <c r="AS113" i="20"/>
  <c r="AG113" i="20"/>
  <c r="T113" i="20"/>
  <c r="H113" i="20"/>
  <c r="I113" i="20" s="1"/>
  <c r="J113" i="20" s="1"/>
  <c r="E113" i="20"/>
  <c r="AW112" i="20"/>
  <c r="AV112" i="20"/>
  <c r="AS112" i="20"/>
  <c r="AG112" i="20"/>
  <c r="H112" i="20"/>
  <c r="I112" i="20" s="1"/>
  <c r="J112" i="20" s="1"/>
  <c r="E112" i="20"/>
  <c r="AW111" i="20"/>
  <c r="AV111" i="20"/>
  <c r="AS111" i="20"/>
  <c r="AG111" i="20"/>
  <c r="J111" i="20"/>
  <c r="I111" i="20"/>
  <c r="H111" i="20"/>
  <c r="E111" i="20"/>
  <c r="AW110" i="20"/>
  <c r="AS110" i="20"/>
  <c r="AG110" i="20"/>
  <c r="H110" i="20"/>
  <c r="I110" i="20" s="1"/>
  <c r="J110" i="20" s="1"/>
  <c r="E110" i="20"/>
  <c r="AW109" i="20"/>
  <c r="AV109" i="20"/>
  <c r="AS109" i="20"/>
  <c r="AG109" i="20"/>
  <c r="T109" i="20"/>
  <c r="I109" i="20"/>
  <c r="J109" i="20" s="1"/>
  <c r="H109" i="20"/>
  <c r="E109" i="20"/>
  <c r="AW108" i="20"/>
  <c r="AV108" i="20"/>
  <c r="AS108" i="20"/>
  <c r="AG108" i="20"/>
  <c r="I108" i="20"/>
  <c r="J108" i="20" s="1"/>
  <c r="H108" i="20"/>
  <c r="E108" i="20"/>
  <c r="H107" i="20" s="1"/>
  <c r="I107" i="20" s="1"/>
  <c r="J107" i="20" s="1"/>
  <c r="AW107" i="20"/>
  <c r="AS107" i="20"/>
  <c r="AG107" i="20"/>
  <c r="E107" i="20"/>
  <c r="B107" i="20"/>
  <c r="AV107" i="20" s="1"/>
  <c r="AW106" i="20"/>
  <c r="AV106" i="20"/>
  <c r="AS106" i="20"/>
  <c r="AG106" i="20"/>
  <c r="T106" i="20"/>
  <c r="H106" i="20"/>
  <c r="I106" i="20" s="1"/>
  <c r="J106" i="20" s="1"/>
  <c r="E106" i="20"/>
  <c r="B106" i="20"/>
  <c r="T116" i="20" s="1"/>
  <c r="AW105" i="20"/>
  <c r="AV105" i="20"/>
  <c r="AS105" i="20"/>
  <c r="AG105" i="20"/>
  <c r="J105" i="20"/>
  <c r="I105" i="20"/>
  <c r="H105" i="20"/>
  <c r="B105" i="20"/>
  <c r="E101" i="20"/>
  <c r="AM100" i="20"/>
  <c r="K100" i="20"/>
  <c r="L100" i="20" s="1"/>
  <c r="H100" i="20"/>
  <c r="I100" i="20" s="1"/>
  <c r="J100" i="20" s="1"/>
  <c r="E100" i="20"/>
  <c r="H99" i="20" s="1"/>
  <c r="I99" i="20" s="1"/>
  <c r="J99" i="20" s="1"/>
  <c r="AM99" i="20"/>
  <c r="L99" i="20"/>
  <c r="R99" i="20" s="1"/>
  <c r="K99" i="20"/>
  <c r="E99" i="20"/>
  <c r="AM98" i="20"/>
  <c r="R98" i="20"/>
  <c r="H98" i="20"/>
  <c r="I98" i="20" s="1"/>
  <c r="J98" i="20" s="1"/>
  <c r="E98" i="20"/>
  <c r="AM97" i="20"/>
  <c r="AL97" i="20"/>
  <c r="AK97" i="20"/>
  <c r="T97" i="20"/>
  <c r="H97" i="20"/>
  <c r="I97" i="20" s="1"/>
  <c r="J97" i="20" s="1"/>
  <c r="E97" i="20"/>
  <c r="AM96" i="20"/>
  <c r="T96" i="20"/>
  <c r="H96" i="20"/>
  <c r="I96" i="20" s="1"/>
  <c r="J96" i="20" s="1"/>
  <c r="E96" i="20"/>
  <c r="H95" i="20" s="1"/>
  <c r="I95" i="20" s="1"/>
  <c r="J95" i="20" s="1"/>
  <c r="AM95" i="20"/>
  <c r="AL95" i="20"/>
  <c r="AK95" i="20"/>
  <c r="T95" i="20"/>
  <c r="E95" i="20"/>
  <c r="AM94" i="20"/>
  <c r="AL94" i="20"/>
  <c r="AK94" i="20"/>
  <c r="K94" i="20"/>
  <c r="H94" i="20"/>
  <c r="I94" i="20" s="1"/>
  <c r="J94" i="20" s="1"/>
  <c r="E94" i="20"/>
  <c r="AM93" i="20"/>
  <c r="AL93" i="20"/>
  <c r="K93" i="20"/>
  <c r="L93" i="20" s="1"/>
  <c r="H93" i="20"/>
  <c r="I93" i="20" s="1"/>
  <c r="J93" i="20" s="1"/>
  <c r="E93" i="20"/>
  <c r="H92" i="20" s="1"/>
  <c r="AM92" i="20"/>
  <c r="K92" i="20"/>
  <c r="L92" i="20" s="1"/>
  <c r="R92" i="20" s="1"/>
  <c r="I92" i="20"/>
  <c r="J92" i="20" s="1"/>
  <c r="E92" i="20"/>
  <c r="H91" i="20" s="1"/>
  <c r="I91" i="20" s="1"/>
  <c r="J91" i="20" s="1"/>
  <c r="AM91" i="20"/>
  <c r="AK91" i="20"/>
  <c r="K91" i="20"/>
  <c r="L91" i="20" s="1"/>
  <c r="E91" i="20"/>
  <c r="B91" i="20"/>
  <c r="AL100" i="20" s="1"/>
  <c r="AM90" i="20"/>
  <c r="AL90" i="20"/>
  <c r="AK90" i="20"/>
  <c r="T90" i="20"/>
  <c r="H90" i="20"/>
  <c r="I90" i="20" s="1"/>
  <c r="J90" i="20" s="1"/>
  <c r="E90" i="20"/>
  <c r="B90" i="20"/>
  <c r="T94" i="20" s="1"/>
  <c r="AM89" i="20"/>
  <c r="AK89" i="20"/>
  <c r="T89" i="20"/>
  <c r="K89" i="20"/>
  <c r="L89" i="20" s="1"/>
  <c r="I89" i="20"/>
  <c r="J89" i="20" s="1"/>
  <c r="H89" i="20"/>
  <c r="B89" i="20"/>
  <c r="K98" i="20" s="1"/>
  <c r="L98" i="20" s="1"/>
  <c r="E85" i="20"/>
  <c r="AT84" i="20"/>
  <c r="AS84" i="20"/>
  <c r="AR84" i="20"/>
  <c r="AP84" i="20"/>
  <c r="AA84" i="20"/>
  <c r="I84" i="20"/>
  <c r="J84" i="20" s="1"/>
  <c r="H84" i="20"/>
  <c r="E84" i="20"/>
  <c r="H83" i="20" s="1"/>
  <c r="I83" i="20" s="1"/>
  <c r="J83" i="20" s="1"/>
  <c r="AT83" i="20"/>
  <c r="AP83" i="20"/>
  <c r="AA83" i="20"/>
  <c r="E83" i="20"/>
  <c r="AT82" i="20"/>
  <c r="AS82" i="20"/>
  <c r="AP82" i="20"/>
  <c r="AA82" i="20"/>
  <c r="H82" i="20"/>
  <c r="I82" i="20" s="1"/>
  <c r="J82" i="20" s="1"/>
  <c r="E82" i="20"/>
  <c r="AT81" i="20"/>
  <c r="AS81" i="20"/>
  <c r="AP81" i="20"/>
  <c r="AA81" i="20"/>
  <c r="H81" i="20"/>
  <c r="I81" i="20" s="1"/>
  <c r="J81" i="20" s="1"/>
  <c r="E81" i="20"/>
  <c r="AT80" i="20"/>
  <c r="AS80" i="20"/>
  <c r="AP80" i="20"/>
  <c r="AA80" i="20"/>
  <c r="H80" i="20"/>
  <c r="I80" i="20" s="1"/>
  <c r="J80" i="20" s="1"/>
  <c r="E80" i="20"/>
  <c r="AT79" i="20"/>
  <c r="AP79" i="20"/>
  <c r="AA79" i="20"/>
  <c r="H79" i="20"/>
  <c r="I79" i="20" s="1"/>
  <c r="J79" i="20" s="1"/>
  <c r="E79" i="20"/>
  <c r="AT78" i="20"/>
  <c r="AS78" i="20"/>
  <c r="AP78" i="20"/>
  <c r="AA78" i="20"/>
  <c r="T78" i="20"/>
  <c r="H78" i="20"/>
  <c r="I78" i="20" s="1"/>
  <c r="J78" i="20" s="1"/>
  <c r="E78" i="20"/>
  <c r="AT77" i="20"/>
  <c r="AS77" i="20"/>
  <c r="AP77" i="20"/>
  <c r="AA77" i="20"/>
  <c r="I77" i="20"/>
  <c r="J77" i="20" s="1"/>
  <c r="H77" i="20"/>
  <c r="E77" i="20"/>
  <c r="H76" i="20" s="1"/>
  <c r="AT76" i="20"/>
  <c r="AP76" i="20"/>
  <c r="AA76" i="20"/>
  <c r="J76" i="20"/>
  <c r="I76" i="20"/>
  <c r="E76" i="20"/>
  <c r="AT75" i="20"/>
  <c r="AP75" i="20"/>
  <c r="AA75" i="20"/>
  <c r="H75" i="20"/>
  <c r="I75" i="20" s="1"/>
  <c r="J75" i="20" s="1"/>
  <c r="E75" i="20"/>
  <c r="H74" i="20" s="1"/>
  <c r="I74" i="20" s="1"/>
  <c r="J74" i="20" s="1"/>
  <c r="B75" i="20"/>
  <c r="AS76" i="20" s="1"/>
  <c r="AT74" i="20"/>
  <c r="AS74" i="20"/>
  <c r="AP74" i="20"/>
  <c r="AA74" i="20"/>
  <c r="T74" i="20"/>
  <c r="E74" i="20"/>
  <c r="B74" i="20"/>
  <c r="AT73" i="20"/>
  <c r="AS73" i="20"/>
  <c r="AR73" i="20"/>
  <c r="AP73" i="20"/>
  <c r="AA73" i="20"/>
  <c r="K73" i="20"/>
  <c r="L73" i="20" s="1"/>
  <c r="H73" i="20"/>
  <c r="I73" i="20" s="1"/>
  <c r="J73" i="20" s="1"/>
  <c r="B73" i="20"/>
  <c r="K76" i="20" s="1"/>
  <c r="L76" i="20" s="1"/>
  <c r="E70" i="20"/>
  <c r="AT69" i="20"/>
  <c r="AP69" i="20"/>
  <c r="AA69" i="20"/>
  <c r="H69" i="20"/>
  <c r="I69" i="20" s="1"/>
  <c r="J69" i="20" s="1"/>
  <c r="E69" i="20"/>
  <c r="H68" i="20" s="1"/>
  <c r="I68" i="20" s="1"/>
  <c r="J68" i="20" s="1"/>
  <c r="AT68" i="20"/>
  <c r="AP68" i="20"/>
  <c r="AA68" i="20"/>
  <c r="T68" i="20"/>
  <c r="E68" i="20"/>
  <c r="AT67" i="20"/>
  <c r="AS67" i="20"/>
  <c r="AR67" i="20"/>
  <c r="AP67" i="20"/>
  <c r="AA67" i="20"/>
  <c r="J67" i="20"/>
  <c r="H67" i="20"/>
  <c r="I67" i="20" s="1"/>
  <c r="E67" i="20"/>
  <c r="H66" i="20" s="1"/>
  <c r="I66" i="20" s="1"/>
  <c r="J66" i="20" s="1"/>
  <c r="AT66" i="20"/>
  <c r="AP66" i="20"/>
  <c r="AA66" i="20"/>
  <c r="T66" i="20"/>
  <c r="L66" i="20"/>
  <c r="K66" i="20"/>
  <c r="E66" i="20"/>
  <c r="AT65" i="20"/>
  <c r="AP65" i="20"/>
  <c r="AA65" i="20"/>
  <c r="T65" i="20"/>
  <c r="H65" i="20"/>
  <c r="I65" i="20" s="1"/>
  <c r="J65" i="20" s="1"/>
  <c r="E65" i="20"/>
  <c r="AT64" i="20"/>
  <c r="AP64" i="20"/>
  <c r="AA64" i="20"/>
  <c r="T64" i="20"/>
  <c r="J64" i="20"/>
  <c r="I64" i="20"/>
  <c r="H64" i="20"/>
  <c r="E64" i="20"/>
  <c r="AT63" i="20"/>
  <c r="AS63" i="20"/>
  <c r="AR63" i="20"/>
  <c r="AP63" i="20"/>
  <c r="AA63" i="20"/>
  <c r="J63" i="20"/>
  <c r="H63" i="20"/>
  <c r="I63" i="20" s="1"/>
  <c r="E63" i="20"/>
  <c r="H62" i="20" s="1"/>
  <c r="I62" i="20" s="1"/>
  <c r="J62" i="20" s="1"/>
  <c r="AT62" i="20"/>
  <c r="AP62" i="20"/>
  <c r="AA62" i="20"/>
  <c r="T62" i="20"/>
  <c r="L62" i="20"/>
  <c r="K62" i="20"/>
  <c r="E62" i="20"/>
  <c r="AT61" i="20"/>
  <c r="AR61" i="20"/>
  <c r="AP61" i="20"/>
  <c r="AA61" i="20"/>
  <c r="T61" i="20"/>
  <c r="H61" i="20"/>
  <c r="I61" i="20" s="1"/>
  <c r="J61" i="20" s="1"/>
  <c r="E61" i="20"/>
  <c r="H60" i="20" s="1"/>
  <c r="I60" i="20" s="1"/>
  <c r="J60" i="20" s="1"/>
  <c r="AT60" i="20"/>
  <c r="AR60" i="20"/>
  <c r="AP60" i="20"/>
  <c r="AA60" i="20"/>
  <c r="K60" i="20"/>
  <c r="L60" i="20" s="1"/>
  <c r="E60" i="20"/>
  <c r="B60" i="20"/>
  <c r="AS66" i="20" s="1"/>
  <c r="AT59" i="20"/>
  <c r="AS59" i="20"/>
  <c r="AP59" i="20"/>
  <c r="AA59" i="20"/>
  <c r="L59" i="20"/>
  <c r="K59" i="20"/>
  <c r="H59" i="20"/>
  <c r="I59" i="20" s="1"/>
  <c r="J59" i="20" s="1"/>
  <c r="E59" i="20"/>
  <c r="B59" i="20"/>
  <c r="T60" i="20" s="1"/>
  <c r="AT58" i="20"/>
  <c r="AP58" i="20"/>
  <c r="AA58" i="20"/>
  <c r="T58" i="20"/>
  <c r="H58" i="20"/>
  <c r="I58" i="20" s="1"/>
  <c r="J58" i="20" s="1"/>
  <c r="B58" i="20"/>
  <c r="AR59" i="20" s="1"/>
  <c r="E54" i="20"/>
  <c r="AT53" i="20"/>
  <c r="AR53" i="20"/>
  <c r="AP53" i="20"/>
  <c r="AG53" i="20"/>
  <c r="AA53" i="20"/>
  <c r="H53" i="20"/>
  <c r="I53" i="20" s="1"/>
  <c r="J53" i="20" s="1"/>
  <c r="E53" i="20"/>
  <c r="H52" i="20" s="1"/>
  <c r="I52" i="20" s="1"/>
  <c r="J52" i="20" s="1"/>
  <c r="AT52" i="20"/>
  <c r="AS52" i="20"/>
  <c r="AP52" i="20"/>
  <c r="AG52" i="20"/>
  <c r="AA52" i="20"/>
  <c r="L52" i="20"/>
  <c r="R52" i="20" s="1"/>
  <c r="K52" i="20"/>
  <c r="E52" i="20"/>
  <c r="H51" i="20" s="1"/>
  <c r="I51" i="20" s="1"/>
  <c r="J51" i="20" s="1"/>
  <c r="AT51" i="20"/>
  <c r="AP51" i="20"/>
  <c r="AG51" i="20"/>
  <c r="AA51" i="20"/>
  <c r="T51" i="20"/>
  <c r="E51" i="20"/>
  <c r="AT50" i="20"/>
  <c r="AR50" i="20"/>
  <c r="AP50" i="20"/>
  <c r="AG50" i="20"/>
  <c r="AA50" i="20"/>
  <c r="H50" i="20"/>
  <c r="I50" i="20" s="1"/>
  <c r="J50" i="20" s="1"/>
  <c r="E50" i="20"/>
  <c r="H49" i="20" s="1"/>
  <c r="I49" i="20" s="1"/>
  <c r="J49" i="20" s="1"/>
  <c r="AT49" i="20"/>
  <c r="AS49" i="20"/>
  <c r="AP49" i="20"/>
  <c r="AG49" i="20"/>
  <c r="AA49" i="20"/>
  <c r="K49" i="20"/>
  <c r="L49" i="20" s="1"/>
  <c r="R49" i="20" s="1"/>
  <c r="E49" i="20"/>
  <c r="AT48" i="20"/>
  <c r="AP48" i="20"/>
  <c r="AG48" i="20"/>
  <c r="AA48" i="20"/>
  <c r="T48" i="20"/>
  <c r="I48" i="20"/>
  <c r="J48" i="20" s="1"/>
  <c r="H48" i="20"/>
  <c r="E48" i="20"/>
  <c r="AT47" i="20"/>
  <c r="AP47" i="20"/>
  <c r="AG47" i="20"/>
  <c r="AA47" i="20"/>
  <c r="H47" i="20"/>
  <c r="I47" i="20" s="1"/>
  <c r="J47" i="20" s="1"/>
  <c r="E47" i="20"/>
  <c r="H46" i="20" s="1"/>
  <c r="AT46" i="20"/>
  <c r="AS46" i="20"/>
  <c r="AR46" i="20"/>
  <c r="AP46" i="20"/>
  <c r="AG46" i="20"/>
  <c r="AA46" i="20"/>
  <c r="K46" i="20"/>
  <c r="L46" i="20" s="1"/>
  <c r="J46" i="20"/>
  <c r="I46" i="20"/>
  <c r="E46" i="20"/>
  <c r="AT45" i="20"/>
  <c r="AP45" i="20"/>
  <c r="AG45" i="20"/>
  <c r="AA45" i="20"/>
  <c r="T45" i="20"/>
  <c r="H45" i="20"/>
  <c r="I45" i="20" s="1"/>
  <c r="J45" i="20" s="1"/>
  <c r="E45" i="20"/>
  <c r="AT44" i="20"/>
  <c r="AP44" i="20"/>
  <c r="AG44" i="20"/>
  <c r="AA44" i="20"/>
  <c r="H44" i="20"/>
  <c r="I44" i="20" s="1"/>
  <c r="J44" i="20" s="1"/>
  <c r="E44" i="20"/>
  <c r="H43" i="20" s="1"/>
  <c r="I43" i="20" s="1"/>
  <c r="J43" i="20" s="1"/>
  <c r="B44" i="20"/>
  <c r="AS48" i="20" s="1"/>
  <c r="AT43" i="20"/>
  <c r="AS43" i="20"/>
  <c r="AP43" i="20"/>
  <c r="AG43" i="20"/>
  <c r="AA43" i="20"/>
  <c r="K43" i="20"/>
  <c r="L43" i="20" s="1"/>
  <c r="R43" i="20" s="1"/>
  <c r="E43" i="20"/>
  <c r="B43" i="20"/>
  <c r="T47" i="20" s="1"/>
  <c r="AT42" i="20"/>
  <c r="AP42" i="20"/>
  <c r="AG42" i="20"/>
  <c r="AA42" i="20"/>
  <c r="T42" i="20"/>
  <c r="I42" i="20"/>
  <c r="J42" i="20" s="1"/>
  <c r="H42" i="20"/>
  <c r="B42" i="20"/>
  <c r="AR52" i="20" s="1"/>
  <c r="E38" i="20"/>
  <c r="AT37" i="20"/>
  <c r="AS37" i="20"/>
  <c r="AP37" i="20"/>
  <c r="AA37" i="20"/>
  <c r="I37" i="20"/>
  <c r="J37" i="20" s="1"/>
  <c r="H37" i="20"/>
  <c r="E37" i="20"/>
  <c r="H36" i="20" s="1"/>
  <c r="I36" i="20" s="1"/>
  <c r="J36" i="20" s="1"/>
  <c r="AT36" i="20"/>
  <c r="AP36" i="20"/>
  <c r="AA36" i="20"/>
  <c r="E36" i="20"/>
  <c r="AT35" i="20"/>
  <c r="AP35" i="20"/>
  <c r="AA35" i="20"/>
  <c r="T35" i="20"/>
  <c r="H35" i="20"/>
  <c r="I35" i="20" s="1"/>
  <c r="J35" i="20" s="1"/>
  <c r="E35" i="20"/>
  <c r="AT34" i="20"/>
  <c r="AP34" i="20"/>
  <c r="AA34" i="20"/>
  <c r="T34" i="20"/>
  <c r="J34" i="20"/>
  <c r="I34" i="20"/>
  <c r="H34" i="20"/>
  <c r="E34" i="20"/>
  <c r="AT33" i="20"/>
  <c r="AS33" i="20"/>
  <c r="AP33" i="20"/>
  <c r="AA33" i="20"/>
  <c r="J33" i="20"/>
  <c r="H33" i="20"/>
  <c r="I33" i="20" s="1"/>
  <c r="E33" i="20"/>
  <c r="H32" i="20" s="1"/>
  <c r="I32" i="20" s="1"/>
  <c r="J32" i="20" s="1"/>
  <c r="AT32" i="20"/>
  <c r="AP32" i="20"/>
  <c r="AA32" i="20"/>
  <c r="T32" i="20"/>
  <c r="E32" i="20"/>
  <c r="AT31" i="20"/>
  <c r="AP31" i="20"/>
  <c r="AA31" i="20"/>
  <c r="T31" i="20"/>
  <c r="I31" i="20"/>
  <c r="J31" i="20" s="1"/>
  <c r="H31" i="20"/>
  <c r="E31" i="20"/>
  <c r="H30" i="20" s="1"/>
  <c r="I30" i="20" s="1"/>
  <c r="J30" i="20" s="1"/>
  <c r="AT30" i="20"/>
  <c r="AP30" i="20"/>
  <c r="AA30" i="20"/>
  <c r="T30" i="20"/>
  <c r="E30" i="20"/>
  <c r="H29" i="20" s="1"/>
  <c r="I29" i="20" s="1"/>
  <c r="J29" i="20" s="1"/>
  <c r="AT29" i="20"/>
  <c r="AS29" i="20"/>
  <c r="AP29" i="20"/>
  <c r="AA29" i="20"/>
  <c r="E29" i="20"/>
  <c r="H28" i="20" s="1"/>
  <c r="I28" i="20" s="1"/>
  <c r="J28" i="20" s="1"/>
  <c r="AT28" i="20"/>
  <c r="AP28" i="20"/>
  <c r="AA28" i="20"/>
  <c r="K28" i="20"/>
  <c r="L28" i="20" s="1"/>
  <c r="E28" i="20"/>
  <c r="B28" i="20"/>
  <c r="AS36" i="20" s="1"/>
  <c r="AT27" i="20"/>
  <c r="AS27" i="20"/>
  <c r="AP27" i="20"/>
  <c r="AA27" i="20"/>
  <c r="T27" i="20"/>
  <c r="H27" i="20"/>
  <c r="I27" i="20" s="1"/>
  <c r="J27" i="20" s="1"/>
  <c r="E27" i="20"/>
  <c r="B27" i="20"/>
  <c r="T37" i="20" s="1"/>
  <c r="AT26" i="20"/>
  <c r="AS26" i="20"/>
  <c r="AP26" i="20"/>
  <c r="AA26" i="20"/>
  <c r="I26" i="20"/>
  <c r="J26" i="20" s="1"/>
  <c r="H26" i="20"/>
  <c r="B26" i="20"/>
  <c r="K36" i="20" s="1"/>
  <c r="L36" i="20" s="1"/>
  <c r="E148" i="31"/>
  <c r="AW147" i="31"/>
  <c r="AS147" i="31"/>
  <c r="AG147" i="31"/>
  <c r="H147" i="31"/>
  <c r="I147" i="31" s="1"/>
  <c r="J147" i="31" s="1"/>
  <c r="E147" i="31"/>
  <c r="AW146" i="31"/>
  <c r="AS146" i="31"/>
  <c r="AG146" i="31"/>
  <c r="T146" i="31"/>
  <c r="J146" i="31"/>
  <c r="I146" i="31"/>
  <c r="H146" i="31"/>
  <c r="E146" i="31"/>
  <c r="AW145" i="31"/>
  <c r="AV145" i="31"/>
  <c r="AU145" i="31"/>
  <c r="AS145" i="31"/>
  <c r="AG145" i="31"/>
  <c r="J145" i="31"/>
  <c r="H145" i="31"/>
  <c r="I145" i="31" s="1"/>
  <c r="E145" i="31"/>
  <c r="H144" i="31" s="1"/>
  <c r="I144" i="31" s="1"/>
  <c r="J144" i="31" s="1"/>
  <c r="AW144" i="31"/>
  <c r="AS144" i="31"/>
  <c r="AG144" i="31"/>
  <c r="T144" i="31"/>
  <c r="L144" i="31"/>
  <c r="K144" i="31"/>
  <c r="E144" i="31"/>
  <c r="AW143" i="31"/>
  <c r="AS143" i="31"/>
  <c r="AG143" i="31"/>
  <c r="T143" i="31"/>
  <c r="I143" i="31"/>
  <c r="J143" i="31" s="1"/>
  <c r="H143" i="31"/>
  <c r="E143" i="31"/>
  <c r="H142" i="31" s="1"/>
  <c r="I142" i="31" s="1"/>
  <c r="J142" i="31" s="1"/>
  <c r="AW142" i="31"/>
  <c r="AS142" i="31"/>
  <c r="AG142" i="31"/>
  <c r="T142" i="31"/>
  <c r="E142" i="31"/>
  <c r="AW141" i="31"/>
  <c r="AV141" i="31"/>
  <c r="AU141" i="31"/>
  <c r="AS141" i="31"/>
  <c r="AG141" i="31"/>
  <c r="H141" i="31"/>
  <c r="I141" i="31" s="1"/>
  <c r="J141" i="31" s="1"/>
  <c r="E141" i="31"/>
  <c r="H140" i="31" s="1"/>
  <c r="I140" i="31" s="1"/>
  <c r="J140" i="31" s="1"/>
  <c r="AW140" i="31"/>
  <c r="AS140" i="31"/>
  <c r="AG140" i="31"/>
  <c r="T140" i="31"/>
  <c r="L140" i="31"/>
  <c r="K140" i="31"/>
  <c r="E140" i="31"/>
  <c r="AW139" i="31"/>
  <c r="AU139" i="31"/>
  <c r="AS139" i="31"/>
  <c r="AG139" i="31"/>
  <c r="T139" i="31"/>
  <c r="J139" i="31"/>
  <c r="I139" i="31"/>
  <c r="H139" i="31"/>
  <c r="E139" i="31"/>
  <c r="H138" i="31" s="1"/>
  <c r="I138" i="31" s="1"/>
  <c r="J138" i="31" s="1"/>
  <c r="AW138" i="31"/>
  <c r="AU138" i="31"/>
  <c r="AS138" i="31"/>
  <c r="AG138" i="31"/>
  <c r="K138" i="31"/>
  <c r="L138" i="31" s="1"/>
  <c r="E138" i="31"/>
  <c r="B138" i="31"/>
  <c r="AV144" i="31" s="1"/>
  <c r="AW137" i="31"/>
  <c r="AV137" i="31"/>
  <c r="AS137" i="31"/>
  <c r="AG137" i="31"/>
  <c r="L137" i="31"/>
  <c r="K137" i="31"/>
  <c r="J137" i="31"/>
  <c r="I137" i="31"/>
  <c r="H137" i="31"/>
  <c r="E137" i="31"/>
  <c r="B137" i="31"/>
  <c r="T138" i="31" s="1"/>
  <c r="AW136" i="31"/>
  <c r="AS136" i="31"/>
  <c r="AG136" i="31"/>
  <c r="H136" i="31"/>
  <c r="I136" i="31" s="1"/>
  <c r="J136" i="31" s="1"/>
  <c r="B136" i="31"/>
  <c r="AU137" i="31" s="1"/>
  <c r="E133" i="31"/>
  <c r="AZ132" i="31"/>
  <c r="AW132" i="31"/>
  <c r="AS132" i="31"/>
  <c r="AG132" i="31"/>
  <c r="H132" i="31"/>
  <c r="I132" i="31" s="1"/>
  <c r="J132" i="31" s="1"/>
  <c r="E132" i="31"/>
  <c r="H131" i="31" s="1"/>
  <c r="I131" i="31" s="1"/>
  <c r="J131" i="31" s="1"/>
  <c r="AZ131" i="31"/>
  <c r="AW131" i="31"/>
  <c r="AS131" i="31"/>
  <c r="AG131" i="31"/>
  <c r="E131" i="31"/>
  <c r="AZ130" i="31"/>
  <c r="AW130" i="31"/>
  <c r="AS130" i="31"/>
  <c r="AG130" i="31"/>
  <c r="H130" i="31"/>
  <c r="I130" i="31" s="1"/>
  <c r="J130" i="31" s="1"/>
  <c r="E130" i="31"/>
  <c r="H129" i="31" s="1"/>
  <c r="AZ129" i="31"/>
  <c r="AW129" i="31"/>
  <c r="AS129" i="31"/>
  <c r="AG129" i="31"/>
  <c r="I129" i="31"/>
  <c r="J129" i="31" s="1"/>
  <c r="E129" i="31"/>
  <c r="AZ128" i="31"/>
  <c r="AW128" i="31"/>
  <c r="AS128" i="31"/>
  <c r="AG128" i="31"/>
  <c r="I128" i="31"/>
  <c r="J128" i="31" s="1"/>
  <c r="H128" i="31"/>
  <c r="E128" i="31"/>
  <c r="H127" i="31" s="1"/>
  <c r="I127" i="31" s="1"/>
  <c r="J127" i="31" s="1"/>
  <c r="AZ127" i="31"/>
  <c r="AW127" i="31"/>
  <c r="AS127" i="31"/>
  <c r="AG127" i="31"/>
  <c r="E127" i="31"/>
  <c r="H126" i="31" s="1"/>
  <c r="I126" i="31" s="1"/>
  <c r="J126" i="31" s="1"/>
  <c r="AZ126" i="31"/>
  <c r="AW126" i="31"/>
  <c r="AS126" i="31"/>
  <c r="AG126" i="31"/>
  <c r="E126" i="31"/>
  <c r="AZ125" i="31"/>
  <c r="AW125" i="31"/>
  <c r="AS125" i="31"/>
  <c r="AG125" i="31"/>
  <c r="T125" i="31"/>
  <c r="J125" i="31"/>
  <c r="I125" i="31"/>
  <c r="H125" i="31"/>
  <c r="E125" i="31"/>
  <c r="AZ124" i="31"/>
  <c r="AW124" i="31"/>
  <c r="AV124" i="31"/>
  <c r="AS124" i="31"/>
  <c r="AG124" i="31"/>
  <c r="J124" i="31"/>
  <c r="I124" i="31"/>
  <c r="H124" i="31"/>
  <c r="E124" i="31"/>
  <c r="AZ123" i="31"/>
  <c r="AW123" i="31"/>
  <c r="AS123" i="31"/>
  <c r="AG123" i="31"/>
  <c r="H123" i="31"/>
  <c r="I123" i="31" s="1"/>
  <c r="J123" i="31" s="1"/>
  <c r="E123" i="31"/>
  <c r="B123" i="31"/>
  <c r="AV121" i="31" s="1"/>
  <c r="AZ122" i="31"/>
  <c r="AW122" i="31"/>
  <c r="AS122" i="31"/>
  <c r="AG122" i="31"/>
  <c r="J122" i="31"/>
  <c r="I122" i="31"/>
  <c r="H122" i="31"/>
  <c r="E122" i="31"/>
  <c r="B122" i="31"/>
  <c r="AZ121" i="31"/>
  <c r="AW121" i="31"/>
  <c r="AS121" i="31"/>
  <c r="AG121" i="31"/>
  <c r="I121" i="31"/>
  <c r="J121" i="31" s="1"/>
  <c r="H121" i="31"/>
  <c r="B121" i="31"/>
  <c r="AU122" i="31" s="1"/>
  <c r="E117" i="31"/>
  <c r="AW116" i="31"/>
  <c r="AV116" i="31"/>
  <c r="AS116" i="31"/>
  <c r="AG116" i="31"/>
  <c r="H116" i="31"/>
  <c r="I116" i="31" s="1"/>
  <c r="J116" i="31" s="1"/>
  <c r="E116" i="31"/>
  <c r="H115" i="31" s="1"/>
  <c r="I115" i="31" s="1"/>
  <c r="J115" i="31" s="1"/>
  <c r="AW115" i="31"/>
  <c r="AS115" i="31"/>
  <c r="AG115" i="31"/>
  <c r="T115" i="31"/>
  <c r="E115" i="31"/>
  <c r="AW114" i="31"/>
  <c r="AS114" i="31"/>
  <c r="AG114" i="31"/>
  <c r="H114" i="31"/>
  <c r="I114" i="31" s="1"/>
  <c r="J114" i="31" s="1"/>
  <c r="E114" i="31"/>
  <c r="H113" i="31" s="1"/>
  <c r="I113" i="31" s="1"/>
  <c r="J113" i="31" s="1"/>
  <c r="AW113" i="31"/>
  <c r="AS113" i="31"/>
  <c r="AG113" i="31"/>
  <c r="E113" i="31"/>
  <c r="AW112" i="31"/>
  <c r="AV112" i="31"/>
  <c r="AS112" i="31"/>
  <c r="AG112" i="31"/>
  <c r="I112" i="31"/>
  <c r="J112" i="31" s="1"/>
  <c r="H112" i="31"/>
  <c r="E112" i="31"/>
  <c r="H111" i="31" s="1"/>
  <c r="I111" i="31" s="1"/>
  <c r="J111" i="31" s="1"/>
  <c r="AW111" i="31"/>
  <c r="AV111" i="31"/>
  <c r="AS111" i="31"/>
  <c r="AG111" i="31"/>
  <c r="T111" i="31"/>
  <c r="K111" i="31"/>
  <c r="L111" i="31" s="1"/>
  <c r="E111" i="31"/>
  <c r="AW110" i="31"/>
  <c r="AS110" i="31"/>
  <c r="AG110" i="31"/>
  <c r="H110" i="31"/>
  <c r="I110" i="31" s="1"/>
  <c r="J110" i="31" s="1"/>
  <c r="E110" i="31"/>
  <c r="H109" i="31" s="1"/>
  <c r="I109" i="31" s="1"/>
  <c r="J109" i="31" s="1"/>
  <c r="AW109" i="31"/>
  <c r="AS109" i="31"/>
  <c r="AG109" i="31"/>
  <c r="E109" i="31"/>
  <c r="AW108" i="31"/>
  <c r="AV108" i="31"/>
  <c r="AS108" i="31"/>
  <c r="AG108" i="31"/>
  <c r="H108" i="31"/>
  <c r="I108" i="31" s="1"/>
  <c r="J108" i="31" s="1"/>
  <c r="E108" i="31"/>
  <c r="H107" i="31" s="1"/>
  <c r="I107" i="31" s="1"/>
  <c r="J107" i="31" s="1"/>
  <c r="AW107" i="31"/>
  <c r="AS107" i="31"/>
  <c r="AG107" i="31"/>
  <c r="E107" i="31"/>
  <c r="B107" i="31"/>
  <c r="AV115" i="31" s="1"/>
  <c r="AW106" i="31"/>
  <c r="AV106" i="31"/>
  <c r="AS106" i="31"/>
  <c r="AG106" i="31"/>
  <c r="T106" i="31"/>
  <c r="I106" i="31"/>
  <c r="J106" i="31" s="1"/>
  <c r="H106" i="31"/>
  <c r="E106" i="31"/>
  <c r="B106" i="31"/>
  <c r="T113" i="31" s="1"/>
  <c r="AW105" i="31"/>
  <c r="AV105" i="31"/>
  <c r="AS105" i="31"/>
  <c r="AG105" i="31"/>
  <c r="H105" i="31"/>
  <c r="I105" i="31" s="1"/>
  <c r="J105" i="31" s="1"/>
  <c r="B105" i="31"/>
  <c r="AU112" i="31" s="1"/>
  <c r="E101" i="31"/>
  <c r="H100" i="31" s="1"/>
  <c r="I100" i="31" s="1"/>
  <c r="AM100" i="31"/>
  <c r="T100" i="31"/>
  <c r="L100" i="31"/>
  <c r="K100" i="31"/>
  <c r="J100" i="31"/>
  <c r="E100" i="31"/>
  <c r="H99" i="31" s="1"/>
  <c r="I99" i="31" s="1"/>
  <c r="J99" i="31" s="1"/>
  <c r="AM99" i="31"/>
  <c r="E99" i="31"/>
  <c r="AM98" i="31"/>
  <c r="H98" i="31"/>
  <c r="I98" i="31" s="1"/>
  <c r="J98" i="31" s="1"/>
  <c r="E98" i="31"/>
  <c r="H97" i="31" s="1"/>
  <c r="I97" i="31" s="1"/>
  <c r="J97" i="31" s="1"/>
  <c r="AM97" i="31"/>
  <c r="T97" i="31"/>
  <c r="E97" i="31"/>
  <c r="AM96" i="31"/>
  <c r="AK96" i="31"/>
  <c r="K96" i="31"/>
  <c r="L96" i="31" s="1"/>
  <c r="H96" i="31"/>
  <c r="I96" i="31" s="1"/>
  <c r="J96" i="31" s="1"/>
  <c r="E96" i="31"/>
  <c r="AM95" i="31"/>
  <c r="AL95" i="31"/>
  <c r="AK95" i="31"/>
  <c r="H95" i="31"/>
  <c r="I95" i="31" s="1"/>
  <c r="J95" i="31" s="1"/>
  <c r="E95" i="31"/>
  <c r="AM94" i="31"/>
  <c r="H94" i="31"/>
  <c r="I94" i="31" s="1"/>
  <c r="J94" i="31" s="1"/>
  <c r="E94" i="31"/>
  <c r="H93" i="31" s="1"/>
  <c r="I93" i="31" s="1"/>
  <c r="AM93" i="31"/>
  <c r="K93" i="31"/>
  <c r="L93" i="31" s="1"/>
  <c r="J93" i="31"/>
  <c r="E93" i="31"/>
  <c r="H92" i="31" s="1"/>
  <c r="I92" i="31" s="1"/>
  <c r="J92" i="31" s="1"/>
  <c r="AM92" i="31"/>
  <c r="AK92" i="31"/>
  <c r="L92" i="31"/>
  <c r="R92" i="31" s="1"/>
  <c r="K92" i="31"/>
  <c r="E92" i="31"/>
  <c r="AM91" i="31"/>
  <c r="AK91" i="31"/>
  <c r="R91" i="31"/>
  <c r="K91" i="31"/>
  <c r="L91" i="31" s="1"/>
  <c r="H91" i="31"/>
  <c r="I91" i="31" s="1"/>
  <c r="J91" i="31" s="1"/>
  <c r="E91" i="31"/>
  <c r="B91" i="31"/>
  <c r="AL94" i="31" s="1"/>
  <c r="AM90" i="31"/>
  <c r="T90" i="31"/>
  <c r="K90" i="31"/>
  <c r="L90" i="31" s="1"/>
  <c r="I90" i="31"/>
  <c r="J90" i="31" s="1"/>
  <c r="H90" i="31"/>
  <c r="E90" i="31"/>
  <c r="H89" i="31" s="1"/>
  <c r="I89" i="31" s="1"/>
  <c r="J89" i="31" s="1"/>
  <c r="B90" i="31"/>
  <c r="T96" i="31" s="1"/>
  <c r="AM89" i="31"/>
  <c r="AL89" i="31"/>
  <c r="AK89" i="31"/>
  <c r="T89" i="31"/>
  <c r="L89" i="31"/>
  <c r="R89" i="31" s="1"/>
  <c r="K89" i="31"/>
  <c r="B89" i="31"/>
  <c r="K99" i="31" s="1"/>
  <c r="L99" i="31" s="1"/>
  <c r="R99" i="31" s="1"/>
  <c r="E85" i="31"/>
  <c r="H84" i="31" s="1"/>
  <c r="I84" i="31" s="1"/>
  <c r="J84" i="31" s="1"/>
  <c r="AT84" i="31"/>
  <c r="AP84" i="31"/>
  <c r="AA84" i="31"/>
  <c r="L84" i="31"/>
  <c r="K84" i="31"/>
  <c r="E84" i="31"/>
  <c r="H83" i="31" s="1"/>
  <c r="I83" i="31" s="1"/>
  <c r="J83" i="31" s="1"/>
  <c r="AT83" i="31"/>
  <c r="AP83" i="31"/>
  <c r="AA83" i="31"/>
  <c r="E83" i="31"/>
  <c r="H82" i="31" s="1"/>
  <c r="I82" i="31" s="1"/>
  <c r="J82" i="31" s="1"/>
  <c r="AT82" i="31"/>
  <c r="AP82" i="31"/>
  <c r="AA82" i="31"/>
  <c r="K82" i="31"/>
  <c r="L82" i="31" s="1"/>
  <c r="E82" i="31"/>
  <c r="AT81" i="31"/>
  <c r="AS81" i="31"/>
  <c r="AR81" i="31"/>
  <c r="AP81" i="31"/>
  <c r="AA81" i="31"/>
  <c r="H81" i="31"/>
  <c r="I81" i="31" s="1"/>
  <c r="J81" i="31" s="1"/>
  <c r="E81" i="31"/>
  <c r="H80" i="31" s="1"/>
  <c r="I80" i="31" s="1"/>
  <c r="J80" i="31" s="1"/>
  <c r="AT80" i="31"/>
  <c r="AP80" i="31"/>
  <c r="AA80" i="31"/>
  <c r="K80" i="31"/>
  <c r="L80" i="31" s="1"/>
  <c r="E80" i="31"/>
  <c r="AT79" i="31"/>
  <c r="AR79" i="31"/>
  <c r="AP79" i="31"/>
  <c r="AA79" i="31"/>
  <c r="H79" i="31"/>
  <c r="I79" i="31" s="1"/>
  <c r="J79" i="31" s="1"/>
  <c r="E79" i="31"/>
  <c r="H78" i="31" s="1"/>
  <c r="I78" i="31" s="1"/>
  <c r="J78" i="31" s="1"/>
  <c r="AT78" i="31"/>
  <c r="AP78" i="31"/>
  <c r="AA78" i="31"/>
  <c r="K78" i="31"/>
  <c r="E78" i="31"/>
  <c r="AT77" i="31"/>
  <c r="AS77" i="31"/>
  <c r="AR77" i="31"/>
  <c r="AP77" i="31"/>
  <c r="AA77" i="31"/>
  <c r="H77" i="31"/>
  <c r="I77" i="31" s="1"/>
  <c r="J77" i="31" s="1"/>
  <c r="E77" i="31"/>
  <c r="H76" i="31" s="1"/>
  <c r="I76" i="31" s="1"/>
  <c r="J76" i="31" s="1"/>
  <c r="AT76" i="31"/>
  <c r="AP76" i="31"/>
  <c r="AA76" i="31"/>
  <c r="E76" i="31"/>
  <c r="AT75" i="31"/>
  <c r="AS75" i="31"/>
  <c r="AR75" i="31"/>
  <c r="AP75" i="31"/>
  <c r="AA75" i="31"/>
  <c r="T75" i="31"/>
  <c r="H75" i="31"/>
  <c r="I75" i="31" s="1"/>
  <c r="J75" i="31" s="1"/>
  <c r="E75" i="31"/>
  <c r="H74" i="31" s="1"/>
  <c r="I74" i="31" s="1"/>
  <c r="J74" i="31" s="1"/>
  <c r="B75" i="31"/>
  <c r="AS84" i="31" s="1"/>
  <c r="AT74" i="31"/>
  <c r="AR74" i="31"/>
  <c r="AP74" i="31"/>
  <c r="AA74" i="31"/>
  <c r="E74" i="31"/>
  <c r="H73" i="31" s="1"/>
  <c r="I73" i="31" s="1"/>
  <c r="B74" i="31"/>
  <c r="AT73" i="31"/>
  <c r="AS73" i="31"/>
  <c r="AP73" i="31"/>
  <c r="AA73" i="31"/>
  <c r="T73" i="31"/>
  <c r="K73" i="31"/>
  <c r="L73" i="31" s="1"/>
  <c r="J73" i="31"/>
  <c r="B73" i="31"/>
  <c r="K76" i="31" s="1"/>
  <c r="L76" i="31" s="1"/>
  <c r="E70" i="31"/>
  <c r="AT69" i="31"/>
  <c r="AP69" i="31"/>
  <c r="AA69" i="31"/>
  <c r="T69" i="31"/>
  <c r="H69" i="31"/>
  <c r="I69" i="31" s="1"/>
  <c r="J69" i="31" s="1"/>
  <c r="E69" i="31"/>
  <c r="H68" i="31" s="1"/>
  <c r="I68" i="31" s="1"/>
  <c r="J68" i="31" s="1"/>
  <c r="AT68" i="31"/>
  <c r="AP68" i="31"/>
  <c r="AA68" i="31"/>
  <c r="E68" i="31"/>
  <c r="H67" i="31" s="1"/>
  <c r="AT67" i="31"/>
  <c r="AP67" i="31"/>
  <c r="AA67" i="31"/>
  <c r="T67" i="31"/>
  <c r="K67" i="31"/>
  <c r="L67" i="31" s="1"/>
  <c r="I67" i="31"/>
  <c r="J67" i="31" s="1"/>
  <c r="E67" i="31"/>
  <c r="H66" i="31" s="1"/>
  <c r="I66" i="31" s="1"/>
  <c r="J66" i="31" s="1"/>
  <c r="AT66" i="31"/>
  <c r="AP66" i="31"/>
  <c r="AA66" i="31"/>
  <c r="E66" i="31"/>
  <c r="AT65" i="31"/>
  <c r="AP65" i="31"/>
  <c r="AA65" i="31"/>
  <c r="T65" i="31"/>
  <c r="I65" i="31"/>
  <c r="J65" i="31" s="1"/>
  <c r="H65" i="31"/>
  <c r="E65" i="31"/>
  <c r="H64" i="31" s="1"/>
  <c r="I64" i="31" s="1"/>
  <c r="J64" i="31" s="1"/>
  <c r="AT64" i="31"/>
  <c r="AR64" i="31"/>
  <c r="AP64" i="31"/>
  <c r="AA64" i="31"/>
  <c r="T64" i="31"/>
  <c r="E64" i="31"/>
  <c r="H63" i="31" s="1"/>
  <c r="AT63" i="31"/>
  <c r="AP63" i="31"/>
  <c r="AA63" i="31"/>
  <c r="T63" i="31"/>
  <c r="K63" i="31"/>
  <c r="L63" i="31" s="1"/>
  <c r="I63" i="31"/>
  <c r="J63" i="31" s="1"/>
  <c r="E63" i="31"/>
  <c r="H62" i="31" s="1"/>
  <c r="I62" i="31" s="1"/>
  <c r="J62" i="31" s="1"/>
  <c r="AT62" i="31"/>
  <c r="AP62" i="31"/>
  <c r="AA62" i="31"/>
  <c r="T62" i="31"/>
  <c r="E62" i="31"/>
  <c r="H61" i="31" s="1"/>
  <c r="I61" i="31" s="1"/>
  <c r="J61" i="31" s="1"/>
  <c r="AT61" i="31"/>
  <c r="AP61" i="31"/>
  <c r="AA61" i="31"/>
  <c r="T61" i="31"/>
  <c r="E61" i="31"/>
  <c r="AT60" i="31"/>
  <c r="AS60" i="31"/>
  <c r="AR60" i="31"/>
  <c r="AP60" i="31"/>
  <c r="AA60" i="31"/>
  <c r="H60" i="31"/>
  <c r="I60" i="31" s="1"/>
  <c r="J60" i="31" s="1"/>
  <c r="E60" i="31"/>
  <c r="H59" i="31" s="1"/>
  <c r="I59" i="31" s="1"/>
  <c r="J59" i="31" s="1"/>
  <c r="B60" i="31"/>
  <c r="AT59" i="31"/>
  <c r="AP59" i="31"/>
  <c r="AA59" i="31"/>
  <c r="T59" i="31"/>
  <c r="K59" i="31"/>
  <c r="L59" i="31" s="1"/>
  <c r="E59" i="31"/>
  <c r="B59" i="31"/>
  <c r="T68" i="31" s="1"/>
  <c r="AT58" i="31"/>
  <c r="AP58" i="31"/>
  <c r="AA58" i="31"/>
  <c r="T58" i="31"/>
  <c r="H58" i="31"/>
  <c r="I58" i="31" s="1"/>
  <c r="J58" i="31" s="1"/>
  <c r="B58" i="31"/>
  <c r="AR67" i="31" s="1"/>
  <c r="E54" i="31"/>
  <c r="AT53" i="31"/>
  <c r="AR53" i="31"/>
  <c r="AP53" i="31"/>
  <c r="AG53" i="31"/>
  <c r="AA53" i="31"/>
  <c r="H53" i="31"/>
  <c r="I53" i="31" s="1"/>
  <c r="J53" i="31" s="1"/>
  <c r="E53" i="31"/>
  <c r="H52" i="31" s="1"/>
  <c r="I52" i="31" s="1"/>
  <c r="J52" i="31" s="1"/>
  <c r="AT52" i="31"/>
  <c r="AP52" i="31"/>
  <c r="AG52" i="31"/>
  <c r="AA52" i="31"/>
  <c r="E52" i="31"/>
  <c r="H51" i="31" s="1"/>
  <c r="I51" i="31" s="1"/>
  <c r="AT51" i="31"/>
  <c r="AP51" i="31"/>
  <c r="AG51" i="31"/>
  <c r="AA51" i="31"/>
  <c r="T51" i="31"/>
  <c r="J51" i="31"/>
  <c r="E51" i="31"/>
  <c r="AT50" i="31"/>
  <c r="AR50" i="31"/>
  <c r="AP50" i="31"/>
  <c r="AG50" i="31"/>
  <c r="AA50" i="31"/>
  <c r="H50" i="31"/>
  <c r="I50" i="31" s="1"/>
  <c r="J50" i="31" s="1"/>
  <c r="E50" i="31"/>
  <c r="H49" i="31" s="1"/>
  <c r="I49" i="31" s="1"/>
  <c r="J49" i="31" s="1"/>
  <c r="AT49" i="31"/>
  <c r="AP49" i="31"/>
  <c r="AG49" i="31"/>
  <c r="AA49" i="31"/>
  <c r="E49" i="31"/>
  <c r="AT48" i="31"/>
  <c r="AR48" i="31"/>
  <c r="AP48" i="31"/>
  <c r="AG48" i="31"/>
  <c r="AA48" i="31"/>
  <c r="T48" i="31"/>
  <c r="I48" i="31"/>
  <c r="J48" i="31" s="1"/>
  <c r="H48" i="31"/>
  <c r="E48" i="31"/>
  <c r="AT47" i="31"/>
  <c r="AR47" i="31"/>
  <c r="AP47" i="31"/>
  <c r="AG47" i="31"/>
  <c r="AA47" i="31"/>
  <c r="H47" i="31"/>
  <c r="I47" i="31" s="1"/>
  <c r="J47" i="31" s="1"/>
  <c r="E47" i="31"/>
  <c r="H46" i="31" s="1"/>
  <c r="I46" i="31" s="1"/>
  <c r="J46" i="31" s="1"/>
  <c r="AT46" i="31"/>
  <c r="AP46" i="31"/>
  <c r="AG46" i="31"/>
  <c r="AA46" i="31"/>
  <c r="T46" i="31"/>
  <c r="E46" i="31"/>
  <c r="AT45" i="31"/>
  <c r="AR45" i="31"/>
  <c r="AP45" i="31"/>
  <c r="AG45" i="31"/>
  <c r="AA45" i="31"/>
  <c r="T45" i="31"/>
  <c r="K45" i="31"/>
  <c r="L45" i="31" s="1"/>
  <c r="I45" i="31"/>
  <c r="J45" i="31" s="1"/>
  <c r="H45" i="31"/>
  <c r="E45" i="31"/>
  <c r="AT44" i="31"/>
  <c r="AR44" i="31"/>
  <c r="AP44" i="31"/>
  <c r="AG44" i="31"/>
  <c r="AA44" i="31"/>
  <c r="H44" i="31"/>
  <c r="I44" i="31" s="1"/>
  <c r="J44" i="31" s="1"/>
  <c r="E44" i="31"/>
  <c r="H43" i="31" s="1"/>
  <c r="I43" i="31" s="1"/>
  <c r="J43" i="31" s="1"/>
  <c r="B44" i="31"/>
  <c r="AT43" i="31"/>
  <c r="AP43" i="31"/>
  <c r="AG43" i="31"/>
  <c r="AA43" i="31"/>
  <c r="E43" i="31"/>
  <c r="B43" i="31"/>
  <c r="T47" i="31" s="1"/>
  <c r="AT42" i="31"/>
  <c r="AR42" i="31"/>
  <c r="AP42" i="31"/>
  <c r="AG42" i="31"/>
  <c r="AA42" i="31"/>
  <c r="T42" i="31"/>
  <c r="K42" i="31"/>
  <c r="L42" i="31" s="1"/>
  <c r="J42" i="31"/>
  <c r="I42" i="31"/>
  <c r="H42" i="31"/>
  <c r="B42" i="31"/>
  <c r="K49" i="31" s="1"/>
  <c r="L49" i="31" s="1"/>
  <c r="E38" i="31"/>
  <c r="AT37" i="31"/>
  <c r="AS37" i="31"/>
  <c r="AP37" i="31"/>
  <c r="AA37" i="31"/>
  <c r="H37" i="31"/>
  <c r="I37" i="31" s="1"/>
  <c r="J37" i="31" s="1"/>
  <c r="E37" i="31"/>
  <c r="H36" i="31" s="1"/>
  <c r="I36" i="31" s="1"/>
  <c r="J36" i="31" s="1"/>
  <c r="AT36" i="31"/>
  <c r="AP36" i="31"/>
  <c r="AA36" i="31"/>
  <c r="E36" i="31"/>
  <c r="AT35" i="31"/>
  <c r="AP35" i="31"/>
  <c r="AA35" i="31"/>
  <c r="T35" i="31"/>
  <c r="I35" i="31"/>
  <c r="J35" i="31" s="1"/>
  <c r="H35" i="31"/>
  <c r="E35" i="31"/>
  <c r="H34" i="31" s="1"/>
  <c r="I34" i="31" s="1"/>
  <c r="J34" i="31" s="1"/>
  <c r="AT34" i="31"/>
  <c r="AR34" i="31"/>
  <c r="AP34" i="31"/>
  <c r="AA34" i="31"/>
  <c r="T34" i="31"/>
  <c r="E34" i="31"/>
  <c r="H33" i="31" s="1"/>
  <c r="I33" i="31" s="1"/>
  <c r="J33" i="31" s="1"/>
  <c r="AT33" i="31"/>
  <c r="AP33" i="31"/>
  <c r="AA33" i="31"/>
  <c r="T33" i="31"/>
  <c r="K33" i="31"/>
  <c r="L33" i="31" s="1"/>
  <c r="E33" i="31"/>
  <c r="H32" i="31" s="1"/>
  <c r="I32" i="31" s="1"/>
  <c r="J32" i="31" s="1"/>
  <c r="AT32" i="31"/>
  <c r="AP32" i="31"/>
  <c r="AA32" i="31"/>
  <c r="K32" i="31"/>
  <c r="L32" i="31" s="1"/>
  <c r="R32" i="31" s="1"/>
  <c r="E32" i="31"/>
  <c r="AT31" i="31"/>
  <c r="AR31" i="31"/>
  <c r="AP31" i="31"/>
  <c r="AA31" i="31"/>
  <c r="T31" i="31"/>
  <c r="K31" i="31"/>
  <c r="L31" i="31" s="1"/>
  <c r="I31" i="31"/>
  <c r="J31" i="31" s="1"/>
  <c r="H31" i="31"/>
  <c r="E31" i="31"/>
  <c r="AT30" i="31"/>
  <c r="AR30" i="31"/>
  <c r="AP30" i="31"/>
  <c r="AA30" i="31"/>
  <c r="T30" i="31"/>
  <c r="H30" i="31"/>
  <c r="I30" i="31" s="1"/>
  <c r="J30" i="31" s="1"/>
  <c r="E30" i="31"/>
  <c r="H29" i="31" s="1"/>
  <c r="I29" i="31" s="1"/>
  <c r="J29" i="31" s="1"/>
  <c r="AT29" i="31"/>
  <c r="AR29" i="31"/>
  <c r="AP29" i="31"/>
  <c r="AA29" i="31"/>
  <c r="T29" i="31"/>
  <c r="L29" i="31"/>
  <c r="K29" i="31"/>
  <c r="E29" i="31"/>
  <c r="AT28" i="31"/>
  <c r="AR28" i="31"/>
  <c r="AP28" i="31"/>
  <c r="AA28" i="31"/>
  <c r="R28" i="31"/>
  <c r="K28" i="31"/>
  <c r="L28" i="31" s="1"/>
  <c r="H28" i="31"/>
  <c r="I28" i="31" s="1"/>
  <c r="J28" i="31" s="1"/>
  <c r="E28" i="31"/>
  <c r="H27" i="31" s="1"/>
  <c r="I27" i="31" s="1"/>
  <c r="J27" i="31" s="1"/>
  <c r="B28" i="31"/>
  <c r="AT27" i="31"/>
  <c r="AP27" i="31"/>
  <c r="AA27" i="31"/>
  <c r="T27" i="31"/>
  <c r="K27" i="31"/>
  <c r="L27" i="31" s="1"/>
  <c r="E27" i="31"/>
  <c r="B27" i="31"/>
  <c r="T37" i="31" s="1"/>
  <c r="AT26" i="31"/>
  <c r="AS26" i="31"/>
  <c r="AP26" i="31"/>
  <c r="AA26" i="31"/>
  <c r="T26" i="31"/>
  <c r="I26" i="31"/>
  <c r="J26" i="31" s="1"/>
  <c r="H26" i="31"/>
  <c r="B26" i="31"/>
  <c r="AR37" i="31" s="1"/>
  <c r="E148" i="19"/>
  <c r="AW147" i="19"/>
  <c r="AV147" i="19"/>
  <c r="AS147" i="19"/>
  <c r="AG147" i="19"/>
  <c r="T147" i="19"/>
  <c r="H147" i="19"/>
  <c r="I147" i="19" s="1"/>
  <c r="J147" i="19" s="1"/>
  <c r="E147" i="19"/>
  <c r="H146" i="19" s="1"/>
  <c r="I146" i="19" s="1"/>
  <c r="J146" i="19" s="1"/>
  <c r="AW146" i="19"/>
  <c r="AS146" i="19"/>
  <c r="AG146" i="19"/>
  <c r="E146" i="19"/>
  <c r="H145" i="19" s="1"/>
  <c r="AW145" i="19"/>
  <c r="AS145" i="19"/>
  <c r="AG145" i="19"/>
  <c r="K145" i="19"/>
  <c r="L145" i="19" s="1"/>
  <c r="I145" i="19"/>
  <c r="J145" i="19" s="1"/>
  <c r="E145" i="19"/>
  <c r="H144" i="19" s="1"/>
  <c r="I144" i="19" s="1"/>
  <c r="J144" i="19" s="1"/>
  <c r="AW144" i="19"/>
  <c r="AS144" i="19"/>
  <c r="AG144" i="19"/>
  <c r="E144" i="19"/>
  <c r="AW143" i="19"/>
  <c r="AS143" i="19"/>
  <c r="AG143" i="19"/>
  <c r="T143" i="19"/>
  <c r="I143" i="19"/>
  <c r="J143" i="19" s="1"/>
  <c r="H143" i="19"/>
  <c r="E143" i="19"/>
  <c r="H142" i="19" s="1"/>
  <c r="I142" i="19" s="1"/>
  <c r="J142" i="19" s="1"/>
  <c r="AW142" i="19"/>
  <c r="AU142" i="19"/>
  <c r="AS142" i="19"/>
  <c r="AG142" i="19"/>
  <c r="T142" i="19"/>
  <c r="E142" i="19"/>
  <c r="H141" i="19" s="1"/>
  <c r="I141" i="19" s="1"/>
  <c r="J141" i="19" s="1"/>
  <c r="AW141" i="19"/>
  <c r="AS141" i="19"/>
  <c r="AG141" i="19"/>
  <c r="T141" i="19"/>
  <c r="K141" i="19"/>
  <c r="L141" i="19" s="1"/>
  <c r="E141" i="19"/>
  <c r="AW140" i="19"/>
  <c r="AS140" i="19"/>
  <c r="AG140" i="19"/>
  <c r="H140" i="19"/>
  <c r="I140" i="19" s="1"/>
  <c r="J140" i="19" s="1"/>
  <c r="E140" i="19"/>
  <c r="H139" i="19" s="1"/>
  <c r="I139" i="19" s="1"/>
  <c r="AW139" i="19"/>
  <c r="AS139" i="19"/>
  <c r="AG139" i="19"/>
  <c r="T139" i="19"/>
  <c r="J139" i="19"/>
  <c r="E139" i="19"/>
  <c r="AW138" i="19"/>
  <c r="AU138" i="19"/>
  <c r="AS138" i="19"/>
  <c r="AG138" i="19"/>
  <c r="H138" i="19"/>
  <c r="I138" i="19" s="1"/>
  <c r="J138" i="19" s="1"/>
  <c r="E138" i="19"/>
  <c r="H137" i="19" s="1"/>
  <c r="I137" i="19" s="1"/>
  <c r="J137" i="19" s="1"/>
  <c r="B138" i="19"/>
  <c r="AW137" i="19"/>
  <c r="AS137" i="19"/>
  <c r="AG137" i="19"/>
  <c r="T137" i="19"/>
  <c r="K137" i="19"/>
  <c r="L137" i="19" s="1"/>
  <c r="E137" i="19"/>
  <c r="B137" i="19"/>
  <c r="T146" i="19" s="1"/>
  <c r="AW136" i="19"/>
  <c r="AV136" i="19"/>
  <c r="AS136" i="19"/>
  <c r="AG136" i="19"/>
  <c r="T136" i="19"/>
  <c r="H136" i="19"/>
  <c r="I136" i="19" s="1"/>
  <c r="J136" i="19" s="1"/>
  <c r="B136" i="19"/>
  <c r="AU145" i="19" s="1"/>
  <c r="E133" i="19"/>
  <c r="H132" i="19" s="1"/>
  <c r="I132" i="19" s="1"/>
  <c r="J132" i="19" s="1"/>
  <c r="AZ132" i="19"/>
  <c r="AW132" i="19"/>
  <c r="AS132" i="19"/>
  <c r="AG132" i="19"/>
  <c r="K132" i="19"/>
  <c r="L132" i="19" s="1"/>
  <c r="E132" i="19"/>
  <c r="AZ131" i="19"/>
  <c r="AW131" i="19"/>
  <c r="AU131" i="19"/>
  <c r="AS131" i="19"/>
  <c r="AG131" i="19"/>
  <c r="H131" i="19"/>
  <c r="I131" i="19" s="1"/>
  <c r="J131" i="19" s="1"/>
  <c r="E131" i="19"/>
  <c r="AZ130" i="19"/>
  <c r="AW130" i="19"/>
  <c r="AV130" i="19"/>
  <c r="AS130" i="19"/>
  <c r="AG130" i="19"/>
  <c r="H130" i="19"/>
  <c r="I130" i="19" s="1"/>
  <c r="J130" i="19" s="1"/>
  <c r="E130" i="19"/>
  <c r="H129" i="19" s="1"/>
  <c r="I129" i="19" s="1"/>
  <c r="J129" i="19" s="1"/>
  <c r="AZ129" i="19"/>
  <c r="AW129" i="19"/>
  <c r="AS129" i="19"/>
  <c r="AG129" i="19"/>
  <c r="E129" i="19"/>
  <c r="AZ128" i="19"/>
  <c r="AW128" i="19"/>
  <c r="AS128" i="19"/>
  <c r="AG128" i="19"/>
  <c r="T128" i="19"/>
  <c r="J128" i="19"/>
  <c r="I128" i="19"/>
  <c r="H128" i="19"/>
  <c r="E128" i="19"/>
  <c r="AZ127" i="19"/>
  <c r="AW127" i="19"/>
  <c r="AV127" i="19"/>
  <c r="AS127" i="19"/>
  <c r="AG127" i="19"/>
  <c r="H127" i="19"/>
  <c r="I127" i="19" s="1"/>
  <c r="J127" i="19" s="1"/>
  <c r="E127" i="19"/>
  <c r="AZ126" i="19"/>
  <c r="AW126" i="19"/>
  <c r="AV126" i="19"/>
  <c r="AS126" i="19"/>
  <c r="AG126" i="19"/>
  <c r="H126" i="19"/>
  <c r="I126" i="19" s="1"/>
  <c r="J126" i="19" s="1"/>
  <c r="E126" i="19"/>
  <c r="H125" i="19" s="1"/>
  <c r="I125" i="19" s="1"/>
  <c r="J125" i="19" s="1"/>
  <c r="AZ125" i="19"/>
  <c r="AW125" i="19"/>
  <c r="AS125" i="19"/>
  <c r="AG125" i="19"/>
  <c r="E125" i="19"/>
  <c r="H124" i="19" s="1"/>
  <c r="I124" i="19" s="1"/>
  <c r="J124" i="19" s="1"/>
  <c r="AZ124" i="19"/>
  <c r="AW124" i="19"/>
  <c r="AV124" i="19"/>
  <c r="AS124" i="19"/>
  <c r="AG124" i="19"/>
  <c r="T124" i="19"/>
  <c r="E124" i="19"/>
  <c r="AZ123" i="19"/>
  <c r="AW123" i="19"/>
  <c r="AV123" i="19"/>
  <c r="AS123" i="19"/>
  <c r="AG123" i="19"/>
  <c r="T123" i="19"/>
  <c r="I123" i="19"/>
  <c r="J123" i="19" s="1"/>
  <c r="H123" i="19"/>
  <c r="E123" i="19"/>
  <c r="B123" i="19"/>
  <c r="AV132" i="19" s="1"/>
  <c r="AZ122" i="19"/>
  <c r="AW122" i="19"/>
  <c r="AV122" i="19"/>
  <c r="AS122" i="19"/>
  <c r="AG122" i="19"/>
  <c r="T122" i="19"/>
  <c r="H122" i="19"/>
  <c r="I122" i="19" s="1"/>
  <c r="J122" i="19" s="1"/>
  <c r="E122" i="19"/>
  <c r="B122" i="19"/>
  <c r="T125" i="19" s="1"/>
  <c r="AZ121" i="19"/>
  <c r="AW121" i="19"/>
  <c r="AV121" i="19"/>
  <c r="AS121" i="19"/>
  <c r="AG121" i="19"/>
  <c r="I121" i="19"/>
  <c r="J121" i="19" s="1"/>
  <c r="H121" i="19"/>
  <c r="B121" i="19"/>
  <c r="AU130" i="19" s="1"/>
  <c r="E117" i="19"/>
  <c r="H116" i="19" s="1"/>
  <c r="I116" i="19" s="1"/>
  <c r="J116" i="19" s="1"/>
  <c r="AW116" i="19"/>
  <c r="AU116" i="19"/>
  <c r="AS116" i="19"/>
  <c r="AG116" i="19"/>
  <c r="E116" i="19"/>
  <c r="H115" i="19" s="1"/>
  <c r="I115" i="19" s="1"/>
  <c r="J115" i="19" s="1"/>
  <c r="AW115" i="19"/>
  <c r="AS115" i="19"/>
  <c r="AG115" i="19"/>
  <c r="E115" i="19"/>
  <c r="AW114" i="19"/>
  <c r="AS114" i="19"/>
  <c r="AG114" i="19"/>
  <c r="H114" i="19"/>
  <c r="I114" i="19" s="1"/>
  <c r="J114" i="19" s="1"/>
  <c r="E114" i="19"/>
  <c r="H113" i="19" s="1"/>
  <c r="I113" i="19" s="1"/>
  <c r="J113" i="19" s="1"/>
  <c r="AW113" i="19"/>
  <c r="AS113" i="19"/>
  <c r="AG113" i="19"/>
  <c r="T113" i="19"/>
  <c r="E113" i="19"/>
  <c r="AW112" i="19"/>
  <c r="AV112" i="19"/>
  <c r="AU112" i="19"/>
  <c r="AS112" i="19"/>
  <c r="AG112" i="19"/>
  <c r="H112" i="19"/>
  <c r="I112" i="19" s="1"/>
  <c r="J112" i="19" s="1"/>
  <c r="E112" i="19"/>
  <c r="H111" i="19" s="1"/>
  <c r="I111" i="19" s="1"/>
  <c r="J111" i="19" s="1"/>
  <c r="AW111" i="19"/>
  <c r="AS111" i="19"/>
  <c r="AG111" i="19"/>
  <c r="T111" i="19"/>
  <c r="E111" i="19"/>
  <c r="AW110" i="19"/>
  <c r="AS110" i="19"/>
  <c r="AG110" i="19"/>
  <c r="H110" i="19"/>
  <c r="I110" i="19" s="1"/>
  <c r="J110" i="19" s="1"/>
  <c r="E110" i="19"/>
  <c r="H109" i="19" s="1"/>
  <c r="I109" i="19" s="1"/>
  <c r="J109" i="19" s="1"/>
  <c r="AW109" i="19"/>
  <c r="AS109" i="19"/>
  <c r="AG109" i="19"/>
  <c r="T109" i="19"/>
  <c r="K109" i="19"/>
  <c r="L109" i="19" s="1"/>
  <c r="E109" i="19"/>
  <c r="AW108" i="19"/>
  <c r="AV108" i="19"/>
  <c r="AS108" i="19"/>
  <c r="AG108" i="19"/>
  <c r="H108" i="19"/>
  <c r="I108" i="19" s="1"/>
  <c r="J108" i="19" s="1"/>
  <c r="E108" i="19"/>
  <c r="H107" i="19" s="1"/>
  <c r="I107" i="19" s="1"/>
  <c r="J107" i="19" s="1"/>
  <c r="AW107" i="19"/>
  <c r="AV107" i="19"/>
  <c r="AS107" i="19"/>
  <c r="AG107" i="19"/>
  <c r="T107" i="19"/>
  <c r="E107" i="19"/>
  <c r="B107" i="19"/>
  <c r="AV115" i="19" s="1"/>
  <c r="AW106" i="19"/>
  <c r="AV106" i="19"/>
  <c r="AS106" i="19"/>
  <c r="AG106" i="19"/>
  <c r="T106" i="19"/>
  <c r="H106" i="19"/>
  <c r="I106" i="19" s="1"/>
  <c r="J106" i="19" s="1"/>
  <c r="E106" i="19"/>
  <c r="H105" i="19" s="1"/>
  <c r="I105" i="19" s="1"/>
  <c r="J105" i="19" s="1"/>
  <c r="B106" i="19"/>
  <c r="T116" i="19" s="1"/>
  <c r="AW105" i="19"/>
  <c r="AV105" i="19"/>
  <c r="AU105" i="19"/>
  <c r="AS105" i="19"/>
  <c r="AG105" i="19"/>
  <c r="T105" i="19"/>
  <c r="B105" i="19"/>
  <c r="E101" i="19"/>
  <c r="H100" i="19" s="1"/>
  <c r="I100" i="19" s="1"/>
  <c r="J100" i="19" s="1"/>
  <c r="AM100" i="19"/>
  <c r="E100" i="19"/>
  <c r="AM99" i="19"/>
  <c r="T99" i="19"/>
  <c r="I99" i="19"/>
  <c r="J99" i="19" s="1"/>
  <c r="H99" i="19"/>
  <c r="E99" i="19"/>
  <c r="AM98" i="19"/>
  <c r="AL98" i="19"/>
  <c r="H98" i="19"/>
  <c r="I98" i="19" s="1"/>
  <c r="J98" i="19" s="1"/>
  <c r="E98" i="19"/>
  <c r="AM97" i="19"/>
  <c r="T97" i="19"/>
  <c r="H97" i="19"/>
  <c r="I97" i="19" s="1"/>
  <c r="J97" i="19" s="1"/>
  <c r="E97" i="19"/>
  <c r="H96" i="19" s="1"/>
  <c r="I96" i="19" s="1"/>
  <c r="J96" i="19" s="1"/>
  <c r="AM96" i="19"/>
  <c r="T96" i="19"/>
  <c r="E96" i="19"/>
  <c r="AM95" i="19"/>
  <c r="AL95" i="19"/>
  <c r="AK95" i="19"/>
  <c r="H95" i="19"/>
  <c r="I95" i="19" s="1"/>
  <c r="J95" i="19" s="1"/>
  <c r="E95" i="19"/>
  <c r="AM94" i="19"/>
  <c r="AL94" i="19"/>
  <c r="H94" i="19"/>
  <c r="I94" i="19" s="1"/>
  <c r="J94" i="19" s="1"/>
  <c r="E94" i="19"/>
  <c r="H93" i="19" s="1"/>
  <c r="AM93" i="19"/>
  <c r="K93" i="19"/>
  <c r="L93" i="19" s="1"/>
  <c r="J93" i="19"/>
  <c r="I93" i="19"/>
  <c r="E93" i="19"/>
  <c r="AM92" i="19"/>
  <c r="T92" i="19"/>
  <c r="H92" i="19"/>
  <c r="I92" i="19" s="1"/>
  <c r="J92" i="19" s="1"/>
  <c r="E92" i="19"/>
  <c r="H91" i="19" s="1"/>
  <c r="I91" i="19" s="1"/>
  <c r="J91" i="19" s="1"/>
  <c r="AM91" i="19"/>
  <c r="AK91" i="19"/>
  <c r="E91" i="19"/>
  <c r="B91" i="19"/>
  <c r="AL93" i="19" s="1"/>
  <c r="AM90" i="19"/>
  <c r="T90" i="19"/>
  <c r="J90" i="19"/>
  <c r="H90" i="19"/>
  <c r="I90" i="19" s="1"/>
  <c r="E90" i="19"/>
  <c r="B90" i="19"/>
  <c r="T95" i="19" s="1"/>
  <c r="AM89" i="19"/>
  <c r="AK89" i="19"/>
  <c r="T89" i="19"/>
  <c r="L89" i="19"/>
  <c r="R89" i="19" s="1"/>
  <c r="K89" i="19"/>
  <c r="H89" i="19"/>
  <c r="I89" i="19" s="1"/>
  <c r="J89" i="19" s="1"/>
  <c r="B89" i="19"/>
  <c r="K100" i="19" s="1"/>
  <c r="L100" i="19" s="1"/>
  <c r="E85" i="19"/>
  <c r="AT84" i="19"/>
  <c r="AS84" i="19"/>
  <c r="AR84" i="19"/>
  <c r="AP84" i="19"/>
  <c r="AA84" i="19"/>
  <c r="H84" i="19"/>
  <c r="I84" i="19" s="1"/>
  <c r="J84" i="19" s="1"/>
  <c r="E84" i="19"/>
  <c r="AT83" i="19"/>
  <c r="AR83" i="19"/>
  <c r="AP83" i="19"/>
  <c r="AA83" i="19"/>
  <c r="H83" i="19"/>
  <c r="I83" i="19" s="1"/>
  <c r="J83" i="19" s="1"/>
  <c r="E83" i="19"/>
  <c r="H82" i="19" s="1"/>
  <c r="I82" i="19" s="1"/>
  <c r="J82" i="19" s="1"/>
  <c r="AT82" i="19"/>
  <c r="AP82" i="19"/>
  <c r="AA82" i="19"/>
  <c r="L82" i="19"/>
  <c r="K82" i="19"/>
  <c r="E82" i="19"/>
  <c r="AT81" i="19"/>
  <c r="AS81" i="19"/>
  <c r="AR81" i="19"/>
  <c r="AP81" i="19"/>
  <c r="AA81" i="19"/>
  <c r="H81" i="19"/>
  <c r="I81" i="19" s="1"/>
  <c r="J81" i="19" s="1"/>
  <c r="E81" i="19"/>
  <c r="H80" i="19" s="1"/>
  <c r="I80" i="19" s="1"/>
  <c r="J80" i="19" s="1"/>
  <c r="AT80" i="19"/>
  <c r="AP80" i="19"/>
  <c r="AA80" i="19"/>
  <c r="K80" i="19"/>
  <c r="L80" i="19" s="1"/>
  <c r="E80" i="19"/>
  <c r="AT79" i="19"/>
  <c r="AS79" i="19"/>
  <c r="AR79" i="19"/>
  <c r="AP79" i="19"/>
  <c r="AA79" i="19"/>
  <c r="H79" i="19"/>
  <c r="I79" i="19" s="1"/>
  <c r="J79" i="19" s="1"/>
  <c r="E79" i="19"/>
  <c r="H78" i="19" s="1"/>
  <c r="I78" i="19" s="1"/>
  <c r="J78" i="19" s="1"/>
  <c r="AT78" i="19"/>
  <c r="AP78" i="19"/>
  <c r="AA78" i="19"/>
  <c r="L78" i="19"/>
  <c r="K78" i="19"/>
  <c r="E78" i="19"/>
  <c r="AT77" i="19"/>
  <c r="AS77" i="19"/>
  <c r="AR77" i="19"/>
  <c r="AP77" i="19"/>
  <c r="AA77" i="19"/>
  <c r="K77" i="19"/>
  <c r="L77" i="19" s="1"/>
  <c r="H77" i="19"/>
  <c r="I77" i="19" s="1"/>
  <c r="J77" i="19" s="1"/>
  <c r="E77" i="19"/>
  <c r="H76" i="19" s="1"/>
  <c r="I76" i="19" s="1"/>
  <c r="J76" i="19" s="1"/>
  <c r="AT76" i="19"/>
  <c r="AR76" i="19"/>
  <c r="AP76" i="19"/>
  <c r="AA76" i="19"/>
  <c r="L76" i="19"/>
  <c r="K76" i="19"/>
  <c r="E76" i="19"/>
  <c r="H75" i="19" s="1"/>
  <c r="AT75" i="19"/>
  <c r="AS75" i="19"/>
  <c r="AR75" i="19"/>
  <c r="AP75" i="19"/>
  <c r="AA75" i="19"/>
  <c r="K75" i="19"/>
  <c r="L75" i="19" s="1"/>
  <c r="I75" i="19"/>
  <c r="J75" i="19" s="1"/>
  <c r="E75" i="19"/>
  <c r="B75" i="19"/>
  <c r="AS83" i="19" s="1"/>
  <c r="AT74" i="19"/>
  <c r="AS74" i="19"/>
  <c r="AR74" i="19"/>
  <c r="AP74" i="19"/>
  <c r="AA74" i="19"/>
  <c r="K74" i="19"/>
  <c r="H74" i="19"/>
  <c r="I74" i="19" s="1"/>
  <c r="J74" i="19" s="1"/>
  <c r="E74" i="19"/>
  <c r="H73" i="19" s="1"/>
  <c r="I73" i="19" s="1"/>
  <c r="J73" i="19" s="1"/>
  <c r="B74" i="19"/>
  <c r="T82" i="19" s="1"/>
  <c r="AT73" i="19"/>
  <c r="AS73" i="19"/>
  <c r="AP73" i="19"/>
  <c r="AA73" i="19"/>
  <c r="K73" i="19"/>
  <c r="L73" i="19" s="1"/>
  <c r="B73" i="19"/>
  <c r="K84" i="19" s="1"/>
  <c r="L84" i="19" s="1"/>
  <c r="R84" i="19" s="1"/>
  <c r="E70" i="19"/>
  <c r="AT69" i="19"/>
  <c r="AP69" i="19"/>
  <c r="AA69" i="19"/>
  <c r="K69" i="19"/>
  <c r="L69" i="19" s="1"/>
  <c r="I69" i="19"/>
  <c r="J69" i="19" s="1"/>
  <c r="H69" i="19"/>
  <c r="E69" i="19"/>
  <c r="AT68" i="19"/>
  <c r="AR68" i="19"/>
  <c r="AP68" i="19"/>
  <c r="AA68" i="19"/>
  <c r="H68" i="19"/>
  <c r="I68" i="19" s="1"/>
  <c r="J68" i="19" s="1"/>
  <c r="E68" i="19"/>
  <c r="H67" i="19" s="1"/>
  <c r="I67" i="19" s="1"/>
  <c r="J67" i="19" s="1"/>
  <c r="AT67" i="19"/>
  <c r="AP67" i="19"/>
  <c r="AA67" i="19"/>
  <c r="T67" i="19"/>
  <c r="L67" i="19"/>
  <c r="R67" i="19" s="1"/>
  <c r="K67" i="19"/>
  <c r="E67" i="19"/>
  <c r="AT66" i="19"/>
  <c r="AR66" i="19"/>
  <c r="AP66" i="19"/>
  <c r="AA66" i="19"/>
  <c r="H66" i="19"/>
  <c r="I66" i="19" s="1"/>
  <c r="J66" i="19" s="1"/>
  <c r="E66" i="19"/>
  <c r="H65" i="19" s="1"/>
  <c r="I65" i="19" s="1"/>
  <c r="AT65" i="19"/>
  <c r="AP65" i="19"/>
  <c r="AA65" i="19"/>
  <c r="T65" i="19"/>
  <c r="K65" i="19"/>
  <c r="J65" i="19"/>
  <c r="E65" i="19"/>
  <c r="AT64" i="19"/>
  <c r="AR64" i="19"/>
  <c r="AP64" i="19"/>
  <c r="AA64" i="19"/>
  <c r="H64" i="19"/>
  <c r="I64" i="19" s="1"/>
  <c r="J64" i="19" s="1"/>
  <c r="E64" i="19"/>
  <c r="H63" i="19" s="1"/>
  <c r="I63" i="19" s="1"/>
  <c r="J63" i="19" s="1"/>
  <c r="AT63" i="19"/>
  <c r="AP63" i="19"/>
  <c r="AA63" i="19"/>
  <c r="T63" i="19"/>
  <c r="L63" i="19"/>
  <c r="R63" i="19" s="1"/>
  <c r="K63" i="19"/>
  <c r="E63" i="19"/>
  <c r="AT62" i="19"/>
  <c r="AR62" i="19"/>
  <c r="AP62" i="19"/>
  <c r="AA62" i="19"/>
  <c r="I62" i="19"/>
  <c r="J62" i="19" s="1"/>
  <c r="H62" i="19"/>
  <c r="E62" i="19"/>
  <c r="H61" i="19" s="1"/>
  <c r="I61" i="19" s="1"/>
  <c r="J61" i="19" s="1"/>
  <c r="AT61" i="19"/>
  <c r="AP61" i="19"/>
  <c r="AA61" i="19"/>
  <c r="T61" i="19"/>
  <c r="K61" i="19"/>
  <c r="L61" i="19" s="1"/>
  <c r="E61" i="19"/>
  <c r="AT60" i="19"/>
  <c r="AR60" i="19"/>
  <c r="AP60" i="19"/>
  <c r="AA60" i="19"/>
  <c r="I60" i="19"/>
  <c r="J60" i="19" s="1"/>
  <c r="H60" i="19"/>
  <c r="E60" i="19"/>
  <c r="H59" i="19" s="1"/>
  <c r="I59" i="19" s="1"/>
  <c r="J59" i="19" s="1"/>
  <c r="B60" i="19"/>
  <c r="AT59" i="19"/>
  <c r="AP59" i="19"/>
  <c r="AA59" i="19"/>
  <c r="K59" i="19"/>
  <c r="L59" i="19" s="1"/>
  <c r="E59" i="19"/>
  <c r="B59" i="19"/>
  <c r="T68" i="19" s="1"/>
  <c r="AT58" i="19"/>
  <c r="AP58" i="19"/>
  <c r="AA58" i="19"/>
  <c r="K58" i="19"/>
  <c r="L58" i="19" s="1"/>
  <c r="O58" i="19" s="1"/>
  <c r="I58" i="19"/>
  <c r="J58" i="19" s="1"/>
  <c r="H58" i="19"/>
  <c r="B58" i="19"/>
  <c r="AR67" i="19" s="1"/>
  <c r="E54" i="19"/>
  <c r="AT53" i="19"/>
  <c r="AR53" i="19"/>
  <c r="AP53" i="19"/>
  <c r="AG53" i="19"/>
  <c r="AA53" i="19"/>
  <c r="T53" i="19"/>
  <c r="J53" i="19"/>
  <c r="H53" i="19"/>
  <c r="I53" i="19" s="1"/>
  <c r="E53" i="19"/>
  <c r="H52" i="19" s="1"/>
  <c r="I52" i="19" s="1"/>
  <c r="J52" i="19" s="1"/>
  <c r="AT52" i="19"/>
  <c r="AP52" i="19"/>
  <c r="AG52" i="19"/>
  <c r="AA52" i="19"/>
  <c r="E52" i="19"/>
  <c r="H51" i="19" s="1"/>
  <c r="I51" i="19" s="1"/>
  <c r="J51" i="19" s="1"/>
  <c r="AT51" i="19"/>
  <c r="AP51" i="19"/>
  <c r="AG51" i="19"/>
  <c r="AA51" i="19"/>
  <c r="T51" i="19"/>
  <c r="K51" i="19"/>
  <c r="L51" i="19" s="1"/>
  <c r="E51" i="19"/>
  <c r="AT50" i="19"/>
  <c r="AR50" i="19"/>
  <c r="AP50" i="19"/>
  <c r="AG50" i="19"/>
  <c r="AA50" i="19"/>
  <c r="T50" i="19"/>
  <c r="H50" i="19"/>
  <c r="I50" i="19" s="1"/>
  <c r="J50" i="19" s="1"/>
  <c r="E50" i="19"/>
  <c r="H49" i="19" s="1"/>
  <c r="I49" i="19" s="1"/>
  <c r="J49" i="19" s="1"/>
  <c r="AT49" i="19"/>
  <c r="AP49" i="19"/>
  <c r="AG49" i="19"/>
  <c r="AA49" i="19"/>
  <c r="E49" i="19"/>
  <c r="H48" i="19" s="1"/>
  <c r="I48" i="19" s="1"/>
  <c r="AT48" i="19"/>
  <c r="AP48" i="19"/>
  <c r="AG48" i="19"/>
  <c r="AA48" i="19"/>
  <c r="T48" i="19"/>
  <c r="L48" i="19"/>
  <c r="K48" i="19"/>
  <c r="J48" i="19"/>
  <c r="E48" i="19"/>
  <c r="AT47" i="19"/>
  <c r="AR47" i="19"/>
  <c r="AP47" i="19"/>
  <c r="AG47" i="19"/>
  <c r="AA47" i="19"/>
  <c r="I47" i="19"/>
  <c r="J47" i="19" s="1"/>
  <c r="H47" i="19"/>
  <c r="E47" i="19"/>
  <c r="H46" i="19" s="1"/>
  <c r="I46" i="19" s="1"/>
  <c r="J46" i="19" s="1"/>
  <c r="AT46" i="19"/>
  <c r="AP46" i="19"/>
  <c r="AG46" i="19"/>
  <c r="AA46" i="19"/>
  <c r="E46" i="19"/>
  <c r="H45" i="19" s="1"/>
  <c r="I45" i="19" s="1"/>
  <c r="AT45" i="19"/>
  <c r="AP45" i="19"/>
  <c r="AG45" i="19"/>
  <c r="AA45" i="19"/>
  <c r="T45" i="19"/>
  <c r="L45" i="19"/>
  <c r="R45" i="19" s="1"/>
  <c r="K45" i="19"/>
  <c r="J45" i="19"/>
  <c r="E45" i="19"/>
  <c r="AT44" i="19"/>
  <c r="AR44" i="19"/>
  <c r="AP44" i="19"/>
  <c r="AG44" i="19"/>
  <c r="AA44" i="19"/>
  <c r="I44" i="19"/>
  <c r="J44" i="19" s="1"/>
  <c r="H44" i="19"/>
  <c r="E44" i="19"/>
  <c r="H43" i="19" s="1"/>
  <c r="I43" i="19" s="1"/>
  <c r="J43" i="19" s="1"/>
  <c r="B44" i="19"/>
  <c r="AT43" i="19"/>
  <c r="AP43" i="19"/>
  <c r="AG43" i="19"/>
  <c r="AA43" i="19"/>
  <c r="E43" i="19"/>
  <c r="H42" i="19" s="1"/>
  <c r="I42" i="19" s="1"/>
  <c r="J42" i="19" s="1"/>
  <c r="B43" i="19"/>
  <c r="T47" i="19" s="1"/>
  <c r="AT42" i="19"/>
  <c r="AP42" i="19"/>
  <c r="AG42" i="19"/>
  <c r="AA42" i="19"/>
  <c r="T42" i="19"/>
  <c r="K42" i="19"/>
  <c r="L42" i="19" s="1"/>
  <c r="B42" i="19"/>
  <c r="K49" i="19" s="1"/>
  <c r="L49" i="19" s="1"/>
  <c r="E38" i="19"/>
  <c r="AT37" i="19"/>
  <c r="AP37" i="19"/>
  <c r="AA37" i="19"/>
  <c r="K37" i="19"/>
  <c r="I37" i="19"/>
  <c r="J37" i="19" s="1"/>
  <c r="H37" i="19"/>
  <c r="E37" i="19"/>
  <c r="AT36" i="19"/>
  <c r="AR36" i="19"/>
  <c r="AP36" i="19"/>
  <c r="AA36" i="19"/>
  <c r="H36" i="19"/>
  <c r="I36" i="19" s="1"/>
  <c r="J36" i="19" s="1"/>
  <c r="E36" i="19"/>
  <c r="H35" i="19" s="1"/>
  <c r="I35" i="19" s="1"/>
  <c r="J35" i="19" s="1"/>
  <c r="AT35" i="19"/>
  <c r="AP35" i="19"/>
  <c r="AA35" i="19"/>
  <c r="E35" i="19"/>
  <c r="AT34" i="19"/>
  <c r="AS34" i="19"/>
  <c r="AR34" i="19"/>
  <c r="AP34" i="19"/>
  <c r="AA34" i="19"/>
  <c r="H34" i="19"/>
  <c r="I34" i="19" s="1"/>
  <c r="J34" i="19" s="1"/>
  <c r="E34" i="19"/>
  <c r="H33" i="19" s="1"/>
  <c r="I33" i="19" s="1"/>
  <c r="J33" i="19" s="1"/>
  <c r="AT33" i="19"/>
  <c r="AP33" i="19"/>
  <c r="AA33" i="19"/>
  <c r="K33" i="19"/>
  <c r="E33" i="19"/>
  <c r="AT32" i="19"/>
  <c r="AP32" i="19"/>
  <c r="AA32" i="19"/>
  <c r="H32" i="19"/>
  <c r="I32" i="19" s="1"/>
  <c r="J32" i="19" s="1"/>
  <c r="E32" i="19"/>
  <c r="H31" i="19" s="1"/>
  <c r="AT31" i="19"/>
  <c r="AP31" i="19"/>
  <c r="AA31" i="19"/>
  <c r="T31" i="19"/>
  <c r="J31" i="19"/>
  <c r="I31" i="19"/>
  <c r="E31" i="19"/>
  <c r="AT30" i="19"/>
  <c r="AR30" i="19"/>
  <c r="AP30" i="19"/>
  <c r="AA30" i="19"/>
  <c r="I30" i="19"/>
  <c r="J30" i="19" s="1"/>
  <c r="H30" i="19"/>
  <c r="E30" i="19"/>
  <c r="H29" i="19" s="1"/>
  <c r="I29" i="19" s="1"/>
  <c r="J29" i="19" s="1"/>
  <c r="AT29" i="19"/>
  <c r="AP29" i="19"/>
  <c r="AA29" i="19"/>
  <c r="K29" i="19"/>
  <c r="E29" i="19"/>
  <c r="AT28" i="19"/>
  <c r="AR28" i="19"/>
  <c r="AP28" i="19"/>
  <c r="AA28" i="19"/>
  <c r="I28" i="19"/>
  <c r="J28" i="19" s="1"/>
  <c r="H28" i="19"/>
  <c r="E28" i="19"/>
  <c r="H27" i="19" s="1"/>
  <c r="I27" i="19" s="1"/>
  <c r="J27" i="19" s="1"/>
  <c r="B28" i="19"/>
  <c r="AS30" i="19" s="1"/>
  <c r="AT27" i="19"/>
  <c r="AP27" i="19"/>
  <c r="AA27" i="19"/>
  <c r="K27" i="19"/>
  <c r="L27" i="19" s="1"/>
  <c r="E27" i="19"/>
  <c r="B27" i="19"/>
  <c r="AT26" i="19"/>
  <c r="AS26" i="19"/>
  <c r="AP26" i="19"/>
  <c r="AA26" i="19"/>
  <c r="K26" i="19"/>
  <c r="H26" i="19"/>
  <c r="I26" i="19" s="1"/>
  <c r="J26" i="19" s="1"/>
  <c r="B26" i="19"/>
  <c r="AR37" i="19" s="1"/>
  <c r="E148" i="18"/>
  <c r="AW147" i="18"/>
  <c r="AS147" i="18"/>
  <c r="AG147" i="18"/>
  <c r="H147" i="18"/>
  <c r="I147" i="18" s="1"/>
  <c r="J147" i="18" s="1"/>
  <c r="E147" i="18"/>
  <c r="AW146" i="18"/>
  <c r="AS146" i="18"/>
  <c r="AG146" i="18"/>
  <c r="H146" i="18"/>
  <c r="I146" i="18" s="1"/>
  <c r="J146" i="18" s="1"/>
  <c r="E146" i="18"/>
  <c r="H145" i="18" s="1"/>
  <c r="I145" i="18" s="1"/>
  <c r="J145" i="18" s="1"/>
  <c r="AW145" i="18"/>
  <c r="AS145" i="18"/>
  <c r="AG145" i="18"/>
  <c r="E145" i="18"/>
  <c r="AW144" i="18"/>
  <c r="AS144" i="18"/>
  <c r="AG144" i="18"/>
  <c r="H144" i="18"/>
  <c r="I144" i="18" s="1"/>
  <c r="J144" i="18" s="1"/>
  <c r="E144" i="18"/>
  <c r="AW143" i="18"/>
  <c r="AV143" i="18"/>
  <c r="AS143" i="18"/>
  <c r="AG143" i="18"/>
  <c r="J143" i="18"/>
  <c r="I143" i="18"/>
  <c r="H143" i="18"/>
  <c r="E143" i="18"/>
  <c r="AW142" i="18"/>
  <c r="AV142" i="18"/>
  <c r="AS142" i="18"/>
  <c r="AG142" i="18"/>
  <c r="H142" i="18"/>
  <c r="I142" i="18" s="1"/>
  <c r="J142" i="18" s="1"/>
  <c r="E142" i="18"/>
  <c r="H141" i="18" s="1"/>
  <c r="AW141" i="18"/>
  <c r="AS141" i="18"/>
  <c r="AG141" i="18"/>
  <c r="J141" i="18"/>
  <c r="I141" i="18"/>
  <c r="E141" i="18"/>
  <c r="AW140" i="18"/>
  <c r="AS140" i="18"/>
  <c r="AG140" i="18"/>
  <c r="I140" i="18"/>
  <c r="J140" i="18" s="1"/>
  <c r="H140" i="18"/>
  <c r="E140" i="18"/>
  <c r="H139" i="18" s="1"/>
  <c r="I139" i="18" s="1"/>
  <c r="J139" i="18" s="1"/>
  <c r="AW139" i="18"/>
  <c r="AS139" i="18"/>
  <c r="AG139" i="18"/>
  <c r="E139" i="18"/>
  <c r="AW138" i="18"/>
  <c r="AU138" i="18"/>
  <c r="AS138" i="18"/>
  <c r="AG138" i="18"/>
  <c r="H138" i="18"/>
  <c r="I138" i="18" s="1"/>
  <c r="J138" i="18" s="1"/>
  <c r="E138" i="18"/>
  <c r="H137" i="18" s="1"/>
  <c r="I137" i="18" s="1"/>
  <c r="J137" i="18" s="1"/>
  <c r="B138" i="18"/>
  <c r="AV147" i="18" s="1"/>
  <c r="AW137" i="18"/>
  <c r="AS137" i="18"/>
  <c r="AG137" i="18"/>
  <c r="T137" i="18"/>
  <c r="E137" i="18"/>
  <c r="B137" i="18"/>
  <c r="T139" i="18" s="1"/>
  <c r="AW136" i="18"/>
  <c r="AS136" i="18"/>
  <c r="AG136" i="18"/>
  <c r="T136" i="18"/>
  <c r="H136" i="18"/>
  <c r="I136" i="18" s="1"/>
  <c r="J136" i="18" s="1"/>
  <c r="B136" i="18"/>
  <c r="K141" i="18" s="1"/>
  <c r="L141" i="18" s="1"/>
  <c r="E133" i="18"/>
  <c r="H132" i="18" s="1"/>
  <c r="I132" i="18" s="1"/>
  <c r="J132" i="18" s="1"/>
  <c r="AZ132" i="18"/>
  <c r="AW132" i="18"/>
  <c r="AU132" i="18"/>
  <c r="AS132" i="18"/>
  <c r="AG132" i="18"/>
  <c r="K132" i="18"/>
  <c r="E132" i="18"/>
  <c r="H131" i="18" s="1"/>
  <c r="I131" i="18" s="1"/>
  <c r="J131" i="18" s="1"/>
  <c r="AZ131" i="18"/>
  <c r="AW131" i="18"/>
  <c r="AS131" i="18"/>
  <c r="AG131" i="18"/>
  <c r="E131" i="18"/>
  <c r="AZ130" i="18"/>
  <c r="AW130" i="18"/>
  <c r="AV130" i="18"/>
  <c r="AU130" i="18"/>
  <c r="AS130" i="18"/>
  <c r="AG130" i="18"/>
  <c r="T130" i="18"/>
  <c r="H130" i="18"/>
  <c r="I130" i="18" s="1"/>
  <c r="J130" i="18" s="1"/>
  <c r="E130" i="18"/>
  <c r="H129" i="18" s="1"/>
  <c r="I129" i="18" s="1"/>
  <c r="J129" i="18" s="1"/>
  <c r="AZ129" i="18"/>
  <c r="AW129" i="18"/>
  <c r="AV129" i="18"/>
  <c r="AS129" i="18"/>
  <c r="AG129" i="18"/>
  <c r="E129" i="18"/>
  <c r="AZ128" i="18"/>
  <c r="AW128" i="18"/>
  <c r="AS128" i="18"/>
  <c r="AG128" i="18"/>
  <c r="I128" i="18"/>
  <c r="J128" i="18" s="1"/>
  <c r="H128" i="18"/>
  <c r="E128" i="18"/>
  <c r="AZ127" i="18"/>
  <c r="AW127" i="18"/>
  <c r="AV127" i="18"/>
  <c r="AS127" i="18"/>
  <c r="AG127" i="18"/>
  <c r="H127" i="18"/>
  <c r="I127" i="18" s="1"/>
  <c r="J127" i="18" s="1"/>
  <c r="E127" i="18"/>
  <c r="AZ126" i="18"/>
  <c r="AW126" i="18"/>
  <c r="AS126" i="18"/>
  <c r="AG126" i="18"/>
  <c r="H126" i="18"/>
  <c r="I126" i="18" s="1"/>
  <c r="J126" i="18" s="1"/>
  <c r="E126" i="18"/>
  <c r="H125" i="18" s="1"/>
  <c r="I125" i="18" s="1"/>
  <c r="J125" i="18" s="1"/>
  <c r="AZ125" i="18"/>
  <c r="AW125" i="18"/>
  <c r="AS125" i="18"/>
  <c r="AG125" i="18"/>
  <c r="T125" i="18"/>
  <c r="E125" i="18"/>
  <c r="H124" i="18" s="1"/>
  <c r="I124" i="18" s="1"/>
  <c r="J124" i="18" s="1"/>
  <c r="AZ124" i="18"/>
  <c r="AW124" i="18"/>
  <c r="AU124" i="18"/>
  <c r="AS124" i="18"/>
  <c r="AG124" i="18"/>
  <c r="K124" i="18"/>
  <c r="L124" i="18" s="1"/>
  <c r="E124" i="18"/>
  <c r="H123" i="18" s="1"/>
  <c r="I123" i="18" s="1"/>
  <c r="J123" i="18" s="1"/>
  <c r="AZ123" i="18"/>
  <c r="AW123" i="18"/>
  <c r="AV123" i="18"/>
  <c r="AS123" i="18"/>
  <c r="AG123" i="18"/>
  <c r="T123" i="18"/>
  <c r="E123" i="18"/>
  <c r="B123" i="18"/>
  <c r="AV126" i="18" s="1"/>
  <c r="AZ122" i="18"/>
  <c r="AW122" i="18"/>
  <c r="AV122" i="18"/>
  <c r="AS122" i="18"/>
  <c r="AG122" i="18"/>
  <c r="H122" i="18"/>
  <c r="I122" i="18" s="1"/>
  <c r="J122" i="18" s="1"/>
  <c r="E122" i="18"/>
  <c r="B122" i="18"/>
  <c r="AZ121" i="18"/>
  <c r="AW121" i="18"/>
  <c r="AV121" i="18"/>
  <c r="AS121" i="18"/>
  <c r="AG121" i="18"/>
  <c r="K121" i="18"/>
  <c r="L121" i="18" s="1"/>
  <c r="R121" i="18" s="1"/>
  <c r="I121" i="18"/>
  <c r="J121" i="18" s="1"/>
  <c r="H121" i="18"/>
  <c r="B121" i="18"/>
  <c r="K131" i="18" s="1"/>
  <c r="L131" i="18" s="1"/>
  <c r="E117" i="18"/>
  <c r="H116" i="18" s="1"/>
  <c r="I116" i="18" s="1"/>
  <c r="J116" i="18" s="1"/>
  <c r="AW116" i="18"/>
  <c r="AS116" i="18"/>
  <c r="AG116" i="18"/>
  <c r="E116" i="18"/>
  <c r="AW115" i="18"/>
  <c r="AU115" i="18"/>
  <c r="AS115" i="18"/>
  <c r="AG115" i="18"/>
  <c r="K115" i="18"/>
  <c r="L115" i="18" s="1"/>
  <c r="H115" i="18"/>
  <c r="I115" i="18" s="1"/>
  <c r="J115" i="18" s="1"/>
  <c r="E115" i="18"/>
  <c r="AW114" i="18"/>
  <c r="AS114" i="18"/>
  <c r="AG114" i="18"/>
  <c r="H114" i="18"/>
  <c r="I114" i="18" s="1"/>
  <c r="J114" i="18" s="1"/>
  <c r="E114" i="18"/>
  <c r="AW113" i="18"/>
  <c r="AS113" i="18"/>
  <c r="AG113" i="18"/>
  <c r="T113" i="18"/>
  <c r="I113" i="18"/>
  <c r="J113" i="18" s="1"/>
  <c r="H113" i="18"/>
  <c r="E113" i="18"/>
  <c r="AW112" i="18"/>
  <c r="AV112" i="18"/>
  <c r="AU112" i="18"/>
  <c r="AS112" i="18"/>
  <c r="AG112" i="18"/>
  <c r="T112" i="18"/>
  <c r="H112" i="18"/>
  <c r="I112" i="18" s="1"/>
  <c r="J112" i="18" s="1"/>
  <c r="E112" i="18"/>
  <c r="H111" i="18" s="1"/>
  <c r="I111" i="18" s="1"/>
  <c r="J111" i="18" s="1"/>
  <c r="AW111" i="18"/>
  <c r="AV111" i="18"/>
  <c r="AS111" i="18"/>
  <c r="AG111" i="18"/>
  <c r="K111" i="18"/>
  <c r="L111" i="18" s="1"/>
  <c r="E111" i="18"/>
  <c r="AW110" i="18"/>
  <c r="AS110" i="18"/>
  <c r="AG110" i="18"/>
  <c r="H110" i="18"/>
  <c r="I110" i="18" s="1"/>
  <c r="J110" i="18" s="1"/>
  <c r="E110" i="18"/>
  <c r="AW109" i="18"/>
  <c r="AS109" i="18"/>
  <c r="AG109" i="18"/>
  <c r="T109" i="18"/>
  <c r="H109" i="18"/>
  <c r="I109" i="18" s="1"/>
  <c r="J109" i="18" s="1"/>
  <c r="E109" i="18"/>
  <c r="AW108" i="18"/>
  <c r="AV108" i="18"/>
  <c r="AU108" i="18"/>
  <c r="AS108" i="18"/>
  <c r="AG108" i="18"/>
  <c r="H108" i="18"/>
  <c r="I108" i="18" s="1"/>
  <c r="J108" i="18" s="1"/>
  <c r="E108" i="18"/>
  <c r="H107" i="18" s="1"/>
  <c r="I107" i="18" s="1"/>
  <c r="J107" i="18" s="1"/>
  <c r="AW107" i="18"/>
  <c r="AU107" i="18"/>
  <c r="AS107" i="18"/>
  <c r="AG107" i="18"/>
  <c r="T107" i="18"/>
  <c r="K107" i="18"/>
  <c r="L107" i="18" s="1"/>
  <c r="E107" i="18"/>
  <c r="H106" i="18" s="1"/>
  <c r="I106" i="18" s="1"/>
  <c r="J106" i="18" s="1"/>
  <c r="B107" i="18"/>
  <c r="AV114" i="18" s="1"/>
  <c r="AW106" i="18"/>
  <c r="AS106" i="18"/>
  <c r="AG106" i="18"/>
  <c r="T106" i="18"/>
  <c r="R106" i="18"/>
  <c r="L106" i="18"/>
  <c r="E106" i="18"/>
  <c r="H105" i="18" s="1"/>
  <c r="I105" i="18" s="1"/>
  <c r="J105" i="18" s="1"/>
  <c r="B106" i="18"/>
  <c r="T108" i="18" s="1"/>
  <c r="AW105" i="18"/>
  <c r="AV105" i="18"/>
  <c r="AS105" i="18"/>
  <c r="AG105" i="18"/>
  <c r="T105" i="18"/>
  <c r="B105" i="18"/>
  <c r="K106" i="18" s="1"/>
  <c r="E101" i="18"/>
  <c r="H100" i="18" s="1"/>
  <c r="I100" i="18" s="1"/>
  <c r="J100" i="18" s="1"/>
  <c r="AM100" i="18"/>
  <c r="AK100" i="18"/>
  <c r="K100" i="18"/>
  <c r="L100" i="18" s="1"/>
  <c r="E100" i="18"/>
  <c r="H99" i="18" s="1"/>
  <c r="I99" i="18" s="1"/>
  <c r="J99" i="18" s="1"/>
  <c r="AM99" i="18"/>
  <c r="E99" i="18"/>
  <c r="AM98" i="18"/>
  <c r="J98" i="18"/>
  <c r="H98" i="18"/>
  <c r="I98" i="18" s="1"/>
  <c r="E98" i="18"/>
  <c r="AM97" i="18"/>
  <c r="T97" i="18"/>
  <c r="H97" i="18"/>
  <c r="I97" i="18" s="1"/>
  <c r="J97" i="18" s="1"/>
  <c r="E97" i="18"/>
  <c r="H96" i="18" s="1"/>
  <c r="I96" i="18" s="1"/>
  <c r="J96" i="18" s="1"/>
  <c r="AM96" i="18"/>
  <c r="T96" i="18"/>
  <c r="E96" i="18"/>
  <c r="AM95" i="18"/>
  <c r="AL95" i="18"/>
  <c r="AK95" i="18"/>
  <c r="T95" i="18"/>
  <c r="K95" i="18"/>
  <c r="L95" i="18" s="1"/>
  <c r="H95" i="18"/>
  <c r="I95" i="18" s="1"/>
  <c r="J95" i="18" s="1"/>
  <c r="E95" i="18"/>
  <c r="AM94" i="18"/>
  <c r="AL94" i="18"/>
  <c r="T94" i="18"/>
  <c r="H94" i="18"/>
  <c r="I94" i="18" s="1"/>
  <c r="J94" i="18" s="1"/>
  <c r="E94" i="18"/>
  <c r="H93" i="18" s="1"/>
  <c r="I93" i="18" s="1"/>
  <c r="J93" i="18" s="1"/>
  <c r="AM93" i="18"/>
  <c r="AL93" i="18"/>
  <c r="K93" i="18"/>
  <c r="L93" i="18" s="1"/>
  <c r="E93" i="18"/>
  <c r="H92" i="18" s="1"/>
  <c r="AM92" i="18"/>
  <c r="T92" i="18"/>
  <c r="K92" i="18"/>
  <c r="L92" i="18" s="1"/>
  <c r="I92" i="18"/>
  <c r="J92" i="18" s="1"/>
  <c r="E92" i="18"/>
  <c r="H91" i="18" s="1"/>
  <c r="AM91" i="18"/>
  <c r="K91" i="18"/>
  <c r="L91" i="18" s="1"/>
  <c r="R91" i="18" s="1"/>
  <c r="I91" i="18"/>
  <c r="J91" i="18" s="1"/>
  <c r="E91" i="18"/>
  <c r="H90" i="18" s="1"/>
  <c r="I90" i="18" s="1"/>
  <c r="J90" i="18" s="1"/>
  <c r="B91" i="18"/>
  <c r="AL99" i="18" s="1"/>
  <c r="AM90" i="18"/>
  <c r="T90" i="18"/>
  <c r="E90" i="18"/>
  <c r="H89" i="18" s="1"/>
  <c r="I89" i="18" s="1"/>
  <c r="J89" i="18" s="1"/>
  <c r="B90" i="18"/>
  <c r="T93" i="18" s="1"/>
  <c r="AM89" i="18"/>
  <c r="AL89" i="18"/>
  <c r="AK89" i="18"/>
  <c r="B89" i="18"/>
  <c r="K97" i="18" s="1"/>
  <c r="L97" i="18" s="1"/>
  <c r="E85" i="18"/>
  <c r="AT84" i="18"/>
  <c r="AP84" i="18"/>
  <c r="AA84" i="18"/>
  <c r="I84" i="18"/>
  <c r="J84" i="18" s="1"/>
  <c r="H84" i="18"/>
  <c r="E84" i="18"/>
  <c r="H83" i="18" s="1"/>
  <c r="I83" i="18" s="1"/>
  <c r="J83" i="18" s="1"/>
  <c r="AT83" i="18"/>
  <c r="AP83" i="18"/>
  <c r="AA83" i="18"/>
  <c r="E83" i="18"/>
  <c r="AT82" i="18"/>
  <c r="AP82" i="18"/>
  <c r="AA82" i="18"/>
  <c r="T82" i="18"/>
  <c r="I82" i="18"/>
  <c r="J82" i="18" s="1"/>
  <c r="H82" i="18"/>
  <c r="E82" i="18"/>
  <c r="AT81" i="18"/>
  <c r="AS81" i="18"/>
  <c r="AP81" i="18"/>
  <c r="AA81" i="18"/>
  <c r="T81" i="18"/>
  <c r="H81" i="18"/>
  <c r="I81" i="18" s="1"/>
  <c r="J81" i="18" s="1"/>
  <c r="E81" i="18"/>
  <c r="H80" i="18" s="1"/>
  <c r="I80" i="18" s="1"/>
  <c r="J80" i="18" s="1"/>
  <c r="AT80" i="18"/>
  <c r="AS80" i="18"/>
  <c r="AP80" i="18"/>
  <c r="AA80" i="18"/>
  <c r="E80" i="18"/>
  <c r="AT79" i="18"/>
  <c r="AP79" i="18"/>
  <c r="AA79" i="18"/>
  <c r="J79" i="18"/>
  <c r="I79" i="18"/>
  <c r="H79" i="18"/>
  <c r="E79" i="18"/>
  <c r="AT78" i="18"/>
  <c r="AP78" i="18"/>
  <c r="AA78" i="18"/>
  <c r="T78" i="18"/>
  <c r="H78" i="18"/>
  <c r="I78" i="18" s="1"/>
  <c r="J78" i="18" s="1"/>
  <c r="E78" i="18"/>
  <c r="AT77" i="18"/>
  <c r="AS77" i="18"/>
  <c r="AP77" i="18"/>
  <c r="AA77" i="18"/>
  <c r="T77" i="18"/>
  <c r="H77" i="18"/>
  <c r="I77" i="18" s="1"/>
  <c r="J77" i="18" s="1"/>
  <c r="E77" i="18"/>
  <c r="H76" i="18" s="1"/>
  <c r="AT76" i="18"/>
  <c r="AR76" i="18"/>
  <c r="AP76" i="18"/>
  <c r="AA76" i="18"/>
  <c r="I76" i="18"/>
  <c r="J76" i="18" s="1"/>
  <c r="E76" i="18"/>
  <c r="H75" i="18" s="1"/>
  <c r="I75" i="18" s="1"/>
  <c r="J75" i="18" s="1"/>
  <c r="AT75" i="18"/>
  <c r="AP75" i="18"/>
  <c r="AA75" i="18"/>
  <c r="E75" i="18"/>
  <c r="B75" i="18"/>
  <c r="AS83" i="18" s="1"/>
  <c r="AT74" i="18"/>
  <c r="AP74" i="18"/>
  <c r="AA74" i="18"/>
  <c r="T74" i="18"/>
  <c r="J74" i="18"/>
  <c r="I74" i="18"/>
  <c r="H74" i="18"/>
  <c r="E74" i="18"/>
  <c r="B74" i="18"/>
  <c r="AT73" i="18"/>
  <c r="AP73" i="18"/>
  <c r="AA73" i="18"/>
  <c r="J73" i="18"/>
  <c r="I73" i="18"/>
  <c r="H73" i="18"/>
  <c r="B73" i="18"/>
  <c r="AR77" i="18" s="1"/>
  <c r="E70" i="18"/>
  <c r="AT69" i="18"/>
  <c r="AP69" i="18"/>
  <c r="AA69" i="18"/>
  <c r="K69" i="18"/>
  <c r="H69" i="18"/>
  <c r="I69" i="18" s="1"/>
  <c r="J69" i="18" s="1"/>
  <c r="E69" i="18"/>
  <c r="AT68" i="18"/>
  <c r="AP68" i="18"/>
  <c r="AA68" i="18"/>
  <c r="H68" i="18"/>
  <c r="I68" i="18" s="1"/>
  <c r="J68" i="18" s="1"/>
  <c r="E68" i="18"/>
  <c r="AT67" i="18"/>
  <c r="AS67" i="18"/>
  <c r="AP67" i="18"/>
  <c r="AA67" i="18"/>
  <c r="H67" i="18"/>
  <c r="I67" i="18" s="1"/>
  <c r="J67" i="18" s="1"/>
  <c r="E67" i="18"/>
  <c r="AT66" i="18"/>
  <c r="AS66" i="18"/>
  <c r="AP66" i="18"/>
  <c r="AA66" i="18"/>
  <c r="J66" i="18"/>
  <c r="H66" i="18"/>
  <c r="I66" i="18" s="1"/>
  <c r="E66" i="18"/>
  <c r="AT65" i="18"/>
  <c r="AP65" i="18"/>
  <c r="AA65" i="18"/>
  <c r="H65" i="18"/>
  <c r="I65" i="18" s="1"/>
  <c r="J65" i="18" s="1"/>
  <c r="E65" i="18"/>
  <c r="AT64" i="18"/>
  <c r="AP64" i="18"/>
  <c r="AA64" i="18"/>
  <c r="H64" i="18"/>
  <c r="I64" i="18" s="1"/>
  <c r="J64" i="18" s="1"/>
  <c r="E64" i="18"/>
  <c r="AT63" i="18"/>
  <c r="AS63" i="18"/>
  <c r="AP63" i="18"/>
  <c r="AA63" i="18"/>
  <c r="H63" i="18"/>
  <c r="I63" i="18" s="1"/>
  <c r="J63" i="18" s="1"/>
  <c r="E63" i="18"/>
  <c r="AT62" i="18"/>
  <c r="AP62" i="18"/>
  <c r="AA62" i="18"/>
  <c r="K62" i="18"/>
  <c r="I62" i="18"/>
  <c r="J62" i="18" s="1"/>
  <c r="H62" i="18"/>
  <c r="E62" i="18"/>
  <c r="AT61" i="18"/>
  <c r="AP61" i="18"/>
  <c r="AA61" i="18"/>
  <c r="H61" i="18"/>
  <c r="I61" i="18" s="1"/>
  <c r="J61" i="18" s="1"/>
  <c r="E61" i="18"/>
  <c r="AT60" i="18"/>
  <c r="AR60" i="18"/>
  <c r="AP60" i="18"/>
  <c r="AA60" i="18"/>
  <c r="I60" i="18"/>
  <c r="J60" i="18" s="1"/>
  <c r="H60" i="18"/>
  <c r="E60" i="18"/>
  <c r="H59" i="18" s="1"/>
  <c r="I59" i="18" s="1"/>
  <c r="J59" i="18" s="1"/>
  <c r="B60" i="18"/>
  <c r="AT59" i="18"/>
  <c r="AS59" i="18"/>
  <c r="AP59" i="18"/>
  <c r="AA59" i="18"/>
  <c r="K59" i="18"/>
  <c r="E59" i="18"/>
  <c r="B59" i="18"/>
  <c r="T61" i="18" s="1"/>
  <c r="AT58" i="18"/>
  <c r="AP58" i="18"/>
  <c r="AA58" i="18"/>
  <c r="K58" i="18"/>
  <c r="I58" i="18"/>
  <c r="J58" i="18" s="1"/>
  <c r="H58" i="18"/>
  <c r="B58" i="18"/>
  <c r="AR66" i="18" s="1"/>
  <c r="E54" i="18"/>
  <c r="AT53" i="18"/>
  <c r="AP53" i="18"/>
  <c r="AG53" i="18"/>
  <c r="AA53" i="18"/>
  <c r="K53" i="18"/>
  <c r="L53" i="18" s="1"/>
  <c r="H53" i="18"/>
  <c r="I53" i="18" s="1"/>
  <c r="J53" i="18" s="1"/>
  <c r="E53" i="18"/>
  <c r="AT52" i="18"/>
  <c r="AR52" i="18"/>
  <c r="AP52" i="18"/>
  <c r="AG52" i="18"/>
  <c r="AA52" i="18"/>
  <c r="I52" i="18"/>
  <c r="J52" i="18" s="1"/>
  <c r="H52" i="18"/>
  <c r="E52" i="18"/>
  <c r="H51" i="18" s="1"/>
  <c r="I51" i="18" s="1"/>
  <c r="J51" i="18" s="1"/>
  <c r="AT51" i="18"/>
  <c r="AS51" i="18"/>
  <c r="AP51" i="18"/>
  <c r="AG51" i="18"/>
  <c r="AA51" i="18"/>
  <c r="K51" i="18"/>
  <c r="L51" i="18" s="1"/>
  <c r="E51" i="18"/>
  <c r="AT50" i="18"/>
  <c r="AP50" i="18"/>
  <c r="AG50" i="18"/>
  <c r="AA50" i="18"/>
  <c r="R50" i="18"/>
  <c r="K50" i="18"/>
  <c r="L50" i="18" s="1"/>
  <c r="H50" i="18"/>
  <c r="I50" i="18" s="1"/>
  <c r="J50" i="18" s="1"/>
  <c r="E50" i="18"/>
  <c r="AT49" i="18"/>
  <c r="AR49" i="18"/>
  <c r="AP49" i="18"/>
  <c r="AG49" i="18"/>
  <c r="AA49" i="18"/>
  <c r="H49" i="18"/>
  <c r="I49" i="18" s="1"/>
  <c r="J49" i="18" s="1"/>
  <c r="E49" i="18"/>
  <c r="AT48" i="18"/>
  <c r="AR48" i="18"/>
  <c r="AP48" i="18"/>
  <c r="AG48" i="18"/>
  <c r="AA48" i="18"/>
  <c r="K48" i="18"/>
  <c r="L48" i="18" s="1"/>
  <c r="H48" i="18"/>
  <c r="I48" i="18" s="1"/>
  <c r="J48" i="18" s="1"/>
  <c r="E48" i="18"/>
  <c r="AT47" i="18"/>
  <c r="AP47" i="18"/>
  <c r="AG47" i="18"/>
  <c r="AA47" i="18"/>
  <c r="H47" i="18"/>
  <c r="I47" i="18" s="1"/>
  <c r="J47" i="18" s="1"/>
  <c r="E47" i="18"/>
  <c r="AT46" i="18"/>
  <c r="AS46" i="18"/>
  <c r="AP46" i="18"/>
  <c r="AG46" i="18"/>
  <c r="AA46" i="18"/>
  <c r="T46" i="18"/>
  <c r="H46" i="18"/>
  <c r="I46" i="18" s="1"/>
  <c r="J46" i="18" s="1"/>
  <c r="E46" i="18"/>
  <c r="AT45" i="18"/>
  <c r="AR45" i="18"/>
  <c r="AP45" i="18"/>
  <c r="AG45" i="18"/>
  <c r="AA45" i="18"/>
  <c r="K45" i="18"/>
  <c r="L45" i="18" s="1"/>
  <c r="J45" i="18"/>
  <c r="H45" i="18"/>
  <c r="I45" i="18" s="1"/>
  <c r="E45" i="18"/>
  <c r="AT44" i="18"/>
  <c r="AP44" i="18"/>
  <c r="AG44" i="18"/>
  <c r="AA44" i="18"/>
  <c r="J44" i="18"/>
  <c r="I44" i="18"/>
  <c r="H44" i="18"/>
  <c r="E44" i="18"/>
  <c r="B44" i="18"/>
  <c r="AS53" i="18" s="1"/>
  <c r="AT43" i="18"/>
  <c r="AS43" i="18"/>
  <c r="AR43" i="18"/>
  <c r="AP43" i="18"/>
  <c r="AG43" i="18"/>
  <c r="AA43" i="18"/>
  <c r="H43" i="18"/>
  <c r="I43" i="18" s="1"/>
  <c r="J43" i="18" s="1"/>
  <c r="E43" i="18"/>
  <c r="H42" i="18" s="1"/>
  <c r="B43" i="18"/>
  <c r="AT42" i="18"/>
  <c r="AS42" i="18"/>
  <c r="AP42" i="18"/>
  <c r="AG42" i="18"/>
  <c r="AA42" i="18"/>
  <c r="L42" i="18"/>
  <c r="K42" i="18"/>
  <c r="I42" i="18"/>
  <c r="J42" i="18" s="1"/>
  <c r="B42" i="18"/>
  <c r="AR51" i="18" s="1"/>
  <c r="E38" i="18"/>
  <c r="H37" i="18" s="1"/>
  <c r="I37" i="18" s="1"/>
  <c r="J37" i="18" s="1"/>
  <c r="AT37" i="18"/>
  <c r="AP37" i="18"/>
  <c r="AA37" i="18"/>
  <c r="T37" i="18"/>
  <c r="E37" i="18"/>
  <c r="AT36" i="18"/>
  <c r="AS36" i="18"/>
  <c r="AR36" i="18"/>
  <c r="AP36" i="18"/>
  <c r="AA36" i="18"/>
  <c r="I36" i="18"/>
  <c r="J36" i="18" s="1"/>
  <c r="H36" i="18"/>
  <c r="E36" i="18"/>
  <c r="AT35" i="18"/>
  <c r="AS35" i="18"/>
  <c r="AP35" i="18"/>
  <c r="AA35" i="18"/>
  <c r="K35" i="18"/>
  <c r="L35" i="18" s="1"/>
  <c r="J35" i="18"/>
  <c r="H35" i="18"/>
  <c r="I35" i="18" s="1"/>
  <c r="E35" i="18"/>
  <c r="AT34" i="18"/>
  <c r="AP34" i="18"/>
  <c r="AA34" i="18"/>
  <c r="I34" i="18"/>
  <c r="J34" i="18" s="1"/>
  <c r="H34" i="18"/>
  <c r="E34" i="18"/>
  <c r="AT33" i="18"/>
  <c r="AP33" i="18"/>
  <c r="AA33" i="18"/>
  <c r="T33" i="18"/>
  <c r="H33" i="18"/>
  <c r="I33" i="18" s="1"/>
  <c r="J33" i="18" s="1"/>
  <c r="E33" i="18"/>
  <c r="AT32" i="18"/>
  <c r="AS32" i="18"/>
  <c r="AR32" i="18"/>
  <c r="AP32" i="18"/>
  <c r="AA32" i="18"/>
  <c r="H32" i="18"/>
  <c r="I32" i="18" s="1"/>
  <c r="J32" i="18" s="1"/>
  <c r="E32" i="18"/>
  <c r="H31" i="18" s="1"/>
  <c r="I31" i="18" s="1"/>
  <c r="J31" i="18" s="1"/>
  <c r="AT31" i="18"/>
  <c r="AS31" i="18"/>
  <c r="AP31" i="18"/>
  <c r="AA31" i="18"/>
  <c r="K31" i="18"/>
  <c r="L31" i="18" s="1"/>
  <c r="E31" i="18"/>
  <c r="AT30" i="18"/>
  <c r="AS30" i="18"/>
  <c r="AP30" i="18"/>
  <c r="AA30" i="18"/>
  <c r="J30" i="18"/>
  <c r="I30" i="18"/>
  <c r="H30" i="18"/>
  <c r="E30" i="18"/>
  <c r="AT29" i="18"/>
  <c r="AS29" i="18"/>
  <c r="AP29" i="18"/>
  <c r="AA29" i="18"/>
  <c r="H29" i="18"/>
  <c r="I29" i="18" s="1"/>
  <c r="J29" i="18" s="1"/>
  <c r="E29" i="18"/>
  <c r="AT28" i="18"/>
  <c r="AS28" i="18"/>
  <c r="AR28" i="18"/>
  <c r="AP28" i="18"/>
  <c r="AA28" i="18"/>
  <c r="T28" i="18"/>
  <c r="H28" i="18"/>
  <c r="I28" i="18" s="1"/>
  <c r="J28" i="18" s="1"/>
  <c r="E28" i="18"/>
  <c r="H27" i="18" s="1"/>
  <c r="I27" i="18" s="1"/>
  <c r="J27" i="18" s="1"/>
  <c r="B28" i="18"/>
  <c r="AS34" i="18" s="1"/>
  <c r="AT27" i="18"/>
  <c r="AS27" i="18"/>
  <c r="AR27" i="18"/>
  <c r="AP27" i="18"/>
  <c r="AA27" i="18"/>
  <c r="E27" i="18"/>
  <c r="H26" i="18" s="1"/>
  <c r="I26" i="18" s="1"/>
  <c r="J26" i="18" s="1"/>
  <c r="B27" i="18"/>
  <c r="T36" i="18" s="1"/>
  <c r="AT26" i="18"/>
  <c r="AS26" i="18"/>
  <c r="AP26" i="18"/>
  <c r="AA26" i="18"/>
  <c r="T26" i="18"/>
  <c r="B26" i="18"/>
  <c r="AR35" i="18" s="1"/>
  <c r="E148" i="17"/>
  <c r="H147" i="17" s="1"/>
  <c r="I147" i="17" s="1"/>
  <c r="J147" i="17" s="1"/>
  <c r="AW147" i="17"/>
  <c r="AU147" i="17"/>
  <c r="AS147" i="17"/>
  <c r="AG147" i="17"/>
  <c r="E147" i="17"/>
  <c r="H146" i="17" s="1"/>
  <c r="I146" i="17" s="1"/>
  <c r="J146" i="17" s="1"/>
  <c r="AW146" i="17"/>
  <c r="AV146" i="17"/>
  <c r="AS146" i="17"/>
  <c r="AG146" i="17"/>
  <c r="E146" i="17"/>
  <c r="AW145" i="17"/>
  <c r="AS145" i="17"/>
  <c r="AG145" i="17"/>
  <c r="T145" i="17"/>
  <c r="H145" i="17"/>
  <c r="I145" i="17" s="1"/>
  <c r="J145" i="17" s="1"/>
  <c r="E145" i="17"/>
  <c r="AW144" i="17"/>
  <c r="AV144" i="17"/>
  <c r="AU144" i="17"/>
  <c r="AS144" i="17"/>
  <c r="AG144" i="17"/>
  <c r="H144" i="17"/>
  <c r="I144" i="17" s="1"/>
  <c r="J144" i="17" s="1"/>
  <c r="E144" i="17"/>
  <c r="H143" i="17" s="1"/>
  <c r="I143" i="17" s="1"/>
  <c r="J143" i="17" s="1"/>
  <c r="AW143" i="17"/>
  <c r="AV143" i="17"/>
  <c r="AS143" i="17"/>
  <c r="AG143" i="17"/>
  <c r="E143" i="17"/>
  <c r="AW142" i="17"/>
  <c r="AS142" i="17"/>
  <c r="AG142" i="17"/>
  <c r="I142" i="17"/>
  <c r="J142" i="17" s="1"/>
  <c r="H142" i="17"/>
  <c r="E142" i="17"/>
  <c r="H141" i="17" s="1"/>
  <c r="I141" i="17" s="1"/>
  <c r="J141" i="17" s="1"/>
  <c r="AW141" i="17"/>
  <c r="AS141" i="17"/>
  <c r="AG141" i="17"/>
  <c r="T141" i="17"/>
  <c r="E141" i="17"/>
  <c r="AW140" i="17"/>
  <c r="AV140" i="17"/>
  <c r="AS140" i="17"/>
  <c r="AG140" i="17"/>
  <c r="H140" i="17"/>
  <c r="I140" i="17" s="1"/>
  <c r="J140" i="17" s="1"/>
  <c r="E140" i="17"/>
  <c r="H139" i="17" s="1"/>
  <c r="I139" i="17" s="1"/>
  <c r="J139" i="17" s="1"/>
  <c r="AW139" i="17"/>
  <c r="AS139" i="17"/>
  <c r="AG139" i="17"/>
  <c r="E139" i="17"/>
  <c r="AW138" i="17"/>
  <c r="AV138" i="17"/>
  <c r="AS138" i="17"/>
  <c r="AG138" i="17"/>
  <c r="H138" i="17"/>
  <c r="I138" i="17" s="1"/>
  <c r="J138" i="17" s="1"/>
  <c r="E138" i="17"/>
  <c r="B138" i="17"/>
  <c r="AV139" i="17" s="1"/>
  <c r="AW137" i="17"/>
  <c r="AV137" i="17"/>
  <c r="AS137" i="17"/>
  <c r="AG137" i="17"/>
  <c r="T137" i="17"/>
  <c r="I137" i="17"/>
  <c r="J137" i="17" s="1"/>
  <c r="H137" i="17"/>
  <c r="E137" i="17"/>
  <c r="H136" i="17" s="1"/>
  <c r="B137" i="17"/>
  <c r="T144" i="17" s="1"/>
  <c r="AW136" i="17"/>
  <c r="AS136" i="17"/>
  <c r="AG136" i="17"/>
  <c r="J136" i="17"/>
  <c r="I136" i="17"/>
  <c r="B136" i="17"/>
  <c r="E133" i="17"/>
  <c r="AZ132" i="17"/>
  <c r="AW132" i="17"/>
  <c r="AS132" i="17"/>
  <c r="AG132" i="17"/>
  <c r="T132" i="17"/>
  <c r="H132" i="17"/>
  <c r="I132" i="17" s="1"/>
  <c r="J132" i="17" s="1"/>
  <c r="E132" i="17"/>
  <c r="H131" i="17" s="1"/>
  <c r="I131" i="17" s="1"/>
  <c r="J131" i="17" s="1"/>
  <c r="AZ131" i="17"/>
  <c r="AW131" i="17"/>
  <c r="AV131" i="17"/>
  <c r="AS131" i="17"/>
  <c r="AG131" i="17"/>
  <c r="K131" i="17"/>
  <c r="L131" i="17" s="1"/>
  <c r="E131" i="17"/>
  <c r="H130" i="17" s="1"/>
  <c r="I130" i="17" s="1"/>
  <c r="J130" i="17" s="1"/>
  <c r="AZ130" i="17"/>
  <c r="AW130" i="17"/>
  <c r="AS130" i="17"/>
  <c r="AG130" i="17"/>
  <c r="T130" i="17"/>
  <c r="E130" i="17"/>
  <c r="AZ129" i="17"/>
  <c r="AW129" i="17"/>
  <c r="AV129" i="17"/>
  <c r="AU129" i="17"/>
  <c r="AS129" i="17"/>
  <c r="AG129" i="17"/>
  <c r="H129" i="17"/>
  <c r="I129" i="17" s="1"/>
  <c r="J129" i="17" s="1"/>
  <c r="E129" i="17"/>
  <c r="H128" i="17" s="1"/>
  <c r="AZ128" i="17"/>
  <c r="AW128" i="17"/>
  <c r="AS128" i="17"/>
  <c r="AG128" i="17"/>
  <c r="K128" i="17"/>
  <c r="L128" i="17" s="1"/>
  <c r="I128" i="17"/>
  <c r="J128" i="17" s="1"/>
  <c r="E128" i="17"/>
  <c r="AZ127" i="17"/>
  <c r="AW127" i="17"/>
  <c r="AS127" i="17"/>
  <c r="AG127" i="17"/>
  <c r="T127" i="17"/>
  <c r="J127" i="17"/>
  <c r="I127" i="17"/>
  <c r="H127" i="17"/>
  <c r="E127" i="17"/>
  <c r="AZ126" i="17"/>
  <c r="AW126" i="17"/>
  <c r="AV126" i="17"/>
  <c r="AU126" i="17"/>
  <c r="AS126" i="17"/>
  <c r="AG126" i="17"/>
  <c r="H126" i="17"/>
  <c r="I126" i="17" s="1"/>
  <c r="J126" i="17" s="1"/>
  <c r="E126" i="17"/>
  <c r="H125" i="17" s="1"/>
  <c r="I125" i="17" s="1"/>
  <c r="J125" i="17" s="1"/>
  <c r="AZ125" i="17"/>
  <c r="AW125" i="17"/>
  <c r="AV125" i="17"/>
  <c r="AU125" i="17"/>
  <c r="AS125" i="17"/>
  <c r="AG125" i="17"/>
  <c r="E125" i="17"/>
  <c r="H124" i="17" s="1"/>
  <c r="I124" i="17" s="1"/>
  <c r="J124" i="17" s="1"/>
  <c r="AZ124" i="17"/>
  <c r="AW124" i="17"/>
  <c r="AU124" i="17"/>
  <c r="AS124" i="17"/>
  <c r="AG124" i="17"/>
  <c r="T124" i="17"/>
  <c r="K124" i="17"/>
  <c r="E124" i="17"/>
  <c r="AZ123" i="17"/>
  <c r="AW123" i="17"/>
  <c r="AV123" i="17"/>
  <c r="AS123" i="17"/>
  <c r="AG123" i="17"/>
  <c r="K123" i="17"/>
  <c r="L123" i="17" s="1"/>
  <c r="H123" i="17"/>
  <c r="I123" i="17" s="1"/>
  <c r="J123" i="17" s="1"/>
  <c r="E123" i="17"/>
  <c r="B123" i="17"/>
  <c r="AV128" i="17" s="1"/>
  <c r="AZ122" i="17"/>
  <c r="AW122" i="17"/>
  <c r="AU122" i="17"/>
  <c r="AS122" i="17"/>
  <c r="AG122" i="17"/>
  <c r="T122" i="17"/>
  <c r="L122" i="17"/>
  <c r="K122" i="17"/>
  <c r="I122" i="17"/>
  <c r="J122" i="17" s="1"/>
  <c r="H122" i="17"/>
  <c r="E122" i="17"/>
  <c r="B122" i="17"/>
  <c r="T129" i="17" s="1"/>
  <c r="AZ121" i="17"/>
  <c r="AW121" i="17"/>
  <c r="AV121" i="17"/>
  <c r="AS121" i="17"/>
  <c r="AG121" i="17"/>
  <c r="K121" i="17"/>
  <c r="L121" i="17" s="1"/>
  <c r="H121" i="17"/>
  <c r="I121" i="17" s="1"/>
  <c r="J121" i="17" s="1"/>
  <c r="B121" i="17"/>
  <c r="K125" i="17" s="1"/>
  <c r="L125" i="17" s="1"/>
  <c r="E117" i="17"/>
  <c r="H116" i="17" s="1"/>
  <c r="I116" i="17" s="1"/>
  <c r="J116" i="17" s="1"/>
  <c r="AW116" i="17"/>
  <c r="AS116" i="17"/>
  <c r="AG116" i="17"/>
  <c r="L116" i="17"/>
  <c r="E116" i="17"/>
  <c r="AW115" i="17"/>
  <c r="AS115" i="17"/>
  <c r="AG115" i="17"/>
  <c r="T115" i="17"/>
  <c r="H115" i="17"/>
  <c r="I115" i="17" s="1"/>
  <c r="J115" i="17" s="1"/>
  <c r="E115" i="17"/>
  <c r="AW114" i="17"/>
  <c r="AV114" i="17"/>
  <c r="AU114" i="17"/>
  <c r="AS114" i="17"/>
  <c r="AG114" i="17"/>
  <c r="H114" i="17"/>
  <c r="I114" i="17" s="1"/>
  <c r="J114" i="17" s="1"/>
  <c r="E114" i="17"/>
  <c r="H113" i="17" s="1"/>
  <c r="I113" i="17" s="1"/>
  <c r="J113" i="17" s="1"/>
  <c r="AW113" i="17"/>
  <c r="AS113" i="17"/>
  <c r="AG113" i="17"/>
  <c r="K113" i="17"/>
  <c r="L113" i="17" s="1"/>
  <c r="E113" i="17"/>
  <c r="AW112" i="17"/>
  <c r="AS112" i="17"/>
  <c r="AG112" i="17"/>
  <c r="T112" i="17"/>
  <c r="H112" i="17"/>
  <c r="I112" i="17" s="1"/>
  <c r="J112" i="17" s="1"/>
  <c r="E112" i="17"/>
  <c r="AW111" i="17"/>
  <c r="AS111" i="17"/>
  <c r="AG111" i="17"/>
  <c r="H111" i="17"/>
  <c r="I111" i="17" s="1"/>
  <c r="J111" i="17" s="1"/>
  <c r="E111" i="17"/>
  <c r="AW110" i="17"/>
  <c r="AV110" i="17"/>
  <c r="AU110" i="17"/>
  <c r="AS110" i="17"/>
  <c r="AG110" i="17"/>
  <c r="T110" i="17"/>
  <c r="H110" i="17"/>
  <c r="I110" i="17" s="1"/>
  <c r="J110" i="17" s="1"/>
  <c r="E110" i="17"/>
  <c r="H109" i="17" s="1"/>
  <c r="I109" i="17" s="1"/>
  <c r="J109" i="17" s="1"/>
  <c r="AW109" i="17"/>
  <c r="AS109" i="17"/>
  <c r="AG109" i="17"/>
  <c r="E109" i="17"/>
  <c r="H108" i="17" s="1"/>
  <c r="I108" i="17" s="1"/>
  <c r="J108" i="17" s="1"/>
  <c r="AW108" i="17"/>
  <c r="AS108" i="17"/>
  <c r="AG108" i="17"/>
  <c r="T108" i="17"/>
  <c r="K108" i="17"/>
  <c r="L108" i="17" s="1"/>
  <c r="E108" i="17"/>
  <c r="AW107" i="17"/>
  <c r="AU107" i="17"/>
  <c r="AS107" i="17"/>
  <c r="AG107" i="17"/>
  <c r="T107" i="17"/>
  <c r="I107" i="17"/>
  <c r="J107" i="17" s="1"/>
  <c r="H107" i="17"/>
  <c r="E107" i="17"/>
  <c r="H106" i="17" s="1"/>
  <c r="B107" i="17"/>
  <c r="AV113" i="17" s="1"/>
  <c r="AW106" i="17"/>
  <c r="AU106" i="17"/>
  <c r="AS106" i="17"/>
  <c r="AG106" i="17"/>
  <c r="T106" i="17"/>
  <c r="K106" i="17"/>
  <c r="L106" i="17" s="1"/>
  <c r="J106" i="17"/>
  <c r="I106" i="17"/>
  <c r="E106" i="17"/>
  <c r="H105" i="17" s="1"/>
  <c r="I105" i="17" s="1"/>
  <c r="J105" i="17" s="1"/>
  <c r="B106" i="17"/>
  <c r="T114" i="17" s="1"/>
  <c r="AW105" i="17"/>
  <c r="AS105" i="17"/>
  <c r="AG105" i="17"/>
  <c r="T105" i="17"/>
  <c r="B105" i="17"/>
  <c r="K116" i="17" s="1"/>
  <c r="E101" i="17"/>
  <c r="AM100" i="17"/>
  <c r="AK100" i="17"/>
  <c r="T100" i="17"/>
  <c r="H100" i="17"/>
  <c r="I100" i="17" s="1"/>
  <c r="J100" i="17" s="1"/>
  <c r="E100" i="17"/>
  <c r="AM99" i="17"/>
  <c r="AK99" i="17"/>
  <c r="T99" i="17"/>
  <c r="H99" i="17"/>
  <c r="I99" i="17" s="1"/>
  <c r="J99" i="17" s="1"/>
  <c r="E99" i="17"/>
  <c r="AM98" i="17"/>
  <c r="AK98" i="17"/>
  <c r="H98" i="17"/>
  <c r="I98" i="17" s="1"/>
  <c r="J98" i="17" s="1"/>
  <c r="E98" i="17"/>
  <c r="H97" i="17" s="1"/>
  <c r="I97" i="17" s="1"/>
  <c r="J97" i="17" s="1"/>
  <c r="AM97" i="17"/>
  <c r="K97" i="17"/>
  <c r="L97" i="17" s="1"/>
  <c r="E97" i="17"/>
  <c r="H96" i="17" s="1"/>
  <c r="I96" i="17" s="1"/>
  <c r="J96" i="17" s="1"/>
  <c r="AM96" i="17"/>
  <c r="L96" i="17"/>
  <c r="K96" i="17"/>
  <c r="E96" i="17"/>
  <c r="AM95" i="17"/>
  <c r="K95" i="17"/>
  <c r="L95" i="17" s="1"/>
  <c r="R95" i="17" s="1"/>
  <c r="H95" i="17"/>
  <c r="I95" i="17" s="1"/>
  <c r="J95" i="17" s="1"/>
  <c r="E95" i="17"/>
  <c r="AM94" i="17"/>
  <c r="T94" i="17"/>
  <c r="H94" i="17"/>
  <c r="I94" i="17" s="1"/>
  <c r="J94" i="17" s="1"/>
  <c r="E94" i="17"/>
  <c r="AM93" i="17"/>
  <c r="T93" i="17"/>
  <c r="H93" i="17"/>
  <c r="I93" i="17" s="1"/>
  <c r="J93" i="17" s="1"/>
  <c r="E93" i="17"/>
  <c r="H92" i="17" s="1"/>
  <c r="I92" i="17" s="1"/>
  <c r="J92" i="17" s="1"/>
  <c r="AM92" i="17"/>
  <c r="AK92" i="17"/>
  <c r="T92" i="17"/>
  <c r="E92" i="17"/>
  <c r="AM91" i="17"/>
  <c r="AL91" i="17"/>
  <c r="H91" i="17"/>
  <c r="I91" i="17" s="1"/>
  <c r="J91" i="17" s="1"/>
  <c r="E91" i="17"/>
  <c r="H90" i="17" s="1"/>
  <c r="B91" i="17"/>
  <c r="AM90" i="17"/>
  <c r="K90" i="17"/>
  <c r="L90" i="17" s="1"/>
  <c r="J90" i="17"/>
  <c r="I90" i="17"/>
  <c r="E90" i="17"/>
  <c r="H89" i="17" s="1"/>
  <c r="I89" i="17" s="1"/>
  <c r="B90" i="17"/>
  <c r="T91" i="17" s="1"/>
  <c r="AM89" i="17"/>
  <c r="J89" i="17"/>
  <c r="B89" i="17"/>
  <c r="AK97" i="17" s="1"/>
  <c r="E85" i="17"/>
  <c r="AT84" i="17"/>
  <c r="AP84" i="17"/>
  <c r="AA84" i="17"/>
  <c r="T84" i="17"/>
  <c r="H84" i="17"/>
  <c r="I84" i="17" s="1"/>
  <c r="J84" i="17" s="1"/>
  <c r="E84" i="17"/>
  <c r="AT83" i="17"/>
  <c r="AR83" i="17"/>
  <c r="AP83" i="17"/>
  <c r="AA83" i="17"/>
  <c r="H83" i="17"/>
  <c r="I83" i="17" s="1"/>
  <c r="J83" i="17" s="1"/>
  <c r="E83" i="17"/>
  <c r="H82" i="17" s="1"/>
  <c r="I82" i="17" s="1"/>
  <c r="J82" i="17" s="1"/>
  <c r="AT82" i="17"/>
  <c r="AP82" i="17"/>
  <c r="AA82" i="17"/>
  <c r="L82" i="17"/>
  <c r="K82" i="17"/>
  <c r="E82" i="17"/>
  <c r="AT81" i="17"/>
  <c r="AP81" i="17"/>
  <c r="AA81" i="17"/>
  <c r="T81" i="17"/>
  <c r="J81" i="17"/>
  <c r="I81" i="17"/>
  <c r="H81" i="17"/>
  <c r="E81" i="17"/>
  <c r="AT80" i="17"/>
  <c r="AP80" i="17"/>
  <c r="AA80" i="17"/>
  <c r="I80" i="17"/>
  <c r="J80" i="17" s="1"/>
  <c r="H80" i="17"/>
  <c r="E80" i="17"/>
  <c r="AT79" i="17"/>
  <c r="AR79" i="17"/>
  <c r="AP79" i="17"/>
  <c r="AA79" i="17"/>
  <c r="H79" i="17"/>
  <c r="I79" i="17" s="1"/>
  <c r="J79" i="17" s="1"/>
  <c r="E79" i="17"/>
  <c r="H78" i="17" s="1"/>
  <c r="I78" i="17" s="1"/>
  <c r="J78" i="17" s="1"/>
  <c r="AT78" i="17"/>
  <c r="AP78" i="17"/>
  <c r="AA78" i="17"/>
  <c r="K78" i="17"/>
  <c r="L78" i="17" s="1"/>
  <c r="E78" i="17"/>
  <c r="AT77" i="17"/>
  <c r="AP77" i="17"/>
  <c r="AA77" i="17"/>
  <c r="T77" i="17"/>
  <c r="H77" i="17"/>
  <c r="I77" i="17" s="1"/>
  <c r="J77" i="17" s="1"/>
  <c r="E77" i="17"/>
  <c r="AT76" i="17"/>
  <c r="AR76" i="17"/>
  <c r="AP76" i="17"/>
  <c r="AA76" i="17"/>
  <c r="T76" i="17"/>
  <c r="J76" i="17"/>
  <c r="I76" i="17"/>
  <c r="H76" i="17"/>
  <c r="E76" i="17"/>
  <c r="AT75" i="17"/>
  <c r="AP75" i="17"/>
  <c r="AA75" i="17"/>
  <c r="K75" i="17"/>
  <c r="L75" i="17" s="1"/>
  <c r="H75" i="17"/>
  <c r="I75" i="17" s="1"/>
  <c r="J75" i="17" s="1"/>
  <c r="E75" i="17"/>
  <c r="B75" i="17"/>
  <c r="AS79" i="17" s="1"/>
  <c r="AT74" i="17"/>
  <c r="AP74" i="17"/>
  <c r="AA74" i="17"/>
  <c r="T74" i="17"/>
  <c r="K74" i="17"/>
  <c r="L74" i="17" s="1"/>
  <c r="R74" i="17" s="1"/>
  <c r="H74" i="17"/>
  <c r="I74" i="17" s="1"/>
  <c r="J74" i="17" s="1"/>
  <c r="E74" i="17"/>
  <c r="B74" i="17"/>
  <c r="T83" i="17" s="1"/>
  <c r="AT73" i="17"/>
  <c r="AP73" i="17"/>
  <c r="AA73" i="17"/>
  <c r="T73" i="17"/>
  <c r="H73" i="17"/>
  <c r="I73" i="17" s="1"/>
  <c r="J73" i="17" s="1"/>
  <c r="B73" i="17"/>
  <c r="AR82" i="17" s="1"/>
  <c r="E70" i="17"/>
  <c r="AT69" i="17"/>
  <c r="AS69" i="17"/>
  <c r="AP69" i="17"/>
  <c r="AA69" i="17"/>
  <c r="K69" i="17"/>
  <c r="L69" i="17" s="1"/>
  <c r="H69" i="17"/>
  <c r="I69" i="17" s="1"/>
  <c r="J69" i="17" s="1"/>
  <c r="E69" i="17"/>
  <c r="AT68" i="17"/>
  <c r="AP68" i="17"/>
  <c r="AA68" i="17"/>
  <c r="K68" i="17"/>
  <c r="L68" i="17" s="1"/>
  <c r="R68" i="17" s="1"/>
  <c r="H68" i="17"/>
  <c r="I68" i="17" s="1"/>
  <c r="J68" i="17" s="1"/>
  <c r="E68" i="17"/>
  <c r="H67" i="17" s="1"/>
  <c r="I67" i="17" s="1"/>
  <c r="J67" i="17" s="1"/>
  <c r="AT67" i="17"/>
  <c r="AP67" i="17"/>
  <c r="AA67" i="17"/>
  <c r="T67" i="17"/>
  <c r="E67" i="17"/>
  <c r="AT66" i="17"/>
  <c r="AS66" i="17"/>
  <c r="AR66" i="17"/>
  <c r="AP66" i="17"/>
  <c r="AA66" i="17"/>
  <c r="H66" i="17"/>
  <c r="I66" i="17" s="1"/>
  <c r="J66" i="17" s="1"/>
  <c r="E66" i="17"/>
  <c r="H65" i="17" s="1"/>
  <c r="I65" i="17" s="1"/>
  <c r="AT65" i="17"/>
  <c r="AR65" i="17"/>
  <c r="AP65" i="17"/>
  <c r="AA65" i="17"/>
  <c r="K65" i="17"/>
  <c r="L65" i="17" s="1"/>
  <c r="J65" i="17"/>
  <c r="E65" i="17"/>
  <c r="H64" i="17" s="1"/>
  <c r="I64" i="17" s="1"/>
  <c r="J64" i="17" s="1"/>
  <c r="AT64" i="17"/>
  <c r="AP64" i="17"/>
  <c r="AA64" i="17"/>
  <c r="K64" i="17"/>
  <c r="L64" i="17" s="1"/>
  <c r="E64" i="17"/>
  <c r="AT63" i="17"/>
  <c r="AP63" i="17"/>
  <c r="AA63" i="17"/>
  <c r="T63" i="17"/>
  <c r="H63" i="17"/>
  <c r="I63" i="17" s="1"/>
  <c r="J63" i="17" s="1"/>
  <c r="E63" i="17"/>
  <c r="AT62" i="17"/>
  <c r="AS62" i="17"/>
  <c r="AR62" i="17"/>
  <c r="AP62" i="17"/>
  <c r="AA62" i="17"/>
  <c r="H62" i="17"/>
  <c r="I62" i="17" s="1"/>
  <c r="J62" i="17" s="1"/>
  <c r="E62" i="17"/>
  <c r="H61" i="17" s="1"/>
  <c r="I61" i="17" s="1"/>
  <c r="J61" i="17" s="1"/>
  <c r="AT61" i="17"/>
  <c r="AS61" i="17"/>
  <c r="AP61" i="17"/>
  <c r="AA61" i="17"/>
  <c r="K61" i="17"/>
  <c r="L61" i="17" s="1"/>
  <c r="E61" i="17"/>
  <c r="AT60" i="17"/>
  <c r="AP60" i="17"/>
  <c r="AA60" i="17"/>
  <c r="I60" i="17"/>
  <c r="J60" i="17" s="1"/>
  <c r="H60" i="17"/>
  <c r="E60" i="17"/>
  <c r="B60" i="17"/>
  <c r="AS68" i="17" s="1"/>
  <c r="AT59" i="17"/>
  <c r="AS59" i="17"/>
  <c r="AP59" i="17"/>
  <c r="AA59" i="17"/>
  <c r="I59" i="17"/>
  <c r="J59" i="17" s="1"/>
  <c r="H59" i="17"/>
  <c r="E59" i="17"/>
  <c r="B59" i="17"/>
  <c r="T66" i="17" s="1"/>
  <c r="AT58" i="17"/>
  <c r="AS58" i="17"/>
  <c r="AP58" i="17"/>
  <c r="AA58" i="17"/>
  <c r="K58" i="17"/>
  <c r="L58" i="17" s="1"/>
  <c r="I58" i="17"/>
  <c r="J58" i="17" s="1"/>
  <c r="H58" i="17"/>
  <c r="B58" i="17"/>
  <c r="AR61" i="17" s="1"/>
  <c r="E54" i="17"/>
  <c r="H53" i="17" s="1"/>
  <c r="I53" i="17" s="1"/>
  <c r="J53" i="17" s="1"/>
  <c r="AT53" i="17"/>
  <c r="AP53" i="17"/>
  <c r="AG53" i="17"/>
  <c r="AA53" i="17"/>
  <c r="E53" i="17"/>
  <c r="AT52" i="17"/>
  <c r="AP52" i="17"/>
  <c r="AG52" i="17"/>
  <c r="AA52" i="17"/>
  <c r="T52" i="17"/>
  <c r="H52" i="17"/>
  <c r="I52" i="17" s="1"/>
  <c r="J52" i="17" s="1"/>
  <c r="E52" i="17"/>
  <c r="AT51" i="17"/>
  <c r="AR51" i="17"/>
  <c r="AP51" i="17"/>
  <c r="AG51" i="17"/>
  <c r="AA51" i="17"/>
  <c r="K51" i="17"/>
  <c r="J51" i="17"/>
  <c r="H51" i="17"/>
  <c r="I51" i="17" s="1"/>
  <c r="E51" i="17"/>
  <c r="AT50" i="17"/>
  <c r="AP50" i="17"/>
  <c r="AG50" i="17"/>
  <c r="AA50" i="17"/>
  <c r="H50" i="17"/>
  <c r="I50" i="17" s="1"/>
  <c r="J50" i="17" s="1"/>
  <c r="E50" i="17"/>
  <c r="AT49" i="17"/>
  <c r="AP49" i="17"/>
  <c r="AG49" i="17"/>
  <c r="AA49" i="17"/>
  <c r="T49" i="17"/>
  <c r="H49" i="17"/>
  <c r="I49" i="17" s="1"/>
  <c r="J49" i="17" s="1"/>
  <c r="E49" i="17"/>
  <c r="H48" i="17" s="1"/>
  <c r="I48" i="17" s="1"/>
  <c r="J48" i="17" s="1"/>
  <c r="AT48" i="17"/>
  <c r="AS48" i="17"/>
  <c r="AP48" i="17"/>
  <c r="AG48" i="17"/>
  <c r="AA48" i="17"/>
  <c r="K48" i="17"/>
  <c r="E48" i="17"/>
  <c r="H47" i="17" s="1"/>
  <c r="I47" i="17" s="1"/>
  <c r="J47" i="17" s="1"/>
  <c r="AT47" i="17"/>
  <c r="AP47" i="17"/>
  <c r="AG47" i="17"/>
  <c r="AA47" i="17"/>
  <c r="E47" i="17"/>
  <c r="AT46" i="17"/>
  <c r="AP46" i="17"/>
  <c r="AG46" i="17"/>
  <c r="AA46" i="17"/>
  <c r="H46" i="17"/>
  <c r="I46" i="17" s="1"/>
  <c r="J46" i="17" s="1"/>
  <c r="E46" i="17"/>
  <c r="H45" i="17" s="1"/>
  <c r="AT45" i="17"/>
  <c r="AS45" i="17"/>
  <c r="AP45" i="17"/>
  <c r="AG45" i="17"/>
  <c r="AA45" i="17"/>
  <c r="K45" i="17"/>
  <c r="L45" i="17" s="1"/>
  <c r="I45" i="17"/>
  <c r="J45" i="17" s="1"/>
  <c r="E45" i="17"/>
  <c r="H44" i="17" s="1"/>
  <c r="I44" i="17" s="1"/>
  <c r="J44" i="17" s="1"/>
  <c r="AT44" i="17"/>
  <c r="AS44" i="17"/>
  <c r="AP44" i="17"/>
  <c r="AG44" i="17"/>
  <c r="AA44" i="17"/>
  <c r="E44" i="17"/>
  <c r="B44" i="17"/>
  <c r="AS47" i="17" s="1"/>
  <c r="AT43" i="17"/>
  <c r="AS43" i="17"/>
  <c r="AP43" i="17"/>
  <c r="AG43" i="17"/>
  <c r="AA43" i="17"/>
  <c r="T43" i="17"/>
  <c r="H43" i="17"/>
  <c r="I43" i="17" s="1"/>
  <c r="J43" i="17" s="1"/>
  <c r="E43" i="17"/>
  <c r="B43" i="17"/>
  <c r="AT42" i="17"/>
  <c r="AS42" i="17"/>
  <c r="AR42" i="17"/>
  <c r="AP42" i="17"/>
  <c r="AG42" i="17"/>
  <c r="AA42" i="17"/>
  <c r="K42" i="17"/>
  <c r="L42" i="17" s="1"/>
  <c r="H42" i="17"/>
  <c r="I42" i="17" s="1"/>
  <c r="J42" i="17" s="1"/>
  <c r="B42" i="17"/>
  <c r="K47" i="17" s="1"/>
  <c r="L47" i="17" s="1"/>
  <c r="E38" i="17"/>
  <c r="H37" i="17" s="1"/>
  <c r="I37" i="17" s="1"/>
  <c r="J37" i="17" s="1"/>
  <c r="AT37" i="17"/>
  <c r="AP37" i="17"/>
  <c r="AA37" i="17"/>
  <c r="T37" i="17"/>
  <c r="E37" i="17"/>
  <c r="AT36" i="17"/>
  <c r="AR36" i="17"/>
  <c r="AP36" i="17"/>
  <c r="AA36" i="17"/>
  <c r="T36" i="17"/>
  <c r="H36" i="17"/>
  <c r="I36" i="17" s="1"/>
  <c r="J36" i="17" s="1"/>
  <c r="E36" i="17"/>
  <c r="H35" i="17" s="1"/>
  <c r="I35" i="17" s="1"/>
  <c r="J35" i="17" s="1"/>
  <c r="AT35" i="17"/>
  <c r="AR35" i="17"/>
  <c r="AP35" i="17"/>
  <c r="AA35" i="17"/>
  <c r="K35" i="17"/>
  <c r="L35" i="17" s="1"/>
  <c r="E35" i="17"/>
  <c r="H34" i="17" s="1"/>
  <c r="I34" i="17" s="1"/>
  <c r="J34" i="17" s="1"/>
  <c r="AT34" i="17"/>
  <c r="AP34" i="17"/>
  <c r="AA34" i="17"/>
  <c r="K34" i="17"/>
  <c r="L34" i="17" s="1"/>
  <c r="R34" i="17" s="1"/>
  <c r="E34" i="17"/>
  <c r="AT33" i="17"/>
  <c r="AP33" i="17"/>
  <c r="AA33" i="17"/>
  <c r="T33" i="17"/>
  <c r="H33" i="17"/>
  <c r="I33" i="17" s="1"/>
  <c r="J33" i="17" s="1"/>
  <c r="E33" i="17"/>
  <c r="AT32" i="17"/>
  <c r="AR32" i="17"/>
  <c r="AP32" i="17"/>
  <c r="AA32" i="17"/>
  <c r="H32" i="17"/>
  <c r="I32" i="17" s="1"/>
  <c r="J32" i="17" s="1"/>
  <c r="E32" i="17"/>
  <c r="H31" i="17" s="1"/>
  <c r="AT31" i="17"/>
  <c r="AR31" i="17"/>
  <c r="AP31" i="17"/>
  <c r="AA31" i="17"/>
  <c r="K31" i="17"/>
  <c r="L31" i="17" s="1"/>
  <c r="J31" i="17"/>
  <c r="I31" i="17"/>
  <c r="E31" i="17"/>
  <c r="H30" i="17" s="1"/>
  <c r="I30" i="17" s="1"/>
  <c r="J30" i="17" s="1"/>
  <c r="AT30" i="17"/>
  <c r="AP30" i="17"/>
  <c r="AA30" i="17"/>
  <c r="E30" i="17"/>
  <c r="H29" i="17" s="1"/>
  <c r="I29" i="17" s="1"/>
  <c r="J29" i="17" s="1"/>
  <c r="AT29" i="17"/>
  <c r="AP29" i="17"/>
  <c r="AA29" i="17"/>
  <c r="T29" i="17"/>
  <c r="E29" i="17"/>
  <c r="AT28" i="17"/>
  <c r="AS28" i="17"/>
  <c r="AR28" i="17"/>
  <c r="AP28" i="17"/>
  <c r="AA28" i="17"/>
  <c r="H28" i="17"/>
  <c r="I28" i="17" s="1"/>
  <c r="J28" i="17" s="1"/>
  <c r="E28" i="17"/>
  <c r="H27" i="17" s="1"/>
  <c r="B28" i="17"/>
  <c r="AT27" i="17"/>
  <c r="AP27" i="17"/>
  <c r="AA27" i="17"/>
  <c r="K27" i="17"/>
  <c r="L27" i="17" s="1"/>
  <c r="I27" i="17"/>
  <c r="J27" i="17" s="1"/>
  <c r="E27" i="17"/>
  <c r="H26" i="17" s="1"/>
  <c r="I26" i="17" s="1"/>
  <c r="J26" i="17" s="1"/>
  <c r="B27" i="17"/>
  <c r="T32" i="17" s="1"/>
  <c r="AT26" i="17"/>
  <c r="AP26" i="17"/>
  <c r="AA26" i="17"/>
  <c r="T26" i="17"/>
  <c r="K26" i="17"/>
  <c r="L26" i="17" s="1"/>
  <c r="O26" i="17" s="1"/>
  <c r="P26" i="17" s="1"/>
  <c r="Q26" i="17" s="1"/>
  <c r="B26" i="17"/>
  <c r="K30" i="17" s="1"/>
  <c r="L30" i="17" s="1"/>
  <c r="R30" i="17" s="1"/>
  <c r="E148" i="16"/>
  <c r="AW147" i="16"/>
  <c r="AV147" i="16"/>
  <c r="AS147" i="16"/>
  <c r="AG147" i="16"/>
  <c r="I147" i="16"/>
  <c r="J147" i="16" s="1"/>
  <c r="H147" i="16"/>
  <c r="E147" i="16"/>
  <c r="AW146" i="16"/>
  <c r="AS146" i="16"/>
  <c r="AG146" i="16"/>
  <c r="K146" i="16"/>
  <c r="L146" i="16" s="1"/>
  <c r="R146" i="16" s="1"/>
  <c r="H146" i="16"/>
  <c r="I146" i="16" s="1"/>
  <c r="J146" i="16" s="1"/>
  <c r="E146" i="16"/>
  <c r="H145" i="16" s="1"/>
  <c r="I145" i="16" s="1"/>
  <c r="J145" i="16" s="1"/>
  <c r="AW145" i="16"/>
  <c r="AS145" i="16"/>
  <c r="AG145" i="16"/>
  <c r="T145" i="16"/>
  <c r="E145" i="16"/>
  <c r="AW144" i="16"/>
  <c r="AV144" i="16"/>
  <c r="AU144" i="16"/>
  <c r="AS144" i="16"/>
  <c r="AG144" i="16"/>
  <c r="H144" i="16"/>
  <c r="I144" i="16" s="1"/>
  <c r="J144" i="16" s="1"/>
  <c r="E144" i="16"/>
  <c r="H143" i="16" s="1"/>
  <c r="I143" i="16" s="1"/>
  <c r="J143" i="16" s="1"/>
  <c r="AW143" i="16"/>
  <c r="AU143" i="16"/>
  <c r="AS143" i="16"/>
  <c r="AG143" i="16"/>
  <c r="K143" i="16"/>
  <c r="L143" i="16" s="1"/>
  <c r="E143" i="16"/>
  <c r="H142" i="16" s="1"/>
  <c r="I142" i="16" s="1"/>
  <c r="J142" i="16" s="1"/>
  <c r="AW142" i="16"/>
  <c r="AS142" i="16"/>
  <c r="AG142" i="16"/>
  <c r="K142" i="16"/>
  <c r="L142" i="16" s="1"/>
  <c r="R142" i="16" s="1"/>
  <c r="E142" i="16"/>
  <c r="H141" i="16" s="1"/>
  <c r="I141" i="16" s="1"/>
  <c r="J141" i="16" s="1"/>
  <c r="AW141" i="16"/>
  <c r="AS141" i="16"/>
  <c r="AG141" i="16"/>
  <c r="T141" i="16"/>
  <c r="E141" i="16"/>
  <c r="AW140" i="16"/>
  <c r="AV140" i="16"/>
  <c r="AU140" i="16"/>
  <c r="AS140" i="16"/>
  <c r="AG140" i="16"/>
  <c r="H140" i="16"/>
  <c r="I140" i="16" s="1"/>
  <c r="J140" i="16" s="1"/>
  <c r="E140" i="16"/>
  <c r="H139" i="16" s="1"/>
  <c r="I139" i="16" s="1"/>
  <c r="J139" i="16" s="1"/>
  <c r="AW139" i="16"/>
  <c r="AV139" i="16"/>
  <c r="AS139" i="16"/>
  <c r="AG139" i="16"/>
  <c r="K139" i="16"/>
  <c r="L139" i="16" s="1"/>
  <c r="E139" i="16"/>
  <c r="AW138" i="16"/>
  <c r="AS138" i="16"/>
  <c r="AG138" i="16"/>
  <c r="I138" i="16"/>
  <c r="J138" i="16" s="1"/>
  <c r="H138" i="16"/>
  <c r="E138" i="16"/>
  <c r="H137" i="16" s="1"/>
  <c r="I137" i="16" s="1"/>
  <c r="J137" i="16" s="1"/>
  <c r="B138" i="16"/>
  <c r="AV146" i="16" s="1"/>
  <c r="AW137" i="16"/>
  <c r="AS137" i="16"/>
  <c r="AG137" i="16"/>
  <c r="E137" i="16"/>
  <c r="B137" i="16"/>
  <c r="T144" i="16" s="1"/>
  <c r="AW136" i="16"/>
  <c r="AV136" i="16"/>
  <c r="AS136" i="16"/>
  <c r="AG136" i="16"/>
  <c r="K136" i="16"/>
  <c r="L136" i="16" s="1"/>
  <c r="H136" i="16"/>
  <c r="I136" i="16" s="1"/>
  <c r="J136" i="16" s="1"/>
  <c r="B136" i="16"/>
  <c r="AU139" i="16" s="1"/>
  <c r="E133" i="16"/>
  <c r="H132" i="16" s="1"/>
  <c r="I132" i="16" s="1"/>
  <c r="J132" i="16" s="1"/>
  <c r="AZ132" i="16"/>
  <c r="AW132" i="16"/>
  <c r="AS132" i="16"/>
  <c r="AG132" i="16"/>
  <c r="E132" i="16"/>
  <c r="AZ131" i="16"/>
  <c r="AW131" i="16"/>
  <c r="AV131" i="16"/>
  <c r="AS131" i="16"/>
  <c r="AG131" i="16"/>
  <c r="H131" i="16"/>
  <c r="I131" i="16" s="1"/>
  <c r="J131" i="16" s="1"/>
  <c r="E131" i="16"/>
  <c r="AZ130" i="16"/>
  <c r="AW130" i="16"/>
  <c r="AS130" i="16"/>
  <c r="AG130" i="16"/>
  <c r="I130" i="16"/>
  <c r="J130" i="16" s="1"/>
  <c r="H130" i="16"/>
  <c r="E130" i="16"/>
  <c r="AZ129" i="16"/>
  <c r="AW129" i="16"/>
  <c r="AU129" i="16"/>
  <c r="AS129" i="16"/>
  <c r="AG129" i="16"/>
  <c r="H129" i="16"/>
  <c r="I129" i="16" s="1"/>
  <c r="J129" i="16" s="1"/>
  <c r="E129" i="16"/>
  <c r="H128" i="16" s="1"/>
  <c r="I128" i="16" s="1"/>
  <c r="J128" i="16" s="1"/>
  <c r="AZ128" i="16"/>
  <c r="AW128" i="16"/>
  <c r="AV128" i="16"/>
  <c r="AS128" i="16"/>
  <c r="AG128" i="16"/>
  <c r="L128" i="16"/>
  <c r="K128" i="16"/>
  <c r="E128" i="16"/>
  <c r="AZ127" i="16"/>
  <c r="AW127" i="16"/>
  <c r="AS127" i="16"/>
  <c r="AG127" i="16"/>
  <c r="J127" i="16"/>
  <c r="I127" i="16"/>
  <c r="H127" i="16"/>
  <c r="E127" i="16"/>
  <c r="AZ126" i="16"/>
  <c r="AW126" i="16"/>
  <c r="AV126" i="16"/>
  <c r="AU126" i="16"/>
  <c r="AS126" i="16"/>
  <c r="AG126" i="16"/>
  <c r="H126" i="16"/>
  <c r="I126" i="16" s="1"/>
  <c r="J126" i="16" s="1"/>
  <c r="E126" i="16"/>
  <c r="AZ125" i="16"/>
  <c r="AW125" i="16"/>
  <c r="AU125" i="16"/>
  <c r="AS125" i="16"/>
  <c r="AG125" i="16"/>
  <c r="K125" i="16"/>
  <c r="H125" i="16"/>
  <c r="I125" i="16" s="1"/>
  <c r="J125" i="16" s="1"/>
  <c r="E125" i="16"/>
  <c r="H124" i="16" s="1"/>
  <c r="AZ124" i="16"/>
  <c r="AW124" i="16"/>
  <c r="AS124" i="16"/>
  <c r="AG124" i="16"/>
  <c r="T124" i="16"/>
  <c r="K124" i="16"/>
  <c r="I124" i="16"/>
  <c r="J124" i="16" s="1"/>
  <c r="E124" i="16"/>
  <c r="AZ123" i="16"/>
  <c r="AW123" i="16"/>
  <c r="AV123" i="16"/>
  <c r="AS123" i="16"/>
  <c r="AG123" i="16"/>
  <c r="H123" i="16"/>
  <c r="I123" i="16" s="1"/>
  <c r="J123" i="16" s="1"/>
  <c r="E123" i="16"/>
  <c r="B123" i="16"/>
  <c r="AZ122" i="16"/>
  <c r="AW122" i="16"/>
  <c r="AV122" i="16"/>
  <c r="AS122" i="16"/>
  <c r="AG122" i="16"/>
  <c r="K122" i="16"/>
  <c r="H122" i="16"/>
  <c r="I122" i="16" s="1"/>
  <c r="J122" i="16" s="1"/>
  <c r="E122" i="16"/>
  <c r="H121" i="16" s="1"/>
  <c r="I121" i="16" s="1"/>
  <c r="J121" i="16" s="1"/>
  <c r="B122" i="16"/>
  <c r="AZ121" i="16"/>
  <c r="AW121" i="16"/>
  <c r="AV121" i="16"/>
  <c r="AS121" i="16"/>
  <c r="AG121" i="16"/>
  <c r="T121" i="16"/>
  <c r="K121" i="16"/>
  <c r="L121" i="16" s="1"/>
  <c r="B121" i="16"/>
  <c r="K131" i="16" s="1"/>
  <c r="E117" i="16"/>
  <c r="AW116" i="16"/>
  <c r="AS116" i="16"/>
  <c r="AG116" i="16"/>
  <c r="T116" i="16"/>
  <c r="H116" i="16"/>
  <c r="I116" i="16" s="1"/>
  <c r="J116" i="16" s="1"/>
  <c r="E116" i="16"/>
  <c r="AW115" i="16"/>
  <c r="AU115" i="16"/>
  <c r="AS115" i="16"/>
  <c r="AG115" i="16"/>
  <c r="T115" i="16"/>
  <c r="H115" i="16"/>
  <c r="I115" i="16" s="1"/>
  <c r="J115" i="16" s="1"/>
  <c r="E115" i="16"/>
  <c r="H114" i="16" s="1"/>
  <c r="I114" i="16" s="1"/>
  <c r="J114" i="16" s="1"/>
  <c r="AW114" i="16"/>
  <c r="AS114" i="16"/>
  <c r="AG114" i="16"/>
  <c r="T114" i="16"/>
  <c r="K114" i="16"/>
  <c r="L114" i="16" s="1"/>
  <c r="E114" i="16"/>
  <c r="H113" i="16" s="1"/>
  <c r="I113" i="16" s="1"/>
  <c r="J113" i="16" s="1"/>
  <c r="AW113" i="16"/>
  <c r="AS113" i="16"/>
  <c r="AG113" i="16"/>
  <c r="T113" i="16"/>
  <c r="E113" i="16"/>
  <c r="AW112" i="16"/>
  <c r="AS112" i="16"/>
  <c r="AG112" i="16"/>
  <c r="T112" i="16"/>
  <c r="I112" i="16"/>
  <c r="J112" i="16" s="1"/>
  <c r="H112" i="16"/>
  <c r="E112" i="16"/>
  <c r="AW111" i="16"/>
  <c r="AU111" i="16"/>
  <c r="AS111" i="16"/>
  <c r="AG111" i="16"/>
  <c r="T111" i="16"/>
  <c r="H111" i="16"/>
  <c r="I111" i="16" s="1"/>
  <c r="J111" i="16" s="1"/>
  <c r="E111" i="16"/>
  <c r="H110" i="16" s="1"/>
  <c r="I110" i="16" s="1"/>
  <c r="J110" i="16" s="1"/>
  <c r="AW110" i="16"/>
  <c r="AS110" i="16"/>
  <c r="AG110" i="16"/>
  <c r="T110" i="16"/>
  <c r="L110" i="16"/>
  <c r="K110" i="16"/>
  <c r="E110" i="16"/>
  <c r="H109" i="16" s="1"/>
  <c r="I109" i="16" s="1"/>
  <c r="J109" i="16" s="1"/>
  <c r="AW109" i="16"/>
  <c r="AS109" i="16"/>
  <c r="AG109" i="16"/>
  <c r="T109" i="16"/>
  <c r="E109" i="16"/>
  <c r="AW108" i="16"/>
  <c r="AS108" i="16"/>
  <c r="AG108" i="16"/>
  <c r="T108" i="16"/>
  <c r="J108" i="16"/>
  <c r="I108" i="16"/>
  <c r="H108" i="16"/>
  <c r="E108" i="16"/>
  <c r="AW107" i="16"/>
  <c r="AV107" i="16"/>
  <c r="AU107" i="16"/>
  <c r="AS107" i="16"/>
  <c r="AG107" i="16"/>
  <c r="T107" i="16"/>
  <c r="I107" i="16"/>
  <c r="J107" i="16" s="1"/>
  <c r="H107" i="16"/>
  <c r="E107" i="16"/>
  <c r="H106" i="16" s="1"/>
  <c r="I106" i="16" s="1"/>
  <c r="J106" i="16" s="1"/>
  <c r="B107" i="16"/>
  <c r="AW106" i="16"/>
  <c r="AS106" i="16"/>
  <c r="AG106" i="16"/>
  <c r="T106" i="16"/>
  <c r="K106" i="16"/>
  <c r="L106" i="16" s="1"/>
  <c r="E106" i="16"/>
  <c r="B106" i="16"/>
  <c r="AW105" i="16"/>
  <c r="AV105" i="16"/>
  <c r="AS105" i="16"/>
  <c r="AG105" i="16"/>
  <c r="T105" i="16"/>
  <c r="H105" i="16"/>
  <c r="I105" i="16" s="1"/>
  <c r="J105" i="16" s="1"/>
  <c r="B105" i="16"/>
  <c r="AU114" i="16" s="1"/>
  <c r="E101" i="16"/>
  <c r="H100" i="16" s="1"/>
  <c r="I100" i="16" s="1"/>
  <c r="J100" i="16" s="1"/>
  <c r="AM100" i="16"/>
  <c r="AL100" i="16"/>
  <c r="AK100" i="16"/>
  <c r="L100" i="16"/>
  <c r="K100" i="16"/>
  <c r="E100" i="16"/>
  <c r="H99" i="16" s="1"/>
  <c r="AM99" i="16"/>
  <c r="AL99" i="16"/>
  <c r="I99" i="16"/>
  <c r="J99" i="16" s="1"/>
  <c r="E99" i="16"/>
  <c r="H98" i="16" s="1"/>
  <c r="I98" i="16" s="1"/>
  <c r="J98" i="16" s="1"/>
  <c r="AM98" i="16"/>
  <c r="K98" i="16"/>
  <c r="L98" i="16" s="1"/>
  <c r="E98" i="16"/>
  <c r="AM97" i="16"/>
  <c r="T97" i="16"/>
  <c r="K97" i="16"/>
  <c r="L97" i="16" s="1"/>
  <c r="R97" i="16" s="1"/>
  <c r="H97" i="16"/>
  <c r="I97" i="16" s="1"/>
  <c r="J97" i="16" s="1"/>
  <c r="E97" i="16"/>
  <c r="H96" i="16" s="1"/>
  <c r="I96" i="16" s="1"/>
  <c r="J96" i="16" s="1"/>
  <c r="AM96" i="16"/>
  <c r="AK96" i="16"/>
  <c r="T96" i="16"/>
  <c r="E96" i="16"/>
  <c r="AM95" i="16"/>
  <c r="AL95" i="16"/>
  <c r="AK95" i="16"/>
  <c r="T95" i="16"/>
  <c r="H95" i="16"/>
  <c r="I95" i="16" s="1"/>
  <c r="J95" i="16" s="1"/>
  <c r="E95" i="16"/>
  <c r="H94" i="16" s="1"/>
  <c r="AM94" i="16"/>
  <c r="AL94" i="16"/>
  <c r="T94" i="16"/>
  <c r="I94" i="16"/>
  <c r="J94" i="16" s="1"/>
  <c r="E94" i="16"/>
  <c r="H93" i="16" s="1"/>
  <c r="I93" i="16" s="1"/>
  <c r="J93" i="16" s="1"/>
  <c r="AM93" i="16"/>
  <c r="AL93" i="16"/>
  <c r="AK93" i="16"/>
  <c r="T93" i="16"/>
  <c r="L93" i="16"/>
  <c r="K93" i="16"/>
  <c r="E93" i="16"/>
  <c r="H92" i="16" s="1"/>
  <c r="I92" i="16" s="1"/>
  <c r="J92" i="16" s="1"/>
  <c r="AM92" i="16"/>
  <c r="AL92" i="16"/>
  <c r="T92" i="16"/>
  <c r="K92" i="16"/>
  <c r="L92" i="16" s="1"/>
  <c r="E92" i="16"/>
  <c r="AM91" i="16"/>
  <c r="R91" i="16"/>
  <c r="K91" i="16"/>
  <c r="L91" i="16" s="1"/>
  <c r="J91" i="16"/>
  <c r="I91" i="16"/>
  <c r="H91" i="16"/>
  <c r="E91" i="16"/>
  <c r="B91" i="16"/>
  <c r="AL91" i="16" s="1"/>
  <c r="AM90" i="16"/>
  <c r="T90" i="16"/>
  <c r="L90" i="16"/>
  <c r="R90" i="16" s="1"/>
  <c r="K90" i="16"/>
  <c r="I90" i="16"/>
  <c r="J90" i="16" s="1"/>
  <c r="H90" i="16"/>
  <c r="E90" i="16"/>
  <c r="H89" i="16" s="1"/>
  <c r="I89" i="16" s="1"/>
  <c r="J89" i="16" s="1"/>
  <c r="B90" i="16"/>
  <c r="T100" i="16" s="1"/>
  <c r="AM89" i="16"/>
  <c r="AL89" i="16"/>
  <c r="AK89" i="16"/>
  <c r="T89" i="16"/>
  <c r="K89" i="16"/>
  <c r="L89" i="16" s="1"/>
  <c r="O89" i="16" s="1"/>
  <c r="P89" i="16" s="1"/>
  <c r="Q89" i="16" s="1"/>
  <c r="B89" i="16"/>
  <c r="AK99" i="16" s="1"/>
  <c r="E85" i="16"/>
  <c r="H84" i="16" s="1"/>
  <c r="I84" i="16" s="1"/>
  <c r="J84" i="16" s="1"/>
  <c r="AT84" i="16"/>
  <c r="AP84" i="16"/>
  <c r="AA84" i="16"/>
  <c r="E84" i="16"/>
  <c r="H83" i="16" s="1"/>
  <c r="I83" i="16" s="1"/>
  <c r="J83" i="16" s="1"/>
  <c r="AT83" i="16"/>
  <c r="AS83" i="16"/>
  <c r="AP83" i="16"/>
  <c r="AA83" i="16"/>
  <c r="E83" i="16"/>
  <c r="H82" i="16" s="1"/>
  <c r="I82" i="16" s="1"/>
  <c r="J82" i="16" s="1"/>
  <c r="AT82" i="16"/>
  <c r="AP82" i="16"/>
  <c r="AA82" i="16"/>
  <c r="E82" i="16"/>
  <c r="AT81" i="16"/>
  <c r="AS81" i="16"/>
  <c r="AP81" i="16"/>
  <c r="AA81" i="16"/>
  <c r="T81" i="16"/>
  <c r="I81" i="16"/>
  <c r="J81" i="16" s="1"/>
  <c r="H81" i="16"/>
  <c r="E81" i="16"/>
  <c r="AT80" i="16"/>
  <c r="AS80" i="16"/>
  <c r="AP80" i="16"/>
  <c r="AA80" i="16"/>
  <c r="H80" i="16"/>
  <c r="I80" i="16" s="1"/>
  <c r="J80" i="16" s="1"/>
  <c r="E80" i="16"/>
  <c r="H79" i="16" s="1"/>
  <c r="AT79" i="16"/>
  <c r="AP79" i="16"/>
  <c r="AA79" i="16"/>
  <c r="K79" i="16"/>
  <c r="L79" i="16" s="1"/>
  <c r="I79" i="16"/>
  <c r="J79" i="16" s="1"/>
  <c r="E79" i="16"/>
  <c r="AT78" i="16"/>
  <c r="AP78" i="16"/>
  <c r="AA78" i="16"/>
  <c r="H78" i="16"/>
  <c r="I78" i="16" s="1"/>
  <c r="J78" i="16" s="1"/>
  <c r="E78" i="16"/>
  <c r="AT77" i="16"/>
  <c r="AS77" i="16"/>
  <c r="AP77" i="16"/>
  <c r="AA77" i="16"/>
  <c r="T77" i="16"/>
  <c r="J77" i="16"/>
  <c r="I77" i="16"/>
  <c r="H77" i="16"/>
  <c r="E77" i="16"/>
  <c r="AT76" i="16"/>
  <c r="AS76" i="16"/>
  <c r="AP76" i="16"/>
  <c r="AA76" i="16"/>
  <c r="H76" i="16"/>
  <c r="I76" i="16" s="1"/>
  <c r="J76" i="16" s="1"/>
  <c r="E76" i="16"/>
  <c r="H75" i="16" s="1"/>
  <c r="I75" i="16" s="1"/>
  <c r="AT75" i="16"/>
  <c r="AS75" i="16"/>
  <c r="AP75" i="16"/>
  <c r="AA75" i="16"/>
  <c r="T75" i="16"/>
  <c r="J75" i="16"/>
  <c r="E75" i="16"/>
  <c r="B75" i="16"/>
  <c r="AS79" i="16" s="1"/>
  <c r="AT74" i="16"/>
  <c r="AP74" i="16"/>
  <c r="AA74" i="16"/>
  <c r="T74" i="16"/>
  <c r="H74" i="16"/>
  <c r="I74" i="16" s="1"/>
  <c r="J74" i="16" s="1"/>
  <c r="E74" i="16"/>
  <c r="H73" i="16" s="1"/>
  <c r="I73" i="16" s="1"/>
  <c r="J73" i="16" s="1"/>
  <c r="B74" i="16"/>
  <c r="T84" i="16" s="1"/>
  <c r="AT73" i="16"/>
  <c r="AS73" i="16"/>
  <c r="AP73" i="16"/>
  <c r="AA73" i="16"/>
  <c r="B73" i="16"/>
  <c r="E70" i="16"/>
  <c r="H69" i="16" s="1"/>
  <c r="I69" i="16" s="1"/>
  <c r="AT69" i="16"/>
  <c r="AP69" i="16"/>
  <c r="AA69" i="16"/>
  <c r="K69" i="16"/>
  <c r="L69" i="16" s="1"/>
  <c r="J69" i="16"/>
  <c r="E69" i="16"/>
  <c r="AT68" i="16"/>
  <c r="AP68" i="16"/>
  <c r="AA68" i="16"/>
  <c r="H68" i="16"/>
  <c r="I68" i="16" s="1"/>
  <c r="J68" i="16" s="1"/>
  <c r="E68" i="16"/>
  <c r="H67" i="16" s="1"/>
  <c r="I67" i="16" s="1"/>
  <c r="J67" i="16" s="1"/>
  <c r="AT67" i="16"/>
  <c r="AS67" i="16"/>
  <c r="AP67" i="16"/>
  <c r="AA67" i="16"/>
  <c r="K67" i="16"/>
  <c r="E67" i="16"/>
  <c r="AT66" i="16"/>
  <c r="AS66" i="16"/>
  <c r="AR66" i="16"/>
  <c r="AP66" i="16"/>
  <c r="AA66" i="16"/>
  <c r="I66" i="16"/>
  <c r="J66" i="16" s="1"/>
  <c r="H66" i="16"/>
  <c r="E66" i="16"/>
  <c r="H65" i="16" s="1"/>
  <c r="I65" i="16" s="1"/>
  <c r="J65" i="16" s="1"/>
  <c r="AT65" i="16"/>
  <c r="AP65" i="16"/>
  <c r="AA65" i="16"/>
  <c r="L65" i="16"/>
  <c r="K65" i="16"/>
  <c r="E65" i="16"/>
  <c r="AT64" i="16"/>
  <c r="AR64" i="16"/>
  <c r="AP64" i="16"/>
  <c r="AA64" i="16"/>
  <c r="H64" i="16"/>
  <c r="I64" i="16" s="1"/>
  <c r="J64" i="16" s="1"/>
  <c r="E64" i="16"/>
  <c r="H63" i="16" s="1"/>
  <c r="I63" i="16" s="1"/>
  <c r="J63" i="16" s="1"/>
  <c r="AT63" i="16"/>
  <c r="AS63" i="16"/>
  <c r="AP63" i="16"/>
  <c r="AA63" i="16"/>
  <c r="K63" i="16"/>
  <c r="E63" i="16"/>
  <c r="AT62" i="16"/>
  <c r="AS62" i="16"/>
  <c r="AR62" i="16"/>
  <c r="AP62" i="16"/>
  <c r="AA62" i="16"/>
  <c r="K62" i="16"/>
  <c r="I62" i="16"/>
  <c r="J62" i="16" s="1"/>
  <c r="H62" i="16"/>
  <c r="E62" i="16"/>
  <c r="AT61" i="16"/>
  <c r="AP61" i="16"/>
  <c r="AA61" i="16"/>
  <c r="H61" i="16"/>
  <c r="I61" i="16" s="1"/>
  <c r="J61" i="16" s="1"/>
  <c r="E61" i="16"/>
  <c r="AT60" i="16"/>
  <c r="AS60" i="16"/>
  <c r="AR60" i="16"/>
  <c r="AP60" i="16"/>
  <c r="AA60" i="16"/>
  <c r="T60" i="16"/>
  <c r="H60" i="16"/>
  <c r="I60" i="16" s="1"/>
  <c r="J60" i="16" s="1"/>
  <c r="E60" i="16"/>
  <c r="B60" i="16"/>
  <c r="AS69" i="16" s="1"/>
  <c r="AT59" i="16"/>
  <c r="AS59" i="16"/>
  <c r="AR59" i="16"/>
  <c r="AP59" i="16"/>
  <c r="AA59" i="16"/>
  <c r="K59" i="16"/>
  <c r="H59" i="16"/>
  <c r="I59" i="16" s="1"/>
  <c r="J59" i="16" s="1"/>
  <c r="E59" i="16"/>
  <c r="H58" i="16" s="1"/>
  <c r="I58" i="16" s="1"/>
  <c r="J58" i="16" s="1"/>
  <c r="B59" i="16"/>
  <c r="AT58" i="16"/>
  <c r="AP58" i="16"/>
  <c r="AA58" i="16"/>
  <c r="K58" i="16"/>
  <c r="B58" i="16"/>
  <c r="K61" i="16" s="1"/>
  <c r="L61" i="16" s="1"/>
  <c r="E54" i="16"/>
  <c r="AT53" i="16"/>
  <c r="AS53" i="16"/>
  <c r="AR53" i="16"/>
  <c r="AP53" i="16"/>
  <c r="AG53" i="16"/>
  <c r="AA53" i="16"/>
  <c r="I53" i="16"/>
  <c r="J53" i="16" s="1"/>
  <c r="H53" i="16"/>
  <c r="E53" i="16"/>
  <c r="AT52" i="16"/>
  <c r="AS52" i="16"/>
  <c r="AR52" i="16"/>
  <c r="AP52" i="16"/>
  <c r="AG52" i="16"/>
  <c r="AA52" i="16"/>
  <c r="H52" i="16"/>
  <c r="I52" i="16" s="1"/>
  <c r="J52" i="16" s="1"/>
  <c r="E52" i="16"/>
  <c r="H51" i="16" s="1"/>
  <c r="I51" i="16" s="1"/>
  <c r="J51" i="16" s="1"/>
  <c r="AT51" i="16"/>
  <c r="AP51" i="16"/>
  <c r="AG51" i="16"/>
  <c r="AA51" i="16"/>
  <c r="E51" i="16"/>
  <c r="AT50" i="16"/>
  <c r="AS50" i="16"/>
  <c r="AR50" i="16"/>
  <c r="AP50" i="16"/>
  <c r="AG50" i="16"/>
  <c r="AA50" i="16"/>
  <c r="I50" i="16"/>
  <c r="J50" i="16" s="1"/>
  <c r="H50" i="16"/>
  <c r="E50" i="16"/>
  <c r="AT49" i="16"/>
  <c r="AS49" i="16"/>
  <c r="AR49" i="16"/>
  <c r="AP49" i="16"/>
  <c r="AG49" i="16"/>
  <c r="AA49" i="16"/>
  <c r="K49" i="16"/>
  <c r="I49" i="16"/>
  <c r="J49" i="16" s="1"/>
  <c r="H49" i="16"/>
  <c r="E49" i="16"/>
  <c r="H48" i="16" s="1"/>
  <c r="I48" i="16" s="1"/>
  <c r="J48" i="16" s="1"/>
  <c r="AT48" i="16"/>
  <c r="AP48" i="16"/>
  <c r="AG48" i="16"/>
  <c r="AA48" i="16"/>
  <c r="K48" i="16"/>
  <c r="L48" i="16" s="1"/>
  <c r="E48" i="16"/>
  <c r="AT47" i="16"/>
  <c r="AR47" i="16"/>
  <c r="AP47" i="16"/>
  <c r="AG47" i="16"/>
  <c r="AA47" i="16"/>
  <c r="H47" i="16"/>
  <c r="I47" i="16" s="1"/>
  <c r="J47" i="16" s="1"/>
  <c r="E47" i="16"/>
  <c r="AT46" i="16"/>
  <c r="AR46" i="16"/>
  <c r="AP46" i="16"/>
  <c r="AG46" i="16"/>
  <c r="AA46" i="16"/>
  <c r="K46" i="16"/>
  <c r="L46" i="16" s="1"/>
  <c r="R46" i="16" s="1"/>
  <c r="I46" i="16"/>
  <c r="J46" i="16" s="1"/>
  <c r="H46" i="16"/>
  <c r="E46" i="16"/>
  <c r="H45" i="16" s="1"/>
  <c r="I45" i="16" s="1"/>
  <c r="J45" i="16" s="1"/>
  <c r="AT45" i="16"/>
  <c r="AP45" i="16"/>
  <c r="AG45" i="16"/>
  <c r="AA45" i="16"/>
  <c r="L45" i="16"/>
  <c r="K45" i="16"/>
  <c r="E45" i="16"/>
  <c r="AT44" i="16"/>
  <c r="AR44" i="16"/>
  <c r="AP44" i="16"/>
  <c r="AG44" i="16"/>
  <c r="AA44" i="16"/>
  <c r="T44" i="16"/>
  <c r="H44" i="16"/>
  <c r="I44" i="16" s="1"/>
  <c r="J44" i="16" s="1"/>
  <c r="E44" i="16"/>
  <c r="B44" i="16"/>
  <c r="AS48" i="16" s="1"/>
  <c r="AT43" i="16"/>
  <c r="AS43" i="16"/>
  <c r="AR43" i="16"/>
  <c r="AP43" i="16"/>
  <c r="AG43" i="16"/>
  <c r="AA43" i="16"/>
  <c r="K43" i="16"/>
  <c r="H43" i="16"/>
  <c r="I43" i="16" s="1"/>
  <c r="J43" i="16" s="1"/>
  <c r="E43" i="16"/>
  <c r="H42" i="16" s="1"/>
  <c r="I42" i="16" s="1"/>
  <c r="J42" i="16" s="1"/>
  <c r="B43" i="16"/>
  <c r="AT42" i="16"/>
  <c r="AP42" i="16"/>
  <c r="AG42" i="16"/>
  <c r="AA42" i="16"/>
  <c r="B42" i="16"/>
  <c r="K51" i="16" s="1"/>
  <c r="L51" i="16" s="1"/>
  <c r="E38" i="16"/>
  <c r="AT37" i="16"/>
  <c r="AS37" i="16"/>
  <c r="AP37" i="16"/>
  <c r="AA37" i="16"/>
  <c r="T37" i="16"/>
  <c r="J37" i="16"/>
  <c r="I37" i="16"/>
  <c r="H37" i="16"/>
  <c r="E37" i="16"/>
  <c r="AT36" i="16"/>
  <c r="AS36" i="16"/>
  <c r="AR36" i="16"/>
  <c r="AP36" i="16"/>
  <c r="AA36" i="16"/>
  <c r="I36" i="16"/>
  <c r="J36" i="16" s="1"/>
  <c r="H36" i="16"/>
  <c r="E36" i="16"/>
  <c r="H35" i="16" s="1"/>
  <c r="I35" i="16" s="1"/>
  <c r="J35" i="16" s="1"/>
  <c r="AT35" i="16"/>
  <c r="AP35" i="16"/>
  <c r="AA35" i="16"/>
  <c r="T35" i="16"/>
  <c r="K35" i="16"/>
  <c r="L35" i="16" s="1"/>
  <c r="R35" i="16" s="1"/>
  <c r="E35" i="16"/>
  <c r="AT34" i="16"/>
  <c r="AR34" i="16"/>
  <c r="AP34" i="16"/>
  <c r="AA34" i="16"/>
  <c r="T34" i="16"/>
  <c r="H34" i="16"/>
  <c r="I34" i="16" s="1"/>
  <c r="J34" i="16" s="1"/>
  <c r="E34" i="16"/>
  <c r="H33" i="16" s="1"/>
  <c r="I33" i="16" s="1"/>
  <c r="J33" i="16" s="1"/>
  <c r="AT33" i="16"/>
  <c r="AS33" i="16"/>
  <c r="AP33" i="16"/>
  <c r="AA33" i="16"/>
  <c r="K33" i="16"/>
  <c r="L33" i="16" s="1"/>
  <c r="E33" i="16"/>
  <c r="AT32" i="16"/>
  <c r="AS32" i="16"/>
  <c r="AR32" i="16"/>
  <c r="AP32" i="16"/>
  <c r="AA32" i="16"/>
  <c r="I32" i="16"/>
  <c r="J32" i="16" s="1"/>
  <c r="H32" i="16"/>
  <c r="E32" i="16"/>
  <c r="H31" i="16" s="1"/>
  <c r="I31" i="16" s="1"/>
  <c r="J31" i="16" s="1"/>
  <c r="AT31" i="16"/>
  <c r="AP31" i="16"/>
  <c r="AA31" i="16"/>
  <c r="T31" i="16"/>
  <c r="K31" i="16"/>
  <c r="L31" i="16" s="1"/>
  <c r="E31" i="16"/>
  <c r="AT30" i="16"/>
  <c r="AR30" i="16"/>
  <c r="AP30" i="16"/>
  <c r="AA30" i="16"/>
  <c r="T30" i="16"/>
  <c r="H30" i="16"/>
  <c r="I30" i="16" s="1"/>
  <c r="J30" i="16" s="1"/>
  <c r="E30" i="16"/>
  <c r="H29" i="16" s="1"/>
  <c r="I29" i="16" s="1"/>
  <c r="J29" i="16" s="1"/>
  <c r="AT29" i="16"/>
  <c r="AR29" i="16"/>
  <c r="AP29" i="16"/>
  <c r="AA29" i="16"/>
  <c r="L29" i="16"/>
  <c r="K29" i="16"/>
  <c r="E29" i="16"/>
  <c r="H28" i="16" s="1"/>
  <c r="I28" i="16" s="1"/>
  <c r="J28" i="16" s="1"/>
  <c r="AT28" i="16"/>
  <c r="AS28" i="16"/>
  <c r="AP28" i="16"/>
  <c r="AA28" i="16"/>
  <c r="R28" i="16"/>
  <c r="K28" i="16"/>
  <c r="L28" i="16" s="1"/>
  <c r="E28" i="16"/>
  <c r="B28" i="16"/>
  <c r="AS35" i="16" s="1"/>
  <c r="AT27" i="16"/>
  <c r="AS27" i="16"/>
  <c r="AP27" i="16"/>
  <c r="AA27" i="16"/>
  <c r="T27" i="16"/>
  <c r="H27" i="16"/>
  <c r="I27" i="16" s="1"/>
  <c r="J27" i="16" s="1"/>
  <c r="E27" i="16"/>
  <c r="B27" i="16"/>
  <c r="T33" i="16" s="1"/>
  <c r="AT26" i="16"/>
  <c r="AS26" i="16"/>
  <c r="AP26" i="16"/>
  <c r="AA26" i="16"/>
  <c r="T26" i="16"/>
  <c r="J26" i="16"/>
  <c r="I26" i="16"/>
  <c r="H26" i="16"/>
  <c r="B26" i="16"/>
  <c r="AR28" i="16" s="1"/>
  <c r="E148" i="14"/>
  <c r="H147" i="14" s="1"/>
  <c r="I147" i="14" s="1"/>
  <c r="AW147" i="14"/>
  <c r="AS147" i="14"/>
  <c r="AG147" i="14"/>
  <c r="K147" i="14"/>
  <c r="L147" i="14" s="1"/>
  <c r="J147" i="14"/>
  <c r="E147" i="14"/>
  <c r="H146" i="14" s="1"/>
  <c r="I146" i="14" s="1"/>
  <c r="J146" i="14" s="1"/>
  <c r="AW146" i="14"/>
  <c r="AS146" i="14"/>
  <c r="AG146" i="14"/>
  <c r="E146" i="14"/>
  <c r="H145" i="14" s="1"/>
  <c r="I145" i="14" s="1"/>
  <c r="J145" i="14" s="1"/>
  <c r="AW145" i="14"/>
  <c r="AV145" i="14"/>
  <c r="AS145" i="14"/>
  <c r="AG145" i="14"/>
  <c r="K145" i="14"/>
  <c r="E145" i="14"/>
  <c r="AW144" i="14"/>
  <c r="AV144" i="14"/>
  <c r="AU144" i="14"/>
  <c r="AS144" i="14"/>
  <c r="AG144" i="14"/>
  <c r="H144" i="14"/>
  <c r="I144" i="14" s="1"/>
  <c r="J144" i="14" s="1"/>
  <c r="E144" i="14"/>
  <c r="H143" i="14" s="1"/>
  <c r="I143" i="14" s="1"/>
  <c r="J143" i="14" s="1"/>
  <c r="AW143" i="14"/>
  <c r="AS143" i="14"/>
  <c r="AG143" i="14"/>
  <c r="K143" i="14"/>
  <c r="L143" i="14" s="1"/>
  <c r="R143" i="14" s="1"/>
  <c r="E143" i="14"/>
  <c r="AW142" i="14"/>
  <c r="AU142" i="14"/>
  <c r="AS142" i="14"/>
  <c r="AG142" i="14"/>
  <c r="I142" i="14"/>
  <c r="J142" i="14" s="1"/>
  <c r="H142" i="14"/>
  <c r="E142" i="14"/>
  <c r="H141" i="14" s="1"/>
  <c r="I141" i="14" s="1"/>
  <c r="J141" i="14" s="1"/>
  <c r="AW141" i="14"/>
  <c r="AV141" i="14"/>
  <c r="AS141" i="14"/>
  <c r="AG141" i="14"/>
  <c r="K141" i="14"/>
  <c r="E141" i="14"/>
  <c r="AW140" i="14"/>
  <c r="AV140" i="14"/>
  <c r="AU140" i="14"/>
  <c r="AS140" i="14"/>
  <c r="AG140" i="14"/>
  <c r="K140" i="14"/>
  <c r="I140" i="14"/>
  <c r="J140" i="14" s="1"/>
  <c r="H140" i="14"/>
  <c r="E140" i="14"/>
  <c r="AW139" i="14"/>
  <c r="AS139" i="14"/>
  <c r="AG139" i="14"/>
  <c r="H139" i="14"/>
  <c r="I139" i="14" s="1"/>
  <c r="J139" i="14" s="1"/>
  <c r="E139" i="14"/>
  <c r="AW138" i="14"/>
  <c r="AV138" i="14"/>
  <c r="AU138" i="14"/>
  <c r="AS138" i="14"/>
  <c r="AG138" i="14"/>
  <c r="T138" i="14"/>
  <c r="H138" i="14"/>
  <c r="I138" i="14" s="1"/>
  <c r="J138" i="14" s="1"/>
  <c r="E138" i="14"/>
  <c r="B138" i="14"/>
  <c r="AV147" i="14" s="1"/>
  <c r="AW137" i="14"/>
  <c r="AV137" i="14"/>
  <c r="AU137" i="14"/>
  <c r="AS137" i="14"/>
  <c r="AG137" i="14"/>
  <c r="K137" i="14"/>
  <c r="H137" i="14"/>
  <c r="I137" i="14" s="1"/>
  <c r="J137" i="14" s="1"/>
  <c r="E137" i="14"/>
  <c r="H136" i="14" s="1"/>
  <c r="I136" i="14" s="1"/>
  <c r="J136" i="14" s="1"/>
  <c r="B137" i="14"/>
  <c r="AW136" i="14"/>
  <c r="AS136" i="14"/>
  <c r="AG136" i="14"/>
  <c r="K136" i="14"/>
  <c r="B136" i="14"/>
  <c r="K139" i="14" s="1"/>
  <c r="L139" i="14" s="1"/>
  <c r="E133" i="14"/>
  <c r="AZ132" i="14"/>
  <c r="AW132" i="14"/>
  <c r="AV132" i="14"/>
  <c r="AS132" i="14"/>
  <c r="AG132" i="14"/>
  <c r="K132" i="14"/>
  <c r="L132" i="14" s="1"/>
  <c r="H132" i="14"/>
  <c r="I132" i="14" s="1"/>
  <c r="J132" i="14" s="1"/>
  <c r="E132" i="14"/>
  <c r="AZ131" i="14"/>
  <c r="AW131" i="14"/>
  <c r="AS131" i="14"/>
  <c r="AG131" i="14"/>
  <c r="K131" i="14"/>
  <c r="L131" i="14" s="1"/>
  <c r="H131" i="14"/>
  <c r="I131" i="14" s="1"/>
  <c r="J131" i="14" s="1"/>
  <c r="E131" i="14"/>
  <c r="AZ130" i="14"/>
  <c r="AW130" i="14"/>
  <c r="AV130" i="14"/>
  <c r="AU130" i="14"/>
  <c r="AS130" i="14"/>
  <c r="AG130" i="14"/>
  <c r="T130" i="14"/>
  <c r="H130" i="14"/>
  <c r="I130" i="14" s="1"/>
  <c r="J130" i="14" s="1"/>
  <c r="E130" i="14"/>
  <c r="AZ129" i="14"/>
  <c r="AW129" i="14"/>
  <c r="AV129" i="14"/>
  <c r="AU129" i="14"/>
  <c r="AS129" i="14"/>
  <c r="AG129" i="14"/>
  <c r="K129" i="14"/>
  <c r="L129" i="14" s="1"/>
  <c r="H129" i="14"/>
  <c r="I129" i="14" s="1"/>
  <c r="J129" i="14" s="1"/>
  <c r="E129" i="14"/>
  <c r="H128" i="14" s="1"/>
  <c r="I128" i="14" s="1"/>
  <c r="J128" i="14" s="1"/>
  <c r="AZ128" i="14"/>
  <c r="AW128" i="14"/>
  <c r="AS128" i="14"/>
  <c r="AG128" i="14"/>
  <c r="E128" i="14"/>
  <c r="AZ127" i="14"/>
  <c r="AW127" i="14"/>
  <c r="AU127" i="14"/>
  <c r="AS127" i="14"/>
  <c r="AG127" i="14"/>
  <c r="T127" i="14"/>
  <c r="J127" i="14"/>
  <c r="I127" i="14"/>
  <c r="H127" i="14"/>
  <c r="E127" i="14"/>
  <c r="AZ126" i="14"/>
  <c r="AW126" i="14"/>
  <c r="AV126" i="14"/>
  <c r="AS126" i="14"/>
  <c r="AG126" i="14"/>
  <c r="K126" i="14"/>
  <c r="L126" i="14" s="1"/>
  <c r="J126" i="14"/>
  <c r="I126" i="14"/>
  <c r="H126" i="14"/>
  <c r="E126" i="14"/>
  <c r="AZ125" i="14"/>
  <c r="AW125" i="14"/>
  <c r="AS125" i="14"/>
  <c r="AG125" i="14"/>
  <c r="H125" i="14"/>
  <c r="I125" i="14" s="1"/>
  <c r="J125" i="14" s="1"/>
  <c r="E125" i="14"/>
  <c r="AZ124" i="14"/>
  <c r="AW124" i="14"/>
  <c r="AV124" i="14"/>
  <c r="AU124" i="14"/>
  <c r="AS124" i="14"/>
  <c r="AG124" i="14"/>
  <c r="H124" i="14"/>
  <c r="I124" i="14" s="1"/>
  <c r="J124" i="14" s="1"/>
  <c r="E124" i="14"/>
  <c r="H123" i="14" s="1"/>
  <c r="I123" i="14" s="1"/>
  <c r="J123" i="14" s="1"/>
  <c r="AZ123" i="14"/>
  <c r="AW123" i="14"/>
  <c r="AS123" i="14"/>
  <c r="AG123" i="14"/>
  <c r="T123" i="14"/>
  <c r="L123" i="14"/>
  <c r="R123" i="14" s="1"/>
  <c r="K123" i="14"/>
  <c r="E123" i="14"/>
  <c r="B123" i="14"/>
  <c r="AV131" i="14" s="1"/>
  <c r="AZ122" i="14"/>
  <c r="AW122" i="14"/>
  <c r="AV122" i="14"/>
  <c r="AU122" i="14"/>
  <c r="AS122" i="14"/>
  <c r="AG122" i="14"/>
  <c r="T122" i="14"/>
  <c r="J122" i="14"/>
  <c r="I122" i="14"/>
  <c r="H122" i="14"/>
  <c r="E122" i="14"/>
  <c r="H121" i="14" s="1"/>
  <c r="B122" i="14"/>
  <c r="T132" i="14" s="1"/>
  <c r="AZ121" i="14"/>
  <c r="AW121" i="14"/>
  <c r="AV121" i="14"/>
  <c r="AS121" i="14"/>
  <c r="AG121" i="14"/>
  <c r="T121" i="14"/>
  <c r="L121" i="14"/>
  <c r="K121" i="14"/>
  <c r="I121" i="14"/>
  <c r="J121" i="14" s="1"/>
  <c r="B121" i="14"/>
  <c r="K128" i="14" s="1"/>
  <c r="L128" i="14" s="1"/>
  <c r="E117" i="14"/>
  <c r="AW116" i="14"/>
  <c r="AU116" i="14"/>
  <c r="AS116" i="14"/>
  <c r="AG116" i="14"/>
  <c r="T116" i="14"/>
  <c r="I116" i="14"/>
  <c r="J116" i="14" s="1"/>
  <c r="H116" i="14"/>
  <c r="E116" i="14"/>
  <c r="H115" i="14" s="1"/>
  <c r="I115" i="14" s="1"/>
  <c r="J115" i="14" s="1"/>
  <c r="AW115" i="14"/>
  <c r="AS115" i="14"/>
  <c r="AG115" i="14"/>
  <c r="E115" i="14"/>
  <c r="H114" i="14" s="1"/>
  <c r="I114" i="14" s="1"/>
  <c r="J114" i="14" s="1"/>
  <c r="AW114" i="14"/>
  <c r="AS114" i="14"/>
  <c r="AG114" i="14"/>
  <c r="E114" i="14"/>
  <c r="AW113" i="14"/>
  <c r="AS113" i="14"/>
  <c r="AG113" i="14"/>
  <c r="H113" i="14"/>
  <c r="I113" i="14" s="1"/>
  <c r="J113" i="14" s="1"/>
  <c r="E113" i="14"/>
  <c r="AW112" i="14"/>
  <c r="AS112" i="14"/>
  <c r="AG112" i="14"/>
  <c r="T112" i="14"/>
  <c r="H112" i="14"/>
  <c r="I112" i="14" s="1"/>
  <c r="J112" i="14" s="1"/>
  <c r="E112" i="14"/>
  <c r="H111" i="14" s="1"/>
  <c r="I111" i="14" s="1"/>
  <c r="J111" i="14" s="1"/>
  <c r="AW111" i="14"/>
  <c r="AU111" i="14"/>
  <c r="AS111" i="14"/>
  <c r="AG111" i="14"/>
  <c r="E111" i="14"/>
  <c r="AW110" i="14"/>
  <c r="AS110" i="14"/>
  <c r="AG110" i="14"/>
  <c r="K110" i="14"/>
  <c r="L110" i="14" s="1"/>
  <c r="H110" i="14"/>
  <c r="I110" i="14" s="1"/>
  <c r="J110" i="14" s="1"/>
  <c r="E110" i="14"/>
  <c r="AW109" i="14"/>
  <c r="AS109" i="14"/>
  <c r="AG109" i="14"/>
  <c r="H109" i="14"/>
  <c r="I109" i="14" s="1"/>
  <c r="J109" i="14" s="1"/>
  <c r="E109" i="14"/>
  <c r="AW108" i="14"/>
  <c r="AS108" i="14"/>
  <c r="AG108" i="14"/>
  <c r="T108" i="14"/>
  <c r="H108" i="14"/>
  <c r="I108" i="14" s="1"/>
  <c r="J108" i="14" s="1"/>
  <c r="E108" i="14"/>
  <c r="AW107" i="14"/>
  <c r="AS107" i="14"/>
  <c r="AG107" i="14"/>
  <c r="H107" i="14"/>
  <c r="I107" i="14" s="1"/>
  <c r="J107" i="14" s="1"/>
  <c r="E107" i="14"/>
  <c r="H106" i="14" s="1"/>
  <c r="I106" i="14" s="1"/>
  <c r="J106" i="14" s="1"/>
  <c r="B107" i="14"/>
  <c r="AW106" i="14"/>
  <c r="AS106" i="14"/>
  <c r="AG106" i="14"/>
  <c r="T106" i="14"/>
  <c r="K106" i="14"/>
  <c r="L106" i="14" s="1"/>
  <c r="E106" i="14"/>
  <c r="B106" i="14"/>
  <c r="T115" i="14" s="1"/>
  <c r="AW105" i="14"/>
  <c r="AU105" i="14"/>
  <c r="AS105" i="14"/>
  <c r="AG105" i="14"/>
  <c r="T105" i="14"/>
  <c r="I105" i="14"/>
  <c r="J105" i="14" s="1"/>
  <c r="H105" i="14"/>
  <c r="B105" i="14"/>
  <c r="E101" i="14"/>
  <c r="H100" i="14" s="1"/>
  <c r="I100" i="14" s="1"/>
  <c r="AM100" i="14"/>
  <c r="AL100" i="14"/>
  <c r="AK100" i="14"/>
  <c r="K100" i="14"/>
  <c r="L100" i="14" s="1"/>
  <c r="J100" i="14"/>
  <c r="E100" i="14"/>
  <c r="AM99" i="14"/>
  <c r="AL99" i="14"/>
  <c r="AK99" i="14"/>
  <c r="K99" i="14"/>
  <c r="L99" i="14" s="1"/>
  <c r="R99" i="14" s="1"/>
  <c r="I99" i="14"/>
  <c r="J99" i="14" s="1"/>
  <c r="H99" i="14"/>
  <c r="E99" i="14"/>
  <c r="AM98" i="14"/>
  <c r="K98" i="14"/>
  <c r="L98" i="14" s="1"/>
  <c r="I98" i="14"/>
  <c r="J98" i="14" s="1"/>
  <c r="H98" i="14"/>
  <c r="E98" i="14"/>
  <c r="AM97" i="14"/>
  <c r="T97" i="14"/>
  <c r="L97" i="14"/>
  <c r="R97" i="14" s="1"/>
  <c r="K97" i="14"/>
  <c r="H97" i="14"/>
  <c r="I97" i="14" s="1"/>
  <c r="J97" i="14" s="1"/>
  <c r="E97" i="14"/>
  <c r="AM96" i="14"/>
  <c r="L96" i="14"/>
  <c r="R96" i="14" s="1"/>
  <c r="H96" i="14"/>
  <c r="I96" i="14" s="1"/>
  <c r="J96" i="14" s="1"/>
  <c r="E96" i="14"/>
  <c r="AM95" i="14"/>
  <c r="AL95" i="14"/>
  <c r="AK95" i="14"/>
  <c r="H95" i="14"/>
  <c r="I95" i="14" s="1"/>
  <c r="J95" i="14" s="1"/>
  <c r="E95" i="14"/>
  <c r="AM94" i="14"/>
  <c r="AK94" i="14"/>
  <c r="T94" i="14"/>
  <c r="H94" i="14"/>
  <c r="I94" i="14" s="1"/>
  <c r="J94" i="14" s="1"/>
  <c r="E94" i="14"/>
  <c r="AM93" i="14"/>
  <c r="AK93" i="14"/>
  <c r="T93" i="14"/>
  <c r="K93" i="14"/>
  <c r="L93" i="14" s="1"/>
  <c r="J93" i="14"/>
  <c r="H93" i="14"/>
  <c r="I93" i="14" s="1"/>
  <c r="E93" i="14"/>
  <c r="AM92" i="14"/>
  <c r="AL92" i="14"/>
  <c r="AK92" i="14"/>
  <c r="J92" i="14"/>
  <c r="H92" i="14"/>
  <c r="I92" i="14" s="1"/>
  <c r="E92" i="14"/>
  <c r="AM91" i="14"/>
  <c r="I91" i="14"/>
  <c r="J91" i="14" s="1"/>
  <c r="H91" i="14"/>
  <c r="E91" i="14"/>
  <c r="H90" i="14" s="1"/>
  <c r="I90" i="14" s="1"/>
  <c r="J90" i="14" s="1"/>
  <c r="B91" i="14"/>
  <c r="AL91" i="14" s="1"/>
  <c r="AM90" i="14"/>
  <c r="AL90" i="14"/>
  <c r="T90" i="14"/>
  <c r="L90" i="14"/>
  <c r="R90" i="14" s="1"/>
  <c r="K90" i="14"/>
  <c r="E90" i="14"/>
  <c r="B90" i="14"/>
  <c r="T100" i="14" s="1"/>
  <c r="AM89" i="14"/>
  <c r="AL89" i="14"/>
  <c r="AK89" i="14"/>
  <c r="T89" i="14"/>
  <c r="H89" i="14"/>
  <c r="I89" i="14" s="1"/>
  <c r="J89" i="14" s="1"/>
  <c r="B89" i="14"/>
  <c r="K96" i="14" s="1"/>
  <c r="E85" i="14"/>
  <c r="AT84" i="14"/>
  <c r="AS84" i="14"/>
  <c r="AP84" i="14"/>
  <c r="AA84" i="14"/>
  <c r="J84" i="14"/>
  <c r="H84" i="14"/>
  <c r="I84" i="14" s="1"/>
  <c r="E84" i="14"/>
  <c r="AT83" i="14"/>
  <c r="AR83" i="14"/>
  <c r="AP83" i="14"/>
  <c r="AA83" i="14"/>
  <c r="K83" i="14"/>
  <c r="L83" i="14" s="1"/>
  <c r="I83" i="14"/>
  <c r="J83" i="14" s="1"/>
  <c r="H83" i="14"/>
  <c r="E83" i="14"/>
  <c r="AT82" i="14"/>
  <c r="AP82" i="14"/>
  <c r="AA82" i="14"/>
  <c r="H82" i="14"/>
  <c r="I82" i="14" s="1"/>
  <c r="J82" i="14" s="1"/>
  <c r="E82" i="14"/>
  <c r="AT81" i="14"/>
  <c r="AR81" i="14"/>
  <c r="AP81" i="14"/>
  <c r="AA81" i="14"/>
  <c r="H81" i="14"/>
  <c r="I81" i="14" s="1"/>
  <c r="J81" i="14" s="1"/>
  <c r="E81" i="14"/>
  <c r="H80" i="14" s="1"/>
  <c r="I80" i="14" s="1"/>
  <c r="J80" i="14" s="1"/>
  <c r="AT80" i="14"/>
  <c r="AP80" i="14"/>
  <c r="AA80" i="14"/>
  <c r="E80" i="14"/>
  <c r="AT79" i="14"/>
  <c r="AP79" i="14"/>
  <c r="AA79" i="14"/>
  <c r="I79" i="14"/>
  <c r="J79" i="14" s="1"/>
  <c r="H79" i="14"/>
  <c r="E79" i="14"/>
  <c r="AT78" i="14"/>
  <c r="AP78" i="14"/>
  <c r="AA78" i="14"/>
  <c r="J78" i="14"/>
  <c r="H78" i="14"/>
  <c r="I78" i="14" s="1"/>
  <c r="E78" i="14"/>
  <c r="AT77" i="14"/>
  <c r="AS77" i="14"/>
  <c r="AR77" i="14"/>
  <c r="AP77" i="14"/>
  <c r="AA77" i="14"/>
  <c r="H77" i="14"/>
  <c r="I77" i="14" s="1"/>
  <c r="J77" i="14" s="1"/>
  <c r="E77" i="14"/>
  <c r="H76" i="14" s="1"/>
  <c r="I76" i="14" s="1"/>
  <c r="J76" i="14" s="1"/>
  <c r="AT76" i="14"/>
  <c r="AP76" i="14"/>
  <c r="AA76" i="14"/>
  <c r="E76" i="14"/>
  <c r="AT75" i="14"/>
  <c r="AP75" i="14"/>
  <c r="AA75" i="14"/>
  <c r="T75" i="14"/>
  <c r="I75" i="14"/>
  <c r="J75" i="14" s="1"/>
  <c r="H75" i="14"/>
  <c r="E75" i="14"/>
  <c r="H74" i="14" s="1"/>
  <c r="I74" i="14" s="1"/>
  <c r="J74" i="14" s="1"/>
  <c r="B75" i="14"/>
  <c r="AS74" i="14" s="1"/>
  <c r="AT74" i="14"/>
  <c r="AR74" i="14"/>
  <c r="AP74" i="14"/>
  <c r="AA74" i="14"/>
  <c r="K74" i="14"/>
  <c r="L74" i="14" s="1"/>
  <c r="E74" i="14"/>
  <c r="H73" i="14" s="1"/>
  <c r="I73" i="14" s="1"/>
  <c r="B74" i="14"/>
  <c r="AT73" i="14"/>
  <c r="AS73" i="14"/>
  <c r="AP73" i="14"/>
  <c r="AA73" i="14"/>
  <c r="L73" i="14"/>
  <c r="K73" i="14"/>
  <c r="J73" i="14"/>
  <c r="B73" i="14"/>
  <c r="AR76" i="14" s="1"/>
  <c r="E70" i="14"/>
  <c r="H69" i="14" s="1"/>
  <c r="I69" i="14" s="1"/>
  <c r="J69" i="14" s="1"/>
  <c r="AT69" i="14"/>
  <c r="AP69" i="14"/>
  <c r="AA69" i="14"/>
  <c r="T69" i="14"/>
  <c r="E69" i="14"/>
  <c r="H68" i="14" s="1"/>
  <c r="I68" i="14" s="1"/>
  <c r="J68" i="14" s="1"/>
  <c r="AT68" i="14"/>
  <c r="AP68" i="14"/>
  <c r="AA68" i="14"/>
  <c r="T68" i="14"/>
  <c r="K68" i="14"/>
  <c r="L68" i="14" s="1"/>
  <c r="E68" i="14"/>
  <c r="H67" i="14" s="1"/>
  <c r="AT67" i="14"/>
  <c r="AR67" i="14"/>
  <c r="AP67" i="14"/>
  <c r="AA67" i="14"/>
  <c r="T67" i="14"/>
  <c r="K67" i="14"/>
  <c r="L67" i="14" s="1"/>
  <c r="I67" i="14"/>
  <c r="J67" i="14" s="1"/>
  <c r="E67" i="14"/>
  <c r="H66" i="14" s="1"/>
  <c r="I66" i="14" s="1"/>
  <c r="J66" i="14" s="1"/>
  <c r="AT66" i="14"/>
  <c r="AP66" i="14"/>
  <c r="AA66" i="14"/>
  <c r="T66" i="14"/>
  <c r="K66" i="14"/>
  <c r="L66" i="14" s="1"/>
  <c r="E66" i="14"/>
  <c r="AT65" i="14"/>
  <c r="AR65" i="14"/>
  <c r="AP65" i="14"/>
  <c r="AA65" i="14"/>
  <c r="T65" i="14"/>
  <c r="H65" i="14"/>
  <c r="I65" i="14" s="1"/>
  <c r="J65" i="14" s="1"/>
  <c r="E65" i="14"/>
  <c r="H64" i="14" s="1"/>
  <c r="I64" i="14" s="1"/>
  <c r="J64" i="14" s="1"/>
  <c r="AT64" i="14"/>
  <c r="AR64" i="14"/>
  <c r="AP64" i="14"/>
  <c r="AA64" i="14"/>
  <c r="T64" i="14"/>
  <c r="K64" i="14"/>
  <c r="L64" i="14" s="1"/>
  <c r="E64" i="14"/>
  <c r="H63" i="14" s="1"/>
  <c r="AT63" i="14"/>
  <c r="AR63" i="14"/>
  <c r="AP63" i="14"/>
  <c r="AA63" i="14"/>
  <c r="T63" i="14"/>
  <c r="K63" i="14"/>
  <c r="L63" i="14" s="1"/>
  <c r="I63" i="14"/>
  <c r="J63" i="14" s="1"/>
  <c r="E63" i="14"/>
  <c r="H62" i="14" s="1"/>
  <c r="I62" i="14" s="1"/>
  <c r="J62" i="14" s="1"/>
  <c r="AT62" i="14"/>
  <c r="AP62" i="14"/>
  <c r="AA62" i="14"/>
  <c r="T62" i="14"/>
  <c r="L62" i="14"/>
  <c r="K62" i="14"/>
  <c r="E62" i="14"/>
  <c r="AT61" i="14"/>
  <c r="AR61" i="14"/>
  <c r="AP61" i="14"/>
  <c r="AA61" i="14"/>
  <c r="T61" i="14"/>
  <c r="K61" i="14"/>
  <c r="L61" i="14" s="1"/>
  <c r="H61" i="14"/>
  <c r="I61" i="14" s="1"/>
  <c r="J61" i="14" s="1"/>
  <c r="E61" i="14"/>
  <c r="AT60" i="14"/>
  <c r="AR60" i="14"/>
  <c r="AP60" i="14"/>
  <c r="AA60" i="14"/>
  <c r="T60" i="14"/>
  <c r="L60" i="14"/>
  <c r="K60" i="14"/>
  <c r="H60" i="14"/>
  <c r="I60" i="14" s="1"/>
  <c r="J60" i="14" s="1"/>
  <c r="E60" i="14"/>
  <c r="H59" i="14" s="1"/>
  <c r="I59" i="14" s="1"/>
  <c r="J59" i="14" s="1"/>
  <c r="B60" i="14"/>
  <c r="AT59" i="14"/>
  <c r="AP59" i="14"/>
  <c r="AA59" i="14"/>
  <c r="T59" i="14"/>
  <c r="K59" i="14"/>
  <c r="L59" i="14" s="1"/>
  <c r="E59" i="14"/>
  <c r="H58" i="14" s="1"/>
  <c r="I58" i="14" s="1"/>
  <c r="J58" i="14" s="1"/>
  <c r="B59" i="14"/>
  <c r="AT58" i="14"/>
  <c r="AP58" i="14"/>
  <c r="AA58" i="14"/>
  <c r="T58" i="14"/>
  <c r="B58" i="14"/>
  <c r="AR59" i="14" s="1"/>
  <c r="E54" i="14"/>
  <c r="AT53" i="14"/>
  <c r="AR53" i="14"/>
  <c r="AP53" i="14"/>
  <c r="AG53" i="14"/>
  <c r="AA53" i="14"/>
  <c r="I53" i="14"/>
  <c r="J53" i="14" s="1"/>
  <c r="H53" i="14"/>
  <c r="E53" i="14"/>
  <c r="H52" i="14" s="1"/>
  <c r="I52" i="14" s="1"/>
  <c r="J52" i="14" s="1"/>
  <c r="AT52" i="14"/>
  <c r="AP52" i="14"/>
  <c r="AG52" i="14"/>
  <c r="AA52" i="14"/>
  <c r="T52" i="14"/>
  <c r="K52" i="14"/>
  <c r="L52" i="14" s="1"/>
  <c r="E52" i="14"/>
  <c r="AT51" i="14"/>
  <c r="AR51" i="14"/>
  <c r="AP51" i="14"/>
  <c r="AG51" i="14"/>
  <c r="AA51" i="14"/>
  <c r="T51" i="14"/>
  <c r="K51" i="14"/>
  <c r="L51" i="14" s="1"/>
  <c r="H51" i="14"/>
  <c r="I51" i="14" s="1"/>
  <c r="J51" i="14" s="1"/>
  <c r="E51" i="14"/>
  <c r="AT50" i="14"/>
  <c r="AR50" i="14"/>
  <c r="AP50" i="14"/>
  <c r="AG50" i="14"/>
  <c r="AA50" i="14"/>
  <c r="I50" i="14"/>
  <c r="J50" i="14" s="1"/>
  <c r="H50" i="14"/>
  <c r="E50" i="14"/>
  <c r="H49" i="14" s="1"/>
  <c r="I49" i="14" s="1"/>
  <c r="J49" i="14" s="1"/>
  <c r="AT49" i="14"/>
  <c r="AP49" i="14"/>
  <c r="AG49" i="14"/>
  <c r="AA49" i="14"/>
  <c r="T49" i="14"/>
  <c r="E49" i="14"/>
  <c r="AT48" i="14"/>
  <c r="AP48" i="14"/>
  <c r="AG48" i="14"/>
  <c r="AA48" i="14"/>
  <c r="T48" i="14"/>
  <c r="H48" i="14"/>
  <c r="I48" i="14" s="1"/>
  <c r="J48" i="14" s="1"/>
  <c r="E48" i="14"/>
  <c r="AT47" i="14"/>
  <c r="AR47" i="14"/>
  <c r="AP47" i="14"/>
  <c r="AG47" i="14"/>
  <c r="AA47" i="14"/>
  <c r="T47" i="14"/>
  <c r="H47" i="14"/>
  <c r="I47" i="14" s="1"/>
  <c r="J47" i="14" s="1"/>
  <c r="E47" i="14"/>
  <c r="H46" i="14" s="1"/>
  <c r="I46" i="14" s="1"/>
  <c r="J46" i="14" s="1"/>
  <c r="AT46" i="14"/>
  <c r="AP46" i="14"/>
  <c r="AG46" i="14"/>
  <c r="AA46" i="14"/>
  <c r="T46" i="14"/>
  <c r="E46" i="14"/>
  <c r="AT45" i="14"/>
  <c r="AP45" i="14"/>
  <c r="AG45" i="14"/>
  <c r="AA45" i="14"/>
  <c r="T45" i="14"/>
  <c r="H45" i="14"/>
  <c r="I45" i="14" s="1"/>
  <c r="J45" i="14" s="1"/>
  <c r="E45" i="14"/>
  <c r="AT44" i="14"/>
  <c r="AR44" i="14"/>
  <c r="AP44" i="14"/>
  <c r="AG44" i="14"/>
  <c r="AA44" i="14"/>
  <c r="T44" i="14"/>
  <c r="H44" i="14"/>
  <c r="I44" i="14" s="1"/>
  <c r="J44" i="14" s="1"/>
  <c r="E44" i="14"/>
  <c r="H43" i="14" s="1"/>
  <c r="I43" i="14" s="1"/>
  <c r="J43" i="14" s="1"/>
  <c r="B44" i="14"/>
  <c r="AS50" i="14" s="1"/>
  <c r="AT43" i="14"/>
  <c r="AP43" i="14"/>
  <c r="AG43" i="14"/>
  <c r="AA43" i="14"/>
  <c r="T43" i="14"/>
  <c r="E43" i="14"/>
  <c r="B43" i="14"/>
  <c r="T53" i="14" s="1"/>
  <c r="AT42" i="14"/>
  <c r="AR42" i="14"/>
  <c r="AP42" i="14"/>
  <c r="AG42" i="14"/>
  <c r="AA42" i="14"/>
  <c r="T42" i="14"/>
  <c r="K42" i="14"/>
  <c r="L42" i="14" s="1"/>
  <c r="H42" i="14"/>
  <c r="I42" i="14" s="1"/>
  <c r="J42" i="14" s="1"/>
  <c r="B42" i="14"/>
  <c r="K49" i="14" s="1"/>
  <c r="L49" i="14" s="1"/>
  <c r="E38" i="14"/>
  <c r="AT37" i="14"/>
  <c r="AS37" i="14"/>
  <c r="AP37" i="14"/>
  <c r="AA37" i="14"/>
  <c r="J37" i="14"/>
  <c r="H37" i="14"/>
  <c r="I37" i="14" s="1"/>
  <c r="E37" i="14"/>
  <c r="H36" i="14" s="1"/>
  <c r="I36" i="14" s="1"/>
  <c r="J36" i="14" s="1"/>
  <c r="AT36" i="14"/>
  <c r="AS36" i="14"/>
  <c r="AP36" i="14"/>
  <c r="AA36" i="14"/>
  <c r="T36" i="14"/>
  <c r="K36" i="14"/>
  <c r="L36" i="14" s="1"/>
  <c r="E36" i="14"/>
  <c r="AT35" i="14"/>
  <c r="AS35" i="14"/>
  <c r="AR35" i="14"/>
  <c r="AP35" i="14"/>
  <c r="AA35" i="14"/>
  <c r="T35" i="14"/>
  <c r="H35" i="14"/>
  <c r="I35" i="14" s="1"/>
  <c r="J35" i="14" s="1"/>
  <c r="E35" i="14"/>
  <c r="H34" i="14" s="1"/>
  <c r="I34" i="14" s="1"/>
  <c r="J34" i="14" s="1"/>
  <c r="AT34" i="14"/>
  <c r="AS34" i="14"/>
  <c r="AR34" i="14"/>
  <c r="AP34" i="14"/>
  <c r="AA34" i="14"/>
  <c r="T34" i="14"/>
  <c r="K34" i="14"/>
  <c r="L34" i="14" s="1"/>
  <c r="E34" i="14"/>
  <c r="H33" i="14" s="1"/>
  <c r="I33" i="14" s="1"/>
  <c r="J33" i="14" s="1"/>
  <c r="AT33" i="14"/>
  <c r="AS33" i="14"/>
  <c r="AR33" i="14"/>
  <c r="AP33" i="14"/>
  <c r="AA33" i="14"/>
  <c r="T33" i="14"/>
  <c r="K33" i="14"/>
  <c r="L33" i="14" s="1"/>
  <c r="E33" i="14"/>
  <c r="H32" i="14" s="1"/>
  <c r="I32" i="14" s="1"/>
  <c r="J32" i="14" s="1"/>
  <c r="AT32" i="14"/>
  <c r="AP32" i="14"/>
  <c r="AA32" i="14"/>
  <c r="T32" i="14"/>
  <c r="K32" i="14"/>
  <c r="L32" i="14" s="1"/>
  <c r="E32" i="14"/>
  <c r="AT31" i="14"/>
  <c r="AS31" i="14"/>
  <c r="AR31" i="14"/>
  <c r="AP31" i="14"/>
  <c r="AA31" i="14"/>
  <c r="T31" i="14"/>
  <c r="H31" i="14"/>
  <c r="I31" i="14" s="1"/>
  <c r="J31" i="14" s="1"/>
  <c r="E31" i="14"/>
  <c r="AT30" i="14"/>
  <c r="AS30" i="14"/>
  <c r="AR30" i="14"/>
  <c r="AP30" i="14"/>
  <c r="AA30" i="14"/>
  <c r="T30" i="14"/>
  <c r="L30" i="14"/>
  <c r="R30" i="14" s="1"/>
  <c r="K30" i="14"/>
  <c r="H30" i="14"/>
  <c r="I30" i="14" s="1"/>
  <c r="J30" i="14" s="1"/>
  <c r="E30" i="14"/>
  <c r="H29" i="14" s="1"/>
  <c r="I29" i="14" s="1"/>
  <c r="J29" i="14" s="1"/>
  <c r="AT29" i="14"/>
  <c r="AS29" i="14"/>
  <c r="AR29" i="14"/>
  <c r="AP29" i="14"/>
  <c r="AA29" i="14"/>
  <c r="L29" i="14"/>
  <c r="K29" i="14"/>
  <c r="E29" i="14"/>
  <c r="H28" i="14" s="1"/>
  <c r="I28" i="14" s="1"/>
  <c r="J28" i="14" s="1"/>
  <c r="AT28" i="14"/>
  <c r="AS28" i="14"/>
  <c r="AR28" i="14"/>
  <c r="AP28" i="14"/>
  <c r="AA28" i="14"/>
  <c r="T28" i="14"/>
  <c r="R28" i="14"/>
  <c r="L28" i="14"/>
  <c r="K28" i="14"/>
  <c r="E28" i="14"/>
  <c r="H27" i="14" s="1"/>
  <c r="I27" i="14" s="1"/>
  <c r="J27" i="14" s="1"/>
  <c r="B28" i="14"/>
  <c r="AS32" i="14" s="1"/>
  <c r="AT27" i="14"/>
  <c r="AS27" i="14"/>
  <c r="AR27" i="14"/>
  <c r="AP27" i="14"/>
  <c r="AA27" i="14"/>
  <c r="T27" i="14"/>
  <c r="E27" i="14"/>
  <c r="B27" i="14"/>
  <c r="T37" i="14" s="1"/>
  <c r="AT26" i="14"/>
  <c r="AS26" i="14"/>
  <c r="AP26" i="14"/>
  <c r="AA26" i="14"/>
  <c r="T26" i="14"/>
  <c r="J26" i="14"/>
  <c r="H26" i="14"/>
  <c r="I26" i="14" s="1"/>
  <c r="B26" i="14"/>
  <c r="AR37" i="14" s="1"/>
  <c r="E148" i="13"/>
  <c r="H147" i="13" s="1"/>
  <c r="I147" i="13" s="1"/>
  <c r="J147" i="13" s="1"/>
  <c r="AW147" i="13"/>
  <c r="AS147" i="13"/>
  <c r="AG147" i="13"/>
  <c r="T147" i="13"/>
  <c r="R147" i="13"/>
  <c r="E147" i="13"/>
  <c r="H146" i="13" s="1"/>
  <c r="I146" i="13" s="1"/>
  <c r="J146" i="13" s="1"/>
  <c r="AW146" i="13"/>
  <c r="AS146" i="13"/>
  <c r="AG146" i="13"/>
  <c r="T146" i="13"/>
  <c r="K146" i="13"/>
  <c r="L146" i="13" s="1"/>
  <c r="E146" i="13"/>
  <c r="H145" i="13" s="1"/>
  <c r="I145" i="13" s="1"/>
  <c r="J145" i="13" s="1"/>
  <c r="AW145" i="13"/>
  <c r="AU145" i="13"/>
  <c r="AS145" i="13"/>
  <c r="AG145" i="13"/>
  <c r="T145" i="13"/>
  <c r="K145" i="13"/>
  <c r="L145" i="13" s="1"/>
  <c r="E145" i="13"/>
  <c r="H144" i="13" s="1"/>
  <c r="I144" i="13" s="1"/>
  <c r="J144" i="13" s="1"/>
  <c r="AW144" i="13"/>
  <c r="AS144" i="13"/>
  <c r="AG144" i="13"/>
  <c r="T144" i="13"/>
  <c r="K144" i="13"/>
  <c r="L144" i="13" s="1"/>
  <c r="E144" i="13"/>
  <c r="AW143" i="13"/>
  <c r="AU143" i="13"/>
  <c r="AS143" i="13"/>
  <c r="AG143" i="13"/>
  <c r="T143" i="13"/>
  <c r="H143" i="13"/>
  <c r="I143" i="13" s="1"/>
  <c r="J143" i="13" s="1"/>
  <c r="E143" i="13"/>
  <c r="H142" i="13" s="1"/>
  <c r="I142" i="13" s="1"/>
  <c r="J142" i="13" s="1"/>
  <c r="AW142" i="13"/>
  <c r="AU142" i="13"/>
  <c r="AS142" i="13"/>
  <c r="AG142" i="13"/>
  <c r="T142" i="13"/>
  <c r="K142" i="13"/>
  <c r="L142" i="13" s="1"/>
  <c r="E142" i="13"/>
  <c r="H141" i="13" s="1"/>
  <c r="AW141" i="13"/>
  <c r="AU141" i="13"/>
  <c r="AS141" i="13"/>
  <c r="AG141" i="13"/>
  <c r="T141" i="13"/>
  <c r="K141" i="13"/>
  <c r="L141" i="13" s="1"/>
  <c r="I141" i="13"/>
  <c r="J141" i="13" s="1"/>
  <c r="E141" i="13"/>
  <c r="H140" i="13" s="1"/>
  <c r="I140" i="13" s="1"/>
  <c r="J140" i="13" s="1"/>
  <c r="AW140" i="13"/>
  <c r="AS140" i="13"/>
  <c r="AG140" i="13"/>
  <c r="T140" i="13"/>
  <c r="L140" i="13"/>
  <c r="K140" i="13"/>
  <c r="E140" i="13"/>
  <c r="AW139" i="13"/>
  <c r="AU139" i="13"/>
  <c r="AS139" i="13"/>
  <c r="AG139" i="13"/>
  <c r="T139" i="13"/>
  <c r="K139" i="13"/>
  <c r="L139" i="13" s="1"/>
  <c r="H139" i="13"/>
  <c r="I139" i="13" s="1"/>
  <c r="J139" i="13" s="1"/>
  <c r="E139" i="13"/>
  <c r="AW138" i="13"/>
  <c r="AU138" i="13"/>
  <c r="AS138" i="13"/>
  <c r="AG138" i="13"/>
  <c r="T138" i="13"/>
  <c r="L138" i="13"/>
  <c r="K138" i="13"/>
  <c r="H138" i="13"/>
  <c r="I138" i="13" s="1"/>
  <c r="J138" i="13" s="1"/>
  <c r="E138" i="13"/>
  <c r="H137" i="13" s="1"/>
  <c r="I137" i="13" s="1"/>
  <c r="J137" i="13" s="1"/>
  <c r="B138" i="13"/>
  <c r="AW137" i="13"/>
  <c r="AU137" i="13"/>
  <c r="AS137" i="13"/>
  <c r="AG137" i="13"/>
  <c r="T137" i="13"/>
  <c r="K137" i="13"/>
  <c r="L137" i="13" s="1"/>
  <c r="E137" i="13"/>
  <c r="H136" i="13" s="1"/>
  <c r="I136" i="13" s="1"/>
  <c r="J136" i="13" s="1"/>
  <c r="B137" i="13"/>
  <c r="AW136" i="13"/>
  <c r="AS136" i="13"/>
  <c r="AG136" i="13"/>
  <c r="T136" i="13"/>
  <c r="B136" i="13"/>
  <c r="K147" i="13" s="1"/>
  <c r="L147" i="13" s="1"/>
  <c r="E133" i="13"/>
  <c r="H132" i="13" s="1"/>
  <c r="AZ132" i="13"/>
  <c r="AW132" i="13"/>
  <c r="AU132" i="13"/>
  <c r="AS132" i="13"/>
  <c r="AG132" i="13"/>
  <c r="K132" i="13"/>
  <c r="L132" i="13" s="1"/>
  <c r="I132" i="13"/>
  <c r="J132" i="13" s="1"/>
  <c r="E132" i="13"/>
  <c r="H131" i="13" s="1"/>
  <c r="I131" i="13" s="1"/>
  <c r="J131" i="13" s="1"/>
  <c r="AZ131" i="13"/>
  <c r="AW131" i="13"/>
  <c r="AV131" i="13"/>
  <c r="AS131" i="13"/>
  <c r="AG131" i="13"/>
  <c r="E131" i="13"/>
  <c r="AZ130" i="13"/>
  <c r="AW130" i="13"/>
  <c r="AV130" i="13"/>
  <c r="AU130" i="13"/>
  <c r="AS130" i="13"/>
  <c r="AG130" i="13"/>
  <c r="K130" i="13"/>
  <c r="H130" i="13"/>
  <c r="I130" i="13" s="1"/>
  <c r="J130" i="13" s="1"/>
  <c r="E130" i="13"/>
  <c r="H129" i="13" s="1"/>
  <c r="I129" i="13" s="1"/>
  <c r="J129" i="13" s="1"/>
  <c r="AZ129" i="13"/>
  <c r="AW129" i="13"/>
  <c r="AS129" i="13"/>
  <c r="AG129" i="13"/>
  <c r="L129" i="13"/>
  <c r="R129" i="13" s="1"/>
  <c r="K129" i="13"/>
  <c r="E129" i="13"/>
  <c r="AZ128" i="13"/>
  <c r="AW128" i="13"/>
  <c r="AV128" i="13"/>
  <c r="AU128" i="13"/>
  <c r="AS128" i="13"/>
  <c r="AG128" i="13"/>
  <c r="T128" i="13"/>
  <c r="K128" i="13"/>
  <c r="L128" i="13" s="1"/>
  <c r="H128" i="13"/>
  <c r="I128" i="13" s="1"/>
  <c r="J128" i="13" s="1"/>
  <c r="E128" i="13"/>
  <c r="AZ127" i="13"/>
  <c r="AW127" i="13"/>
  <c r="AV127" i="13"/>
  <c r="AU127" i="13"/>
  <c r="AS127" i="13"/>
  <c r="AG127" i="13"/>
  <c r="I127" i="13"/>
  <c r="J127" i="13" s="1"/>
  <c r="H127" i="13"/>
  <c r="E127" i="13"/>
  <c r="H126" i="13" s="1"/>
  <c r="I126" i="13" s="1"/>
  <c r="J126" i="13" s="1"/>
  <c r="AZ126" i="13"/>
  <c r="AW126" i="13"/>
  <c r="AU126" i="13"/>
  <c r="AS126" i="13"/>
  <c r="AG126" i="13"/>
  <c r="K126" i="13"/>
  <c r="E126" i="13"/>
  <c r="H125" i="13" s="1"/>
  <c r="I125" i="13" s="1"/>
  <c r="J125" i="13" s="1"/>
  <c r="AZ125" i="13"/>
  <c r="AW125" i="13"/>
  <c r="AS125" i="13"/>
  <c r="AG125" i="13"/>
  <c r="K125" i="13"/>
  <c r="L125" i="13" s="1"/>
  <c r="E125" i="13"/>
  <c r="H124" i="13" s="1"/>
  <c r="I124" i="13" s="1"/>
  <c r="J124" i="13" s="1"/>
  <c r="AZ124" i="13"/>
  <c r="AW124" i="13"/>
  <c r="AU124" i="13"/>
  <c r="AS124" i="13"/>
  <c r="AG124" i="13"/>
  <c r="L124" i="13"/>
  <c r="R124" i="13" s="1"/>
  <c r="K124" i="13"/>
  <c r="E124" i="13"/>
  <c r="H123" i="13" s="1"/>
  <c r="I123" i="13" s="1"/>
  <c r="J123" i="13" s="1"/>
  <c r="AZ123" i="13"/>
  <c r="AW123" i="13"/>
  <c r="AU123" i="13"/>
  <c r="AS123" i="13"/>
  <c r="AG123" i="13"/>
  <c r="T123" i="13"/>
  <c r="E123" i="13"/>
  <c r="B123" i="13"/>
  <c r="AV132" i="13" s="1"/>
  <c r="AZ122" i="13"/>
  <c r="AW122" i="13"/>
  <c r="AV122" i="13"/>
  <c r="AU122" i="13"/>
  <c r="AS122" i="13"/>
  <c r="AG122" i="13"/>
  <c r="J122" i="13"/>
  <c r="I122" i="13"/>
  <c r="H122" i="13"/>
  <c r="E122" i="13"/>
  <c r="B122" i="13"/>
  <c r="L126" i="13" s="1"/>
  <c r="R126" i="13" s="1"/>
  <c r="AZ121" i="13"/>
  <c r="AW121" i="13"/>
  <c r="AV121" i="13"/>
  <c r="AS121" i="13"/>
  <c r="AG121" i="13"/>
  <c r="K121" i="13"/>
  <c r="H121" i="13"/>
  <c r="I121" i="13" s="1"/>
  <c r="J121" i="13" s="1"/>
  <c r="B121" i="13"/>
  <c r="K131" i="13" s="1"/>
  <c r="L131" i="13" s="1"/>
  <c r="E117" i="13"/>
  <c r="H116" i="13" s="1"/>
  <c r="I116" i="13" s="1"/>
  <c r="J116" i="13" s="1"/>
  <c r="AW116" i="13"/>
  <c r="AS116" i="13"/>
  <c r="AG116" i="13"/>
  <c r="E116" i="13"/>
  <c r="AW115" i="13"/>
  <c r="AU115" i="13"/>
  <c r="AS115" i="13"/>
  <c r="AG115" i="13"/>
  <c r="H115" i="13"/>
  <c r="I115" i="13" s="1"/>
  <c r="J115" i="13" s="1"/>
  <c r="E115" i="13"/>
  <c r="H114" i="13" s="1"/>
  <c r="I114" i="13" s="1"/>
  <c r="J114" i="13" s="1"/>
  <c r="AW114" i="13"/>
  <c r="AS114" i="13"/>
  <c r="AG114" i="13"/>
  <c r="E114" i="13"/>
  <c r="AW113" i="13"/>
  <c r="AV113" i="13"/>
  <c r="AS113" i="13"/>
  <c r="AG113" i="13"/>
  <c r="T113" i="13"/>
  <c r="H113" i="13"/>
  <c r="I113" i="13" s="1"/>
  <c r="J113" i="13" s="1"/>
  <c r="E113" i="13"/>
  <c r="AW112" i="13"/>
  <c r="AV112" i="13"/>
  <c r="AS112" i="13"/>
  <c r="AG112" i="13"/>
  <c r="H112" i="13"/>
  <c r="I112" i="13" s="1"/>
  <c r="J112" i="13" s="1"/>
  <c r="E112" i="13"/>
  <c r="H111" i="13" s="1"/>
  <c r="I111" i="13" s="1"/>
  <c r="J111" i="13" s="1"/>
  <c r="AW111" i="13"/>
  <c r="AV111" i="13"/>
  <c r="AS111" i="13"/>
  <c r="AG111" i="13"/>
  <c r="K111" i="13"/>
  <c r="L111" i="13" s="1"/>
  <c r="E111" i="13"/>
  <c r="H110" i="13" s="1"/>
  <c r="I110" i="13" s="1"/>
  <c r="J110" i="13" s="1"/>
  <c r="AW110" i="13"/>
  <c r="AS110" i="13"/>
  <c r="AG110" i="13"/>
  <c r="E110" i="13"/>
  <c r="H109" i="13" s="1"/>
  <c r="AW109" i="13"/>
  <c r="AV109" i="13"/>
  <c r="AS109" i="13"/>
  <c r="AG109" i="13"/>
  <c r="T109" i="13"/>
  <c r="I109" i="13"/>
  <c r="J109" i="13" s="1"/>
  <c r="E109" i="13"/>
  <c r="AW108" i="13"/>
  <c r="AV108" i="13"/>
  <c r="AU108" i="13"/>
  <c r="AS108" i="13"/>
  <c r="AG108" i="13"/>
  <c r="H108" i="13"/>
  <c r="I108" i="13" s="1"/>
  <c r="J108" i="13" s="1"/>
  <c r="E108" i="13"/>
  <c r="H107" i="13" s="1"/>
  <c r="I107" i="13" s="1"/>
  <c r="J107" i="13" s="1"/>
  <c r="AW107" i="13"/>
  <c r="AV107" i="13"/>
  <c r="AS107" i="13"/>
  <c r="AG107" i="13"/>
  <c r="E107" i="13"/>
  <c r="H106" i="13" s="1"/>
  <c r="I106" i="13" s="1"/>
  <c r="J106" i="13" s="1"/>
  <c r="B107" i="13"/>
  <c r="AV115" i="13" s="1"/>
  <c r="AW106" i="13"/>
  <c r="AS106" i="13"/>
  <c r="AG106" i="13"/>
  <c r="T106" i="13"/>
  <c r="E106" i="13"/>
  <c r="H105" i="13" s="1"/>
  <c r="I105" i="13" s="1"/>
  <c r="J105" i="13" s="1"/>
  <c r="B106" i="13"/>
  <c r="AW105" i="13"/>
  <c r="AV105" i="13"/>
  <c r="AS105" i="13"/>
  <c r="AG105" i="13"/>
  <c r="B105" i="13"/>
  <c r="AU116" i="13" s="1"/>
  <c r="E101" i="13"/>
  <c r="H100" i="13" s="1"/>
  <c r="I100" i="13" s="1"/>
  <c r="J100" i="13" s="1"/>
  <c r="AM100" i="13"/>
  <c r="K100" i="13"/>
  <c r="L100" i="13" s="1"/>
  <c r="E100" i="13"/>
  <c r="H99" i="13" s="1"/>
  <c r="I99" i="13" s="1"/>
  <c r="AM99" i="13"/>
  <c r="L99" i="13"/>
  <c r="R99" i="13" s="1"/>
  <c r="J99" i="13"/>
  <c r="E99" i="13"/>
  <c r="AM98" i="13"/>
  <c r="H98" i="13"/>
  <c r="I98" i="13" s="1"/>
  <c r="J98" i="13" s="1"/>
  <c r="E98" i="13"/>
  <c r="H97" i="13" s="1"/>
  <c r="I97" i="13" s="1"/>
  <c r="J97" i="13" s="1"/>
  <c r="AM97" i="13"/>
  <c r="AL97" i="13"/>
  <c r="E97" i="13"/>
  <c r="AM96" i="13"/>
  <c r="T96" i="13"/>
  <c r="K96" i="13"/>
  <c r="L96" i="13" s="1"/>
  <c r="H96" i="13"/>
  <c r="I96" i="13" s="1"/>
  <c r="J96" i="13" s="1"/>
  <c r="E96" i="13"/>
  <c r="H95" i="13" s="1"/>
  <c r="I95" i="13" s="1"/>
  <c r="AM95" i="13"/>
  <c r="AL95" i="13"/>
  <c r="AK95" i="13"/>
  <c r="T95" i="13"/>
  <c r="J95" i="13"/>
  <c r="E95" i="13"/>
  <c r="AM94" i="13"/>
  <c r="AL94" i="13"/>
  <c r="AK94" i="13"/>
  <c r="H94" i="13"/>
  <c r="I94" i="13" s="1"/>
  <c r="J94" i="13" s="1"/>
  <c r="E94" i="13"/>
  <c r="H93" i="13" s="1"/>
  <c r="AM93" i="13"/>
  <c r="AL93" i="13"/>
  <c r="K93" i="13"/>
  <c r="L93" i="13" s="1"/>
  <c r="I93" i="13"/>
  <c r="J93" i="13" s="1"/>
  <c r="E93" i="13"/>
  <c r="H92" i="13" s="1"/>
  <c r="I92" i="13" s="1"/>
  <c r="J92" i="13" s="1"/>
  <c r="AM92" i="13"/>
  <c r="K92" i="13"/>
  <c r="L92" i="13" s="1"/>
  <c r="E92" i="13"/>
  <c r="H91" i="13" s="1"/>
  <c r="I91" i="13" s="1"/>
  <c r="J91" i="13" s="1"/>
  <c r="AM91" i="13"/>
  <c r="K91" i="13"/>
  <c r="L91" i="13" s="1"/>
  <c r="R91" i="13" s="1"/>
  <c r="E91" i="13"/>
  <c r="B91" i="13"/>
  <c r="AL100" i="13" s="1"/>
  <c r="AM90" i="13"/>
  <c r="AL90" i="13"/>
  <c r="AK90" i="13"/>
  <c r="T90" i="13"/>
  <c r="I90" i="13"/>
  <c r="J90" i="13" s="1"/>
  <c r="H90" i="13"/>
  <c r="E90" i="13"/>
  <c r="B90" i="13"/>
  <c r="T97" i="13" s="1"/>
  <c r="AM89" i="13"/>
  <c r="AK89" i="13"/>
  <c r="I89" i="13"/>
  <c r="J89" i="13" s="1"/>
  <c r="H89" i="13"/>
  <c r="B89" i="13"/>
  <c r="K99" i="13" s="1"/>
  <c r="E85" i="13"/>
  <c r="AT84" i="13"/>
  <c r="AR84" i="13"/>
  <c r="AP84" i="13"/>
  <c r="AA84" i="13"/>
  <c r="I84" i="13"/>
  <c r="J84" i="13" s="1"/>
  <c r="H84" i="13"/>
  <c r="E84" i="13"/>
  <c r="H83" i="13" s="1"/>
  <c r="I83" i="13" s="1"/>
  <c r="J83" i="13" s="1"/>
  <c r="AT83" i="13"/>
  <c r="AP83" i="13"/>
  <c r="AA83" i="13"/>
  <c r="E83" i="13"/>
  <c r="AT82" i="13"/>
  <c r="AS82" i="13"/>
  <c r="AP82" i="13"/>
  <c r="AA82" i="13"/>
  <c r="T82" i="13"/>
  <c r="R82" i="13"/>
  <c r="K82" i="13"/>
  <c r="L82" i="13" s="1"/>
  <c r="H82" i="13"/>
  <c r="I82" i="13" s="1"/>
  <c r="J82" i="13" s="1"/>
  <c r="E82" i="13"/>
  <c r="AT81" i="13"/>
  <c r="AS81" i="13"/>
  <c r="AR81" i="13"/>
  <c r="AP81" i="13"/>
  <c r="AA81" i="13"/>
  <c r="H81" i="13"/>
  <c r="I81" i="13" s="1"/>
  <c r="J81" i="13" s="1"/>
  <c r="E81" i="13"/>
  <c r="AT80" i="13"/>
  <c r="AS80" i="13"/>
  <c r="AP80" i="13"/>
  <c r="AA80" i="13"/>
  <c r="K80" i="13"/>
  <c r="L80" i="13" s="1"/>
  <c r="H80" i="13"/>
  <c r="I80" i="13" s="1"/>
  <c r="J80" i="13" s="1"/>
  <c r="E80" i="13"/>
  <c r="H79" i="13" s="1"/>
  <c r="I79" i="13" s="1"/>
  <c r="J79" i="13" s="1"/>
  <c r="AT79" i="13"/>
  <c r="AP79" i="13"/>
  <c r="AA79" i="13"/>
  <c r="E79" i="13"/>
  <c r="AT78" i="13"/>
  <c r="AS78" i="13"/>
  <c r="AP78" i="13"/>
  <c r="AA78" i="13"/>
  <c r="T78" i="13"/>
  <c r="H78" i="13"/>
  <c r="I78" i="13" s="1"/>
  <c r="J78" i="13" s="1"/>
  <c r="E78" i="13"/>
  <c r="AT77" i="13"/>
  <c r="AS77" i="13"/>
  <c r="AR77" i="13"/>
  <c r="AP77" i="13"/>
  <c r="AA77" i="13"/>
  <c r="I77" i="13"/>
  <c r="J77" i="13" s="1"/>
  <c r="H77" i="13"/>
  <c r="E77" i="13"/>
  <c r="H76" i="13" s="1"/>
  <c r="AT76" i="13"/>
  <c r="AP76" i="13"/>
  <c r="AA76" i="13"/>
  <c r="K76" i="13"/>
  <c r="L76" i="13" s="1"/>
  <c r="I76" i="13"/>
  <c r="J76" i="13" s="1"/>
  <c r="E76" i="13"/>
  <c r="AT75" i="13"/>
  <c r="AS75" i="13"/>
  <c r="AP75" i="13"/>
  <c r="AA75" i="13"/>
  <c r="H75" i="13"/>
  <c r="I75" i="13" s="1"/>
  <c r="J75" i="13" s="1"/>
  <c r="E75" i="13"/>
  <c r="B75" i="13"/>
  <c r="AS84" i="13" s="1"/>
  <c r="AT74" i="13"/>
  <c r="AP74" i="13"/>
  <c r="AA74" i="13"/>
  <c r="T74" i="13"/>
  <c r="J74" i="13"/>
  <c r="I74" i="13"/>
  <c r="H74" i="13"/>
  <c r="E74" i="13"/>
  <c r="B74" i="13"/>
  <c r="AT73" i="13"/>
  <c r="AS73" i="13"/>
  <c r="AR73" i="13"/>
  <c r="AP73" i="13"/>
  <c r="AA73" i="13"/>
  <c r="T73" i="13"/>
  <c r="K73" i="13"/>
  <c r="L73" i="13" s="1"/>
  <c r="J73" i="13"/>
  <c r="I73" i="13"/>
  <c r="H73" i="13"/>
  <c r="B73" i="13"/>
  <c r="E70" i="13"/>
  <c r="AT69" i="13"/>
  <c r="AP69" i="13"/>
  <c r="AA69" i="13"/>
  <c r="H69" i="13"/>
  <c r="I69" i="13" s="1"/>
  <c r="J69" i="13" s="1"/>
  <c r="E69" i="13"/>
  <c r="AT68" i="13"/>
  <c r="AP68" i="13"/>
  <c r="AA68" i="13"/>
  <c r="J68" i="13"/>
  <c r="I68" i="13"/>
  <c r="H68" i="13"/>
  <c r="E68" i="13"/>
  <c r="AT67" i="13"/>
  <c r="AP67" i="13"/>
  <c r="AA67" i="13"/>
  <c r="I67" i="13"/>
  <c r="J67" i="13" s="1"/>
  <c r="H67" i="13"/>
  <c r="E67" i="13"/>
  <c r="H66" i="13" s="1"/>
  <c r="I66" i="13" s="1"/>
  <c r="J66" i="13" s="1"/>
  <c r="AT66" i="13"/>
  <c r="AP66" i="13"/>
  <c r="AA66" i="13"/>
  <c r="T66" i="13"/>
  <c r="E66" i="13"/>
  <c r="AT65" i="13"/>
  <c r="AP65" i="13"/>
  <c r="AA65" i="13"/>
  <c r="T65" i="13"/>
  <c r="I65" i="13"/>
  <c r="J65" i="13" s="1"/>
  <c r="H65" i="13"/>
  <c r="E65" i="13"/>
  <c r="H64" i="13" s="1"/>
  <c r="I64" i="13" s="1"/>
  <c r="J64" i="13" s="1"/>
  <c r="AT64" i="13"/>
  <c r="AP64" i="13"/>
  <c r="AA64" i="13"/>
  <c r="T64" i="13"/>
  <c r="E64" i="13"/>
  <c r="AT63" i="13"/>
  <c r="AS63" i="13"/>
  <c r="AP63" i="13"/>
  <c r="AA63" i="13"/>
  <c r="H63" i="13"/>
  <c r="I63" i="13" s="1"/>
  <c r="J63" i="13" s="1"/>
  <c r="E63" i="13"/>
  <c r="H62" i="13" s="1"/>
  <c r="I62" i="13" s="1"/>
  <c r="J62" i="13" s="1"/>
  <c r="AT62" i="13"/>
  <c r="AP62" i="13"/>
  <c r="AA62" i="13"/>
  <c r="T62" i="13"/>
  <c r="K62" i="13"/>
  <c r="L62" i="13" s="1"/>
  <c r="R62" i="13" s="1"/>
  <c r="E62" i="13"/>
  <c r="AT61" i="13"/>
  <c r="AR61" i="13"/>
  <c r="AP61" i="13"/>
  <c r="AA61" i="13"/>
  <c r="T61" i="13"/>
  <c r="H61" i="13"/>
  <c r="I61" i="13" s="1"/>
  <c r="J61" i="13" s="1"/>
  <c r="E61" i="13"/>
  <c r="H60" i="13" s="1"/>
  <c r="I60" i="13" s="1"/>
  <c r="J60" i="13" s="1"/>
  <c r="AT60" i="13"/>
  <c r="AR60" i="13"/>
  <c r="AP60" i="13"/>
  <c r="AA60" i="13"/>
  <c r="K60" i="13"/>
  <c r="L60" i="13" s="1"/>
  <c r="E60" i="13"/>
  <c r="H59" i="13" s="1"/>
  <c r="I59" i="13" s="1"/>
  <c r="J59" i="13" s="1"/>
  <c r="B60" i="13"/>
  <c r="AS59" i="13" s="1"/>
  <c r="AT59" i="13"/>
  <c r="AR59" i="13"/>
  <c r="AP59" i="13"/>
  <c r="AA59" i="13"/>
  <c r="L59" i="13"/>
  <c r="K59" i="13"/>
  <c r="E59" i="13"/>
  <c r="B59" i="13"/>
  <c r="T68" i="13" s="1"/>
  <c r="AT58" i="13"/>
  <c r="AS58" i="13"/>
  <c r="AP58" i="13"/>
  <c r="AA58" i="13"/>
  <c r="R58" i="13"/>
  <c r="Q58" i="13"/>
  <c r="S58" i="13" s="1"/>
  <c r="O58" i="13"/>
  <c r="P58" i="13" s="1"/>
  <c r="L58" i="13"/>
  <c r="K58" i="13"/>
  <c r="H58" i="13"/>
  <c r="I58" i="13" s="1"/>
  <c r="J58" i="13" s="1"/>
  <c r="B58" i="13"/>
  <c r="AR67" i="13" s="1"/>
  <c r="E54" i="13"/>
  <c r="AT53" i="13"/>
  <c r="AP53" i="13"/>
  <c r="AG53" i="13"/>
  <c r="AA53" i="13"/>
  <c r="H53" i="13"/>
  <c r="I53" i="13" s="1"/>
  <c r="J53" i="13" s="1"/>
  <c r="E53" i="13"/>
  <c r="H52" i="13" s="1"/>
  <c r="I52" i="13" s="1"/>
  <c r="J52" i="13" s="1"/>
  <c r="AT52" i="13"/>
  <c r="AS52" i="13"/>
  <c r="AR52" i="13"/>
  <c r="AP52" i="13"/>
  <c r="AG52" i="13"/>
  <c r="AA52" i="13"/>
  <c r="E52" i="13"/>
  <c r="AT51" i="13"/>
  <c r="AR51" i="13"/>
  <c r="AP51" i="13"/>
  <c r="AG51" i="13"/>
  <c r="AA51" i="13"/>
  <c r="T51" i="13"/>
  <c r="H51" i="13"/>
  <c r="I51" i="13" s="1"/>
  <c r="J51" i="13" s="1"/>
  <c r="E51" i="13"/>
  <c r="H50" i="13" s="1"/>
  <c r="I50" i="13" s="1"/>
  <c r="J50" i="13" s="1"/>
  <c r="AT50" i="13"/>
  <c r="AP50" i="13"/>
  <c r="AG50" i="13"/>
  <c r="AA50" i="13"/>
  <c r="T50" i="13"/>
  <c r="K50" i="13"/>
  <c r="L50" i="13" s="1"/>
  <c r="E50" i="13"/>
  <c r="H49" i="13" s="1"/>
  <c r="AT49" i="13"/>
  <c r="AS49" i="13"/>
  <c r="AP49" i="13"/>
  <c r="AG49" i="13"/>
  <c r="AA49" i="13"/>
  <c r="J49" i="13"/>
  <c r="I49" i="13"/>
  <c r="E49" i="13"/>
  <c r="H48" i="13" s="1"/>
  <c r="I48" i="13" s="1"/>
  <c r="J48" i="13" s="1"/>
  <c r="AT48" i="13"/>
  <c r="AP48" i="13"/>
  <c r="AG48" i="13"/>
  <c r="AA48" i="13"/>
  <c r="L48" i="13"/>
  <c r="E48" i="13"/>
  <c r="AT47" i="13"/>
  <c r="AS47" i="13"/>
  <c r="AP47" i="13"/>
  <c r="AG47" i="13"/>
  <c r="AA47" i="13"/>
  <c r="I47" i="13"/>
  <c r="J47" i="13" s="1"/>
  <c r="H47" i="13"/>
  <c r="E47" i="13"/>
  <c r="H46" i="13" s="1"/>
  <c r="AT46" i="13"/>
  <c r="AS46" i="13"/>
  <c r="AR46" i="13"/>
  <c r="AP46" i="13"/>
  <c r="AG46" i="13"/>
  <c r="AA46" i="13"/>
  <c r="I46" i="13"/>
  <c r="J46" i="13" s="1"/>
  <c r="E46" i="13"/>
  <c r="H45" i="13" s="1"/>
  <c r="I45" i="13" s="1"/>
  <c r="J45" i="13" s="1"/>
  <c r="AT45" i="13"/>
  <c r="AP45" i="13"/>
  <c r="AG45" i="13"/>
  <c r="AA45" i="13"/>
  <c r="E45" i="13"/>
  <c r="AT44" i="13"/>
  <c r="AS44" i="13"/>
  <c r="AP44" i="13"/>
  <c r="AG44" i="13"/>
  <c r="AA44" i="13"/>
  <c r="I44" i="13"/>
  <c r="J44" i="13" s="1"/>
  <c r="H44" i="13"/>
  <c r="E44" i="13"/>
  <c r="H43" i="13" s="1"/>
  <c r="B44" i="13"/>
  <c r="AT43" i="13"/>
  <c r="AS43" i="13"/>
  <c r="AP43" i="13"/>
  <c r="AG43" i="13"/>
  <c r="AA43" i="13"/>
  <c r="I43" i="13"/>
  <c r="J43" i="13" s="1"/>
  <c r="E43" i="13"/>
  <c r="H42" i="13" s="1"/>
  <c r="I42" i="13" s="1"/>
  <c r="J42" i="13" s="1"/>
  <c r="B43" i="13"/>
  <c r="T53" i="13" s="1"/>
  <c r="AT42" i="13"/>
  <c r="AS42" i="13"/>
  <c r="AP42" i="13"/>
  <c r="AG42" i="13"/>
  <c r="AA42" i="13"/>
  <c r="B42" i="13"/>
  <c r="K48" i="13" s="1"/>
  <c r="E38" i="13"/>
  <c r="H37" i="13" s="1"/>
  <c r="I37" i="13" s="1"/>
  <c r="J37" i="13" s="1"/>
  <c r="AT37" i="13"/>
  <c r="AP37" i="13"/>
  <c r="AA37" i="13"/>
  <c r="K37" i="13"/>
  <c r="L37" i="13" s="1"/>
  <c r="E37" i="13"/>
  <c r="AT36" i="13"/>
  <c r="AR36" i="13"/>
  <c r="AP36" i="13"/>
  <c r="AA36" i="13"/>
  <c r="K36" i="13"/>
  <c r="L36" i="13" s="1"/>
  <c r="J36" i="13"/>
  <c r="H36" i="13"/>
  <c r="I36" i="13" s="1"/>
  <c r="E36" i="13"/>
  <c r="H35" i="13" s="1"/>
  <c r="I35" i="13" s="1"/>
  <c r="J35" i="13" s="1"/>
  <c r="AT35" i="13"/>
  <c r="AP35" i="13"/>
  <c r="AA35" i="13"/>
  <c r="L35" i="13"/>
  <c r="K35" i="13"/>
  <c r="E35" i="13"/>
  <c r="AT34" i="13"/>
  <c r="AS34" i="13"/>
  <c r="AR34" i="13"/>
  <c r="AP34" i="13"/>
  <c r="AA34" i="13"/>
  <c r="T34" i="13"/>
  <c r="H34" i="13"/>
  <c r="I34" i="13" s="1"/>
  <c r="J34" i="13" s="1"/>
  <c r="E34" i="13"/>
  <c r="H33" i="13" s="1"/>
  <c r="I33" i="13" s="1"/>
  <c r="J33" i="13" s="1"/>
  <c r="AT33" i="13"/>
  <c r="AR33" i="13"/>
  <c r="AP33" i="13"/>
  <c r="AA33" i="13"/>
  <c r="K33" i="13"/>
  <c r="E33" i="13"/>
  <c r="H32" i="13" s="1"/>
  <c r="I32" i="13" s="1"/>
  <c r="J32" i="13" s="1"/>
  <c r="AT32" i="13"/>
  <c r="AS32" i="13"/>
  <c r="AR32" i="13"/>
  <c r="AP32" i="13"/>
  <c r="AA32" i="13"/>
  <c r="K32" i="13"/>
  <c r="L32" i="13" s="1"/>
  <c r="E32" i="13"/>
  <c r="H31" i="13" s="1"/>
  <c r="I31" i="13" s="1"/>
  <c r="J31" i="13" s="1"/>
  <c r="AT31" i="13"/>
  <c r="AP31" i="13"/>
  <c r="AA31" i="13"/>
  <c r="L31" i="13"/>
  <c r="K31" i="13"/>
  <c r="E31" i="13"/>
  <c r="AT30" i="13"/>
  <c r="AS30" i="13"/>
  <c r="AR30" i="13"/>
  <c r="AP30" i="13"/>
  <c r="AA30" i="13"/>
  <c r="T30" i="13"/>
  <c r="K30" i="13"/>
  <c r="L30" i="13" s="1"/>
  <c r="I30" i="13"/>
  <c r="J30" i="13" s="1"/>
  <c r="H30" i="13"/>
  <c r="E30" i="13"/>
  <c r="AT29" i="13"/>
  <c r="AS29" i="13"/>
  <c r="AR29" i="13"/>
  <c r="AP29" i="13"/>
  <c r="AA29" i="13"/>
  <c r="H29" i="13"/>
  <c r="I29" i="13" s="1"/>
  <c r="J29" i="13" s="1"/>
  <c r="E29" i="13"/>
  <c r="H28" i="13" s="1"/>
  <c r="I28" i="13" s="1"/>
  <c r="J28" i="13" s="1"/>
  <c r="AT28" i="13"/>
  <c r="AS28" i="13"/>
  <c r="AP28" i="13"/>
  <c r="AA28" i="13"/>
  <c r="K28" i="13"/>
  <c r="L28" i="13" s="1"/>
  <c r="E28" i="13"/>
  <c r="B28" i="13"/>
  <c r="AS35" i="13" s="1"/>
  <c r="AT27" i="13"/>
  <c r="AS27" i="13"/>
  <c r="AR27" i="13"/>
  <c r="AP27" i="13"/>
  <c r="AA27" i="13"/>
  <c r="K27" i="13"/>
  <c r="L27" i="13" s="1"/>
  <c r="H27" i="13"/>
  <c r="I27" i="13" s="1"/>
  <c r="J27" i="13" s="1"/>
  <c r="E27" i="13"/>
  <c r="H26" i="13" s="1"/>
  <c r="I26" i="13" s="1"/>
  <c r="J26" i="13" s="1"/>
  <c r="B27" i="13"/>
  <c r="T37" i="13" s="1"/>
  <c r="AT26" i="13"/>
  <c r="AP26" i="13"/>
  <c r="AA26" i="13"/>
  <c r="K26" i="13"/>
  <c r="L26" i="13" s="1"/>
  <c r="B26" i="13"/>
  <c r="AR28" i="13" s="1"/>
  <c r="E148" i="12"/>
  <c r="AW147" i="12"/>
  <c r="AS147" i="12"/>
  <c r="AG147" i="12"/>
  <c r="K147" i="12"/>
  <c r="L147" i="12" s="1"/>
  <c r="H147" i="12"/>
  <c r="I147" i="12" s="1"/>
  <c r="J147" i="12" s="1"/>
  <c r="E147" i="12"/>
  <c r="AW146" i="12"/>
  <c r="AV146" i="12"/>
  <c r="AU146" i="12"/>
  <c r="AS146" i="12"/>
  <c r="AG146" i="12"/>
  <c r="H146" i="12"/>
  <c r="I146" i="12" s="1"/>
  <c r="J146" i="12" s="1"/>
  <c r="E146" i="12"/>
  <c r="H145" i="12" s="1"/>
  <c r="I145" i="12" s="1"/>
  <c r="J145" i="12" s="1"/>
  <c r="AW145" i="12"/>
  <c r="AU145" i="12"/>
  <c r="AS145" i="12"/>
  <c r="AG145" i="12"/>
  <c r="E145" i="12"/>
  <c r="H144" i="12" s="1"/>
  <c r="I144" i="12" s="1"/>
  <c r="J144" i="12" s="1"/>
  <c r="AW144" i="12"/>
  <c r="AV144" i="12"/>
  <c r="AS144" i="12"/>
  <c r="AG144" i="12"/>
  <c r="K144" i="12"/>
  <c r="E144" i="12"/>
  <c r="H143" i="12" s="1"/>
  <c r="I143" i="12" s="1"/>
  <c r="J143" i="12" s="1"/>
  <c r="AW143" i="12"/>
  <c r="AS143" i="12"/>
  <c r="AG143" i="12"/>
  <c r="K143" i="12"/>
  <c r="E143" i="12"/>
  <c r="AW142" i="12"/>
  <c r="AV142" i="12"/>
  <c r="AU142" i="12"/>
  <c r="AS142" i="12"/>
  <c r="AG142" i="12"/>
  <c r="H142" i="12"/>
  <c r="I142" i="12" s="1"/>
  <c r="J142" i="12" s="1"/>
  <c r="E142" i="12"/>
  <c r="H141" i="12" s="1"/>
  <c r="I141" i="12" s="1"/>
  <c r="J141" i="12" s="1"/>
  <c r="AW141" i="12"/>
  <c r="AU141" i="12"/>
  <c r="AS141" i="12"/>
  <c r="AG141" i="12"/>
  <c r="K141" i="12"/>
  <c r="E141" i="12"/>
  <c r="H140" i="12" s="1"/>
  <c r="I140" i="12" s="1"/>
  <c r="J140" i="12" s="1"/>
  <c r="AW140" i="12"/>
  <c r="AV140" i="12"/>
  <c r="AU140" i="12"/>
  <c r="AS140" i="12"/>
  <c r="AG140" i="12"/>
  <c r="K140" i="12"/>
  <c r="L140" i="12" s="1"/>
  <c r="E140" i="12"/>
  <c r="AW139" i="12"/>
  <c r="AU139" i="12"/>
  <c r="AS139" i="12"/>
  <c r="AG139" i="12"/>
  <c r="J139" i="12"/>
  <c r="I139" i="12"/>
  <c r="H139" i="12"/>
  <c r="E139" i="12"/>
  <c r="H138" i="12" s="1"/>
  <c r="I138" i="12" s="1"/>
  <c r="J138" i="12" s="1"/>
  <c r="AW138" i="12"/>
  <c r="AV138" i="12"/>
  <c r="AS138" i="12"/>
  <c r="AG138" i="12"/>
  <c r="K138" i="12"/>
  <c r="L138" i="12" s="1"/>
  <c r="E138" i="12"/>
  <c r="B138" i="12"/>
  <c r="AV147" i="12" s="1"/>
  <c r="AW137" i="12"/>
  <c r="AV137" i="12"/>
  <c r="AS137" i="12"/>
  <c r="AG137" i="12"/>
  <c r="K137" i="12"/>
  <c r="I137" i="12"/>
  <c r="J137" i="12" s="1"/>
  <c r="H137" i="12"/>
  <c r="E137" i="12"/>
  <c r="B137" i="12"/>
  <c r="L143" i="12" s="1"/>
  <c r="AW136" i="12"/>
  <c r="AV136" i="12"/>
  <c r="AS136" i="12"/>
  <c r="AG136" i="12"/>
  <c r="K136" i="12"/>
  <c r="L136" i="12" s="1"/>
  <c r="H136" i="12"/>
  <c r="I136" i="12" s="1"/>
  <c r="J136" i="12" s="1"/>
  <c r="B136" i="12"/>
  <c r="AU144" i="12" s="1"/>
  <c r="E133" i="12"/>
  <c r="AZ132" i="12"/>
  <c r="AW132" i="12"/>
  <c r="AU132" i="12"/>
  <c r="AS132" i="12"/>
  <c r="AG132" i="12"/>
  <c r="I132" i="12"/>
  <c r="J132" i="12" s="1"/>
  <c r="H132" i="12"/>
  <c r="E132" i="12"/>
  <c r="H131" i="12" s="1"/>
  <c r="I131" i="12" s="1"/>
  <c r="J131" i="12" s="1"/>
  <c r="AZ131" i="12"/>
  <c r="AW131" i="12"/>
  <c r="AS131" i="12"/>
  <c r="AG131" i="12"/>
  <c r="K131" i="12"/>
  <c r="E131" i="12"/>
  <c r="AZ130" i="12"/>
  <c r="AW130" i="12"/>
  <c r="AS130" i="12"/>
  <c r="AG130" i="12"/>
  <c r="K130" i="12"/>
  <c r="L130" i="12" s="1"/>
  <c r="I130" i="12"/>
  <c r="J130" i="12" s="1"/>
  <c r="H130" i="12"/>
  <c r="E130" i="12"/>
  <c r="AZ129" i="12"/>
  <c r="AW129" i="12"/>
  <c r="AU129" i="12"/>
  <c r="AS129" i="12"/>
  <c r="AG129" i="12"/>
  <c r="J129" i="12"/>
  <c r="I129" i="12"/>
  <c r="H129" i="12"/>
  <c r="E129" i="12"/>
  <c r="H128" i="12" s="1"/>
  <c r="I128" i="12" s="1"/>
  <c r="J128" i="12" s="1"/>
  <c r="AZ128" i="12"/>
  <c r="AW128" i="12"/>
  <c r="AU128" i="12"/>
  <c r="AS128" i="12"/>
  <c r="AG128" i="12"/>
  <c r="E128" i="12"/>
  <c r="H127" i="12" s="1"/>
  <c r="I127" i="12" s="1"/>
  <c r="J127" i="12" s="1"/>
  <c r="AZ127" i="12"/>
  <c r="AW127" i="12"/>
  <c r="AS127" i="12"/>
  <c r="AG127" i="12"/>
  <c r="K127" i="12"/>
  <c r="E127" i="12"/>
  <c r="AZ126" i="12"/>
  <c r="AW126" i="12"/>
  <c r="AS126" i="12"/>
  <c r="AG126" i="12"/>
  <c r="K126" i="12"/>
  <c r="L126" i="12" s="1"/>
  <c r="I126" i="12"/>
  <c r="J126" i="12" s="1"/>
  <c r="H126" i="12"/>
  <c r="E126" i="12"/>
  <c r="AZ125" i="12"/>
  <c r="AW125" i="12"/>
  <c r="AV125" i="12"/>
  <c r="AU125" i="12"/>
  <c r="AS125" i="12"/>
  <c r="AG125" i="12"/>
  <c r="H125" i="12"/>
  <c r="I125" i="12" s="1"/>
  <c r="J125" i="12" s="1"/>
  <c r="E125" i="12"/>
  <c r="AZ124" i="12"/>
  <c r="AW124" i="12"/>
  <c r="AV124" i="12"/>
  <c r="AS124" i="12"/>
  <c r="AG124" i="12"/>
  <c r="I124" i="12"/>
  <c r="J124" i="12" s="1"/>
  <c r="H124" i="12"/>
  <c r="E124" i="12"/>
  <c r="AZ123" i="12"/>
  <c r="AW123" i="12"/>
  <c r="AS123" i="12"/>
  <c r="AG123" i="12"/>
  <c r="L123" i="12"/>
  <c r="K123" i="12"/>
  <c r="I123" i="12"/>
  <c r="J123" i="12" s="1"/>
  <c r="H123" i="12"/>
  <c r="E123" i="12"/>
  <c r="B123" i="12"/>
  <c r="AV126" i="12" s="1"/>
  <c r="AZ122" i="12"/>
  <c r="AW122" i="12"/>
  <c r="AS122" i="12"/>
  <c r="AG122" i="12"/>
  <c r="K122" i="12"/>
  <c r="L122" i="12" s="1"/>
  <c r="H122" i="12"/>
  <c r="I122" i="12" s="1"/>
  <c r="J122" i="12" s="1"/>
  <c r="E122" i="12"/>
  <c r="B122" i="12"/>
  <c r="AZ121" i="12"/>
  <c r="AW121" i="12"/>
  <c r="AS121" i="12"/>
  <c r="AG121" i="12"/>
  <c r="J121" i="12"/>
  <c r="I121" i="12"/>
  <c r="H121" i="12"/>
  <c r="B121" i="12"/>
  <c r="K128" i="12" s="1"/>
  <c r="E117" i="12"/>
  <c r="AW116" i="12"/>
  <c r="AS116" i="12"/>
  <c r="AG116" i="12"/>
  <c r="T116" i="12"/>
  <c r="H116" i="12"/>
  <c r="I116" i="12" s="1"/>
  <c r="J116" i="12" s="1"/>
  <c r="E116" i="12"/>
  <c r="AW115" i="12"/>
  <c r="AU115" i="12"/>
  <c r="AS115" i="12"/>
  <c r="AG115" i="12"/>
  <c r="H115" i="12"/>
  <c r="I115" i="12" s="1"/>
  <c r="J115" i="12" s="1"/>
  <c r="E115" i="12"/>
  <c r="H114" i="12" s="1"/>
  <c r="I114" i="12" s="1"/>
  <c r="J114" i="12" s="1"/>
  <c r="AW114" i="12"/>
  <c r="AS114" i="12"/>
  <c r="AG114" i="12"/>
  <c r="T114" i="12"/>
  <c r="K114" i="12"/>
  <c r="L114" i="12" s="1"/>
  <c r="E114" i="12"/>
  <c r="AW113" i="12"/>
  <c r="AS113" i="12"/>
  <c r="AG113" i="12"/>
  <c r="H113" i="12"/>
  <c r="I113" i="12" s="1"/>
  <c r="J113" i="12" s="1"/>
  <c r="E113" i="12"/>
  <c r="H112" i="12" s="1"/>
  <c r="I112" i="12" s="1"/>
  <c r="J112" i="12" s="1"/>
  <c r="AW112" i="12"/>
  <c r="AS112" i="12"/>
  <c r="AG112" i="12"/>
  <c r="E112" i="12"/>
  <c r="AW111" i="12"/>
  <c r="AU111" i="12"/>
  <c r="AS111" i="12"/>
  <c r="AG111" i="12"/>
  <c r="H111" i="12"/>
  <c r="I111" i="12" s="1"/>
  <c r="J111" i="12" s="1"/>
  <c r="E111" i="12"/>
  <c r="H110" i="12" s="1"/>
  <c r="AW110" i="12"/>
  <c r="AS110" i="12"/>
  <c r="AG110" i="12"/>
  <c r="T110" i="12"/>
  <c r="K110" i="12"/>
  <c r="L110" i="12" s="1"/>
  <c r="I110" i="12"/>
  <c r="J110" i="12" s="1"/>
  <c r="E110" i="12"/>
  <c r="AW109" i="12"/>
  <c r="AU109" i="12"/>
  <c r="AS109" i="12"/>
  <c r="AG109" i="12"/>
  <c r="H109" i="12"/>
  <c r="I109" i="12" s="1"/>
  <c r="J109" i="12" s="1"/>
  <c r="E109" i="12"/>
  <c r="H108" i="12" s="1"/>
  <c r="I108" i="12" s="1"/>
  <c r="J108" i="12" s="1"/>
  <c r="AW108" i="12"/>
  <c r="AS108" i="12"/>
  <c r="AG108" i="12"/>
  <c r="T108" i="12"/>
  <c r="K108" i="12"/>
  <c r="L108" i="12" s="1"/>
  <c r="E108" i="12"/>
  <c r="AW107" i="12"/>
  <c r="AV107" i="12"/>
  <c r="AS107" i="12"/>
  <c r="AG107" i="12"/>
  <c r="I107" i="12"/>
  <c r="J107" i="12" s="1"/>
  <c r="H107" i="12"/>
  <c r="E107" i="12"/>
  <c r="B107" i="12"/>
  <c r="AW106" i="12"/>
  <c r="AS106" i="12"/>
  <c r="AG106" i="12"/>
  <c r="T106" i="12"/>
  <c r="K106" i="12"/>
  <c r="L106" i="12" s="1"/>
  <c r="J106" i="12"/>
  <c r="I106" i="12"/>
  <c r="H106" i="12"/>
  <c r="E106" i="12"/>
  <c r="B106" i="12"/>
  <c r="T115" i="12" s="1"/>
  <c r="AW105" i="12"/>
  <c r="AS105" i="12"/>
  <c r="AG105" i="12"/>
  <c r="T105" i="12"/>
  <c r="H105" i="12"/>
  <c r="I105" i="12" s="1"/>
  <c r="J105" i="12" s="1"/>
  <c r="B105" i="12"/>
  <c r="AU114" i="12" s="1"/>
  <c r="E101" i="12"/>
  <c r="AM100" i="12"/>
  <c r="AL100" i="12"/>
  <c r="I100" i="12"/>
  <c r="J100" i="12" s="1"/>
  <c r="H100" i="12"/>
  <c r="E100" i="12"/>
  <c r="H99" i="12" s="1"/>
  <c r="AM99" i="12"/>
  <c r="AL99" i="12"/>
  <c r="I99" i="12"/>
  <c r="J99" i="12" s="1"/>
  <c r="E99" i="12"/>
  <c r="H98" i="12" s="1"/>
  <c r="AM98" i="12"/>
  <c r="T98" i="12"/>
  <c r="L98" i="12"/>
  <c r="K98" i="12"/>
  <c r="I98" i="12"/>
  <c r="J98" i="12" s="1"/>
  <c r="E98" i="12"/>
  <c r="H97" i="12" s="1"/>
  <c r="I97" i="12" s="1"/>
  <c r="J97" i="12" s="1"/>
  <c r="AM97" i="12"/>
  <c r="K97" i="12"/>
  <c r="L97" i="12" s="1"/>
  <c r="R97" i="12" s="1"/>
  <c r="E97" i="12"/>
  <c r="AM96" i="12"/>
  <c r="AL96" i="12"/>
  <c r="AK96" i="12"/>
  <c r="H96" i="12"/>
  <c r="I96" i="12" s="1"/>
  <c r="J96" i="12" s="1"/>
  <c r="E96" i="12"/>
  <c r="AM95" i="12"/>
  <c r="T95" i="12"/>
  <c r="H95" i="12"/>
  <c r="I95" i="12" s="1"/>
  <c r="J95" i="12" s="1"/>
  <c r="E95" i="12"/>
  <c r="H94" i="12" s="1"/>
  <c r="I94" i="12" s="1"/>
  <c r="J94" i="12" s="1"/>
  <c r="AM94" i="12"/>
  <c r="E94" i="12"/>
  <c r="AM93" i="12"/>
  <c r="AL93" i="12"/>
  <c r="AK93" i="12"/>
  <c r="H93" i="12"/>
  <c r="I93" i="12" s="1"/>
  <c r="J93" i="12" s="1"/>
  <c r="E93" i="12"/>
  <c r="H92" i="12" s="1"/>
  <c r="AM92" i="12"/>
  <c r="AL92" i="12"/>
  <c r="I92" i="12"/>
  <c r="J92" i="12" s="1"/>
  <c r="E92" i="12"/>
  <c r="AM91" i="12"/>
  <c r="K91" i="12"/>
  <c r="L91" i="12" s="1"/>
  <c r="H91" i="12"/>
  <c r="I91" i="12" s="1"/>
  <c r="J91" i="12" s="1"/>
  <c r="E91" i="12"/>
  <c r="B91" i="12"/>
  <c r="AL91" i="12" s="1"/>
  <c r="AM90" i="12"/>
  <c r="K90" i="12"/>
  <c r="L90" i="12" s="1"/>
  <c r="R90" i="12" s="1"/>
  <c r="H90" i="12"/>
  <c r="I90" i="12" s="1"/>
  <c r="J90" i="12" s="1"/>
  <c r="E90" i="12"/>
  <c r="B90" i="12"/>
  <c r="T93" i="12" s="1"/>
  <c r="AM89" i="12"/>
  <c r="AL89" i="12"/>
  <c r="H89" i="12"/>
  <c r="I89" i="12" s="1"/>
  <c r="J89" i="12" s="1"/>
  <c r="B89" i="12"/>
  <c r="AK99" i="12" s="1"/>
  <c r="E85" i="12"/>
  <c r="H84" i="12" s="1"/>
  <c r="I84" i="12" s="1"/>
  <c r="J84" i="12" s="1"/>
  <c r="AT84" i="12"/>
  <c r="AR84" i="12"/>
  <c r="AP84" i="12"/>
  <c r="AA84" i="12"/>
  <c r="E84" i="12"/>
  <c r="H83" i="12" s="1"/>
  <c r="I83" i="12" s="1"/>
  <c r="J83" i="12" s="1"/>
  <c r="AT83" i="12"/>
  <c r="AS83" i="12"/>
  <c r="AP83" i="12"/>
  <c r="AA83" i="12"/>
  <c r="E83" i="12"/>
  <c r="AT82" i="12"/>
  <c r="AP82" i="12"/>
  <c r="AA82" i="12"/>
  <c r="I82" i="12"/>
  <c r="J82" i="12" s="1"/>
  <c r="H82" i="12"/>
  <c r="E82" i="12"/>
  <c r="AT81" i="12"/>
  <c r="AP81" i="12"/>
  <c r="AA81" i="12"/>
  <c r="I81" i="12"/>
  <c r="J81" i="12" s="1"/>
  <c r="H81" i="12"/>
  <c r="E81" i="12"/>
  <c r="AT80" i="12"/>
  <c r="AS80" i="12"/>
  <c r="AR80" i="12"/>
  <c r="AP80" i="12"/>
  <c r="AA80" i="12"/>
  <c r="H80" i="12"/>
  <c r="I80" i="12" s="1"/>
  <c r="J80" i="12" s="1"/>
  <c r="E80" i="12"/>
  <c r="H79" i="12" s="1"/>
  <c r="I79" i="12" s="1"/>
  <c r="J79" i="12" s="1"/>
  <c r="AT79" i="12"/>
  <c r="AP79" i="12"/>
  <c r="AA79" i="12"/>
  <c r="E79" i="12"/>
  <c r="AT78" i="12"/>
  <c r="AP78" i="12"/>
  <c r="AA78" i="12"/>
  <c r="I78" i="12"/>
  <c r="J78" i="12" s="1"/>
  <c r="H78" i="12"/>
  <c r="E78" i="12"/>
  <c r="H77" i="12" s="1"/>
  <c r="I77" i="12" s="1"/>
  <c r="J77" i="12" s="1"/>
  <c r="AT77" i="12"/>
  <c r="AP77" i="12"/>
  <c r="AA77" i="12"/>
  <c r="E77" i="12"/>
  <c r="AT76" i="12"/>
  <c r="AS76" i="12"/>
  <c r="AP76" i="12"/>
  <c r="AA76" i="12"/>
  <c r="I76" i="12"/>
  <c r="J76" i="12" s="1"/>
  <c r="H76" i="12"/>
  <c r="E76" i="12"/>
  <c r="AT75" i="12"/>
  <c r="AP75" i="12"/>
  <c r="AA75" i="12"/>
  <c r="T75" i="12"/>
  <c r="J75" i="12"/>
  <c r="H75" i="12"/>
  <c r="I75" i="12" s="1"/>
  <c r="E75" i="12"/>
  <c r="B75" i="12"/>
  <c r="AS79" i="12" s="1"/>
  <c r="AT74" i="12"/>
  <c r="AS74" i="12"/>
  <c r="AP74" i="12"/>
  <c r="AA74" i="12"/>
  <c r="T74" i="12"/>
  <c r="H74" i="12"/>
  <c r="I74" i="12" s="1"/>
  <c r="J74" i="12" s="1"/>
  <c r="E74" i="12"/>
  <c r="H73" i="12" s="1"/>
  <c r="I73" i="12" s="1"/>
  <c r="J73" i="12" s="1"/>
  <c r="B74" i="12"/>
  <c r="T84" i="12" s="1"/>
  <c r="AT73" i="12"/>
  <c r="AP73" i="12"/>
  <c r="AA73" i="12"/>
  <c r="T73" i="12"/>
  <c r="B73" i="12"/>
  <c r="E70" i="12"/>
  <c r="H69" i="12" s="1"/>
  <c r="I69" i="12" s="1"/>
  <c r="J69" i="12" s="1"/>
  <c r="AT69" i="12"/>
  <c r="AP69" i="12"/>
  <c r="AA69" i="12"/>
  <c r="T69" i="12"/>
  <c r="E69" i="12"/>
  <c r="AT68" i="12"/>
  <c r="AP68" i="12"/>
  <c r="AA68" i="12"/>
  <c r="H68" i="12"/>
  <c r="I68" i="12" s="1"/>
  <c r="J68" i="12" s="1"/>
  <c r="E68" i="12"/>
  <c r="H67" i="12" s="1"/>
  <c r="I67" i="12" s="1"/>
  <c r="J67" i="12" s="1"/>
  <c r="AT67" i="12"/>
  <c r="AP67" i="12"/>
  <c r="AA67" i="12"/>
  <c r="E67" i="12"/>
  <c r="AT66" i="12"/>
  <c r="AR66" i="12"/>
  <c r="AP66" i="12"/>
  <c r="AA66" i="12"/>
  <c r="J66" i="12"/>
  <c r="I66" i="12"/>
  <c r="H66" i="12"/>
  <c r="E66" i="12"/>
  <c r="H65" i="12" s="1"/>
  <c r="I65" i="12" s="1"/>
  <c r="J65" i="12" s="1"/>
  <c r="AT65" i="12"/>
  <c r="AP65" i="12"/>
  <c r="AA65" i="12"/>
  <c r="K65" i="12"/>
  <c r="L65" i="12" s="1"/>
  <c r="R65" i="12" s="1"/>
  <c r="E65" i="12"/>
  <c r="AT64" i="12"/>
  <c r="AP64" i="12"/>
  <c r="AA64" i="12"/>
  <c r="T64" i="12"/>
  <c r="I64" i="12"/>
  <c r="J64" i="12" s="1"/>
  <c r="H64" i="12"/>
  <c r="E64" i="12"/>
  <c r="H63" i="12" s="1"/>
  <c r="I63" i="12" s="1"/>
  <c r="J63" i="12" s="1"/>
  <c r="AT63" i="12"/>
  <c r="AP63" i="12"/>
  <c r="AA63" i="12"/>
  <c r="K63" i="12"/>
  <c r="L63" i="12" s="1"/>
  <c r="E63" i="12"/>
  <c r="AT62" i="12"/>
  <c r="AR62" i="12"/>
  <c r="AP62" i="12"/>
  <c r="AA62" i="12"/>
  <c r="K62" i="12"/>
  <c r="L62" i="12" s="1"/>
  <c r="J62" i="12"/>
  <c r="H62" i="12"/>
  <c r="I62" i="12" s="1"/>
  <c r="E62" i="12"/>
  <c r="AT61" i="12"/>
  <c r="AP61" i="12"/>
  <c r="AA61" i="12"/>
  <c r="L61" i="12"/>
  <c r="J61" i="12"/>
  <c r="I61" i="12"/>
  <c r="H61" i="12"/>
  <c r="E61" i="12"/>
  <c r="AT60" i="12"/>
  <c r="AS60" i="12"/>
  <c r="AP60" i="12"/>
  <c r="AA60" i="12"/>
  <c r="T60" i="12"/>
  <c r="H60" i="12"/>
  <c r="I60" i="12" s="1"/>
  <c r="J60" i="12" s="1"/>
  <c r="E60" i="12"/>
  <c r="B60" i="12"/>
  <c r="AS69" i="12" s="1"/>
  <c r="AT59" i="12"/>
  <c r="AS59" i="12"/>
  <c r="AR59" i="12"/>
  <c r="AP59" i="12"/>
  <c r="AA59" i="12"/>
  <c r="T59" i="12"/>
  <c r="H59" i="12"/>
  <c r="I59" i="12" s="1"/>
  <c r="J59" i="12" s="1"/>
  <c r="E59" i="12"/>
  <c r="H58" i="12" s="1"/>
  <c r="I58" i="12" s="1"/>
  <c r="B59" i="12"/>
  <c r="T67" i="12" s="1"/>
  <c r="AT58" i="12"/>
  <c r="AS58" i="12"/>
  <c r="AP58" i="12"/>
  <c r="AA58" i="12"/>
  <c r="T58" i="12"/>
  <c r="J58" i="12"/>
  <c r="B58" i="12"/>
  <c r="K61" i="12" s="1"/>
  <c r="E54" i="12"/>
  <c r="AT53" i="12"/>
  <c r="AP53" i="12"/>
  <c r="AG53" i="12"/>
  <c r="AA53" i="12"/>
  <c r="I53" i="12"/>
  <c r="J53" i="12" s="1"/>
  <c r="H53" i="12"/>
  <c r="E53" i="12"/>
  <c r="AT52" i="12"/>
  <c r="AS52" i="12"/>
  <c r="AR52" i="12"/>
  <c r="AP52" i="12"/>
  <c r="AG52" i="12"/>
  <c r="AA52" i="12"/>
  <c r="J52" i="12"/>
  <c r="I52" i="12"/>
  <c r="H52" i="12"/>
  <c r="E52" i="12"/>
  <c r="H51" i="12" s="1"/>
  <c r="I51" i="12" s="1"/>
  <c r="J51" i="12" s="1"/>
  <c r="AT51" i="12"/>
  <c r="AP51" i="12"/>
  <c r="AG51" i="12"/>
  <c r="AA51" i="12"/>
  <c r="E51" i="12"/>
  <c r="AT50" i="12"/>
  <c r="AP50" i="12"/>
  <c r="AG50" i="12"/>
  <c r="AA50" i="12"/>
  <c r="I50" i="12"/>
  <c r="J50" i="12" s="1"/>
  <c r="H50" i="12"/>
  <c r="E50" i="12"/>
  <c r="AT49" i="12"/>
  <c r="AS49" i="12"/>
  <c r="AR49" i="12"/>
  <c r="AP49" i="12"/>
  <c r="AG49" i="12"/>
  <c r="AA49" i="12"/>
  <c r="H49" i="12"/>
  <c r="I49" i="12" s="1"/>
  <c r="J49" i="12" s="1"/>
  <c r="E49" i="12"/>
  <c r="AT48" i="12"/>
  <c r="AP48" i="12"/>
  <c r="AG48" i="12"/>
  <c r="AA48" i="12"/>
  <c r="K48" i="12"/>
  <c r="I48" i="12"/>
  <c r="J48" i="12" s="1"/>
  <c r="H48" i="12"/>
  <c r="E48" i="12"/>
  <c r="AT47" i="12"/>
  <c r="AP47" i="12"/>
  <c r="AG47" i="12"/>
  <c r="AA47" i="12"/>
  <c r="T47" i="12"/>
  <c r="H47" i="12"/>
  <c r="I47" i="12" s="1"/>
  <c r="J47" i="12" s="1"/>
  <c r="E47" i="12"/>
  <c r="AT46" i="12"/>
  <c r="AR46" i="12"/>
  <c r="AP46" i="12"/>
  <c r="AG46" i="12"/>
  <c r="AA46" i="12"/>
  <c r="H46" i="12"/>
  <c r="I46" i="12" s="1"/>
  <c r="J46" i="12" s="1"/>
  <c r="E46" i="12"/>
  <c r="AT45" i="12"/>
  <c r="AP45" i="12"/>
  <c r="AG45" i="12"/>
  <c r="AA45" i="12"/>
  <c r="K45" i="12"/>
  <c r="H45" i="12"/>
  <c r="I45" i="12" s="1"/>
  <c r="J45" i="12" s="1"/>
  <c r="E45" i="12"/>
  <c r="AT44" i="12"/>
  <c r="AP44" i="12"/>
  <c r="AG44" i="12"/>
  <c r="AA44" i="12"/>
  <c r="H44" i="12"/>
  <c r="I44" i="12" s="1"/>
  <c r="J44" i="12" s="1"/>
  <c r="E44" i="12"/>
  <c r="B44" i="12"/>
  <c r="AS48" i="12" s="1"/>
  <c r="AT43" i="12"/>
  <c r="AS43" i="12"/>
  <c r="AR43" i="12"/>
  <c r="AP43" i="12"/>
  <c r="AG43" i="12"/>
  <c r="AA43" i="12"/>
  <c r="I43" i="12"/>
  <c r="J43" i="12" s="1"/>
  <c r="H43" i="12"/>
  <c r="E43" i="12"/>
  <c r="B43" i="12"/>
  <c r="T44" i="12" s="1"/>
  <c r="AT42" i="12"/>
  <c r="AS42" i="12"/>
  <c r="AP42" i="12"/>
  <c r="AG42" i="12"/>
  <c r="AA42" i="12"/>
  <c r="I42" i="12"/>
  <c r="J42" i="12" s="1"/>
  <c r="H42" i="12"/>
  <c r="B42" i="12"/>
  <c r="K51" i="12" s="1"/>
  <c r="L51" i="12" s="1"/>
  <c r="E38" i="12"/>
  <c r="H37" i="12" s="1"/>
  <c r="I37" i="12" s="1"/>
  <c r="J37" i="12" s="1"/>
  <c r="AT37" i="12"/>
  <c r="AP37" i="12"/>
  <c r="AA37" i="12"/>
  <c r="T37" i="12"/>
  <c r="E37" i="12"/>
  <c r="AT36" i="12"/>
  <c r="AS36" i="12"/>
  <c r="AP36" i="12"/>
  <c r="AA36" i="12"/>
  <c r="I36" i="12"/>
  <c r="J36" i="12" s="1"/>
  <c r="H36" i="12"/>
  <c r="E36" i="12"/>
  <c r="H35" i="12" s="1"/>
  <c r="I35" i="12" s="1"/>
  <c r="J35" i="12" s="1"/>
  <c r="AT35" i="12"/>
  <c r="AP35" i="12"/>
  <c r="AA35" i="12"/>
  <c r="K35" i="12"/>
  <c r="L35" i="12" s="1"/>
  <c r="R35" i="12" s="1"/>
  <c r="E35" i="12"/>
  <c r="AT34" i="12"/>
  <c r="AP34" i="12"/>
  <c r="AA34" i="12"/>
  <c r="T34" i="12"/>
  <c r="H34" i="12"/>
  <c r="I34" i="12" s="1"/>
  <c r="J34" i="12" s="1"/>
  <c r="E34" i="12"/>
  <c r="H33" i="12" s="1"/>
  <c r="I33" i="12" s="1"/>
  <c r="J33" i="12" s="1"/>
  <c r="AT33" i="12"/>
  <c r="AP33" i="12"/>
  <c r="AA33" i="12"/>
  <c r="E33" i="12"/>
  <c r="AT32" i="12"/>
  <c r="AR32" i="12"/>
  <c r="AP32" i="12"/>
  <c r="AA32" i="12"/>
  <c r="I32" i="12"/>
  <c r="J32" i="12" s="1"/>
  <c r="H32" i="12"/>
  <c r="E32" i="12"/>
  <c r="H31" i="12" s="1"/>
  <c r="I31" i="12" s="1"/>
  <c r="J31" i="12" s="1"/>
  <c r="AT31" i="12"/>
  <c r="AP31" i="12"/>
  <c r="AA31" i="12"/>
  <c r="K31" i="12"/>
  <c r="L31" i="12" s="1"/>
  <c r="R31" i="12" s="1"/>
  <c r="E31" i="12"/>
  <c r="AT30" i="12"/>
  <c r="AP30" i="12"/>
  <c r="AA30" i="12"/>
  <c r="T30" i="12"/>
  <c r="H30" i="12"/>
  <c r="I30" i="12" s="1"/>
  <c r="J30" i="12" s="1"/>
  <c r="E30" i="12"/>
  <c r="AT29" i="12"/>
  <c r="AR29" i="12"/>
  <c r="AP29" i="12"/>
  <c r="AA29" i="12"/>
  <c r="H29" i="12"/>
  <c r="I29" i="12" s="1"/>
  <c r="J29" i="12" s="1"/>
  <c r="E29" i="12"/>
  <c r="AT28" i="12"/>
  <c r="AS28" i="12"/>
  <c r="AP28" i="12"/>
  <c r="AA28" i="12"/>
  <c r="K28" i="12"/>
  <c r="L28" i="12" s="1"/>
  <c r="J28" i="12"/>
  <c r="H28" i="12"/>
  <c r="I28" i="12" s="1"/>
  <c r="E28" i="12"/>
  <c r="B28" i="12"/>
  <c r="AS35" i="12" s="1"/>
  <c r="AT27" i="12"/>
  <c r="AP27" i="12"/>
  <c r="AA27" i="12"/>
  <c r="H27" i="12"/>
  <c r="I27" i="12" s="1"/>
  <c r="J27" i="12" s="1"/>
  <c r="E27" i="12"/>
  <c r="B27" i="12"/>
  <c r="T33" i="12" s="1"/>
  <c r="AT26" i="12"/>
  <c r="AS26" i="12"/>
  <c r="AP26" i="12"/>
  <c r="AA26" i="12"/>
  <c r="T26" i="12"/>
  <c r="K26" i="12"/>
  <c r="L26" i="12" s="1"/>
  <c r="H26" i="12"/>
  <c r="I26" i="12" s="1"/>
  <c r="J26" i="12" s="1"/>
  <c r="B26" i="12"/>
  <c r="AR28" i="12" s="1"/>
  <c r="E148" i="10"/>
  <c r="H147" i="10" s="1"/>
  <c r="I147" i="10" s="1"/>
  <c r="AW147" i="10"/>
  <c r="AS147" i="10"/>
  <c r="AG147" i="10"/>
  <c r="J147" i="10"/>
  <c r="E147" i="10"/>
  <c r="AW146" i="10"/>
  <c r="AS146" i="10"/>
  <c r="AG146" i="10"/>
  <c r="I146" i="10"/>
  <c r="J146" i="10" s="1"/>
  <c r="H146" i="10"/>
  <c r="E146" i="10"/>
  <c r="H145" i="10" s="1"/>
  <c r="I145" i="10" s="1"/>
  <c r="J145" i="10" s="1"/>
  <c r="AW145" i="10"/>
  <c r="AS145" i="10"/>
  <c r="AG145" i="10"/>
  <c r="E145" i="10"/>
  <c r="AW144" i="10"/>
  <c r="AU144" i="10"/>
  <c r="AS144" i="10"/>
  <c r="AG144" i="10"/>
  <c r="J144" i="10"/>
  <c r="I144" i="10"/>
  <c r="H144" i="10"/>
  <c r="E144" i="10"/>
  <c r="H143" i="10" s="1"/>
  <c r="I143" i="10" s="1"/>
  <c r="J143" i="10" s="1"/>
  <c r="AW143" i="10"/>
  <c r="AS143" i="10"/>
  <c r="AG143" i="10"/>
  <c r="K143" i="10"/>
  <c r="L143" i="10" s="1"/>
  <c r="E143" i="10"/>
  <c r="AW142" i="10"/>
  <c r="AS142" i="10"/>
  <c r="AG142" i="10"/>
  <c r="T142" i="10"/>
  <c r="I142" i="10"/>
  <c r="J142" i="10" s="1"/>
  <c r="H142" i="10"/>
  <c r="E142" i="10"/>
  <c r="AW141" i="10"/>
  <c r="AS141" i="10"/>
  <c r="AG141" i="10"/>
  <c r="H141" i="10"/>
  <c r="I141" i="10" s="1"/>
  <c r="J141" i="10" s="1"/>
  <c r="E141" i="10"/>
  <c r="AW140" i="10"/>
  <c r="AU140" i="10"/>
  <c r="AS140" i="10"/>
  <c r="AG140" i="10"/>
  <c r="K140" i="10"/>
  <c r="L140" i="10" s="1"/>
  <c r="J140" i="10"/>
  <c r="H140" i="10"/>
  <c r="I140" i="10" s="1"/>
  <c r="E140" i="10"/>
  <c r="H139" i="10" s="1"/>
  <c r="I139" i="10" s="1"/>
  <c r="AW139" i="10"/>
  <c r="AU139" i="10"/>
  <c r="AS139" i="10"/>
  <c r="AG139" i="10"/>
  <c r="L139" i="10"/>
  <c r="K139" i="10"/>
  <c r="J139" i="10"/>
  <c r="E139" i="10"/>
  <c r="AW138" i="10"/>
  <c r="AV138" i="10"/>
  <c r="AS138" i="10"/>
  <c r="AG138" i="10"/>
  <c r="T138" i="10"/>
  <c r="K138" i="10"/>
  <c r="L138" i="10" s="1"/>
  <c r="R138" i="10" s="1"/>
  <c r="I138" i="10"/>
  <c r="J138" i="10" s="1"/>
  <c r="H138" i="10"/>
  <c r="E138" i="10"/>
  <c r="B138" i="10"/>
  <c r="AV147" i="10" s="1"/>
  <c r="AW137" i="10"/>
  <c r="AV137" i="10"/>
  <c r="AS137" i="10"/>
  <c r="AG137" i="10"/>
  <c r="T137" i="10"/>
  <c r="L137" i="10"/>
  <c r="R137" i="10" s="1"/>
  <c r="K137" i="10"/>
  <c r="H137" i="10"/>
  <c r="I137" i="10" s="1"/>
  <c r="J137" i="10" s="1"/>
  <c r="E137" i="10"/>
  <c r="H136" i="10" s="1"/>
  <c r="I136" i="10" s="1"/>
  <c r="J136" i="10" s="1"/>
  <c r="B137" i="10"/>
  <c r="AW136" i="10"/>
  <c r="AV136" i="10"/>
  <c r="AU136" i="10"/>
  <c r="AS136" i="10"/>
  <c r="AG136" i="10"/>
  <c r="T136" i="10"/>
  <c r="R136" i="10"/>
  <c r="K136" i="10"/>
  <c r="L136" i="10" s="1"/>
  <c r="O136" i="10" s="1"/>
  <c r="P136" i="10" s="1"/>
  <c r="Q136" i="10" s="1"/>
  <c r="B136" i="10"/>
  <c r="E133" i="10"/>
  <c r="AZ132" i="10"/>
  <c r="AW132" i="10"/>
  <c r="AV132" i="10"/>
  <c r="AS132" i="10"/>
  <c r="AG132" i="10"/>
  <c r="K132" i="10"/>
  <c r="L132" i="10" s="1"/>
  <c r="H132" i="10"/>
  <c r="I132" i="10" s="1"/>
  <c r="J132" i="10" s="1"/>
  <c r="E132" i="10"/>
  <c r="H131" i="10" s="1"/>
  <c r="I131" i="10" s="1"/>
  <c r="J131" i="10" s="1"/>
  <c r="AZ131" i="10"/>
  <c r="AW131" i="10"/>
  <c r="AS131" i="10"/>
  <c r="AG131" i="10"/>
  <c r="E131" i="10"/>
  <c r="AZ130" i="10"/>
  <c r="AW130" i="10"/>
  <c r="AV130" i="10"/>
  <c r="AU130" i="10"/>
  <c r="AS130" i="10"/>
  <c r="AG130" i="10"/>
  <c r="K130" i="10"/>
  <c r="L130" i="10" s="1"/>
  <c r="H130" i="10"/>
  <c r="I130" i="10" s="1"/>
  <c r="J130" i="10" s="1"/>
  <c r="E130" i="10"/>
  <c r="AZ129" i="10"/>
  <c r="AW129" i="10"/>
  <c r="AV129" i="10"/>
  <c r="AS129" i="10"/>
  <c r="AG129" i="10"/>
  <c r="K129" i="10"/>
  <c r="L129" i="10" s="1"/>
  <c r="R129" i="10" s="1"/>
  <c r="H129" i="10"/>
  <c r="I129" i="10" s="1"/>
  <c r="J129" i="10" s="1"/>
  <c r="E129" i="10"/>
  <c r="AZ128" i="10"/>
  <c r="AW128" i="10"/>
  <c r="AU128" i="10"/>
  <c r="AS128" i="10"/>
  <c r="AG128" i="10"/>
  <c r="K128" i="10"/>
  <c r="J128" i="10"/>
  <c r="I128" i="10"/>
  <c r="H128" i="10"/>
  <c r="E128" i="10"/>
  <c r="H127" i="10" s="1"/>
  <c r="I127" i="10" s="1"/>
  <c r="J127" i="10" s="1"/>
  <c r="AZ127" i="10"/>
  <c r="AW127" i="10"/>
  <c r="AU127" i="10"/>
  <c r="AS127" i="10"/>
  <c r="AG127" i="10"/>
  <c r="E127" i="10"/>
  <c r="H126" i="10" s="1"/>
  <c r="I126" i="10" s="1"/>
  <c r="AZ126" i="10"/>
  <c r="AW126" i="10"/>
  <c r="AV126" i="10"/>
  <c r="AU126" i="10"/>
  <c r="AS126" i="10"/>
  <c r="AG126" i="10"/>
  <c r="K126" i="10"/>
  <c r="L126" i="10" s="1"/>
  <c r="J126" i="10"/>
  <c r="E126" i="10"/>
  <c r="H125" i="10" s="1"/>
  <c r="I125" i="10" s="1"/>
  <c r="J125" i="10" s="1"/>
  <c r="AZ125" i="10"/>
  <c r="AW125" i="10"/>
  <c r="AS125" i="10"/>
  <c r="AG125" i="10"/>
  <c r="T125" i="10"/>
  <c r="E125" i="10"/>
  <c r="AZ124" i="10"/>
  <c r="AW124" i="10"/>
  <c r="AV124" i="10"/>
  <c r="AU124" i="10"/>
  <c r="AS124" i="10"/>
  <c r="AG124" i="10"/>
  <c r="H124" i="10"/>
  <c r="I124" i="10" s="1"/>
  <c r="J124" i="10" s="1"/>
  <c r="E124" i="10"/>
  <c r="H123" i="10" s="1"/>
  <c r="I123" i="10" s="1"/>
  <c r="J123" i="10" s="1"/>
  <c r="AZ123" i="10"/>
  <c r="AW123" i="10"/>
  <c r="AS123" i="10"/>
  <c r="AG123" i="10"/>
  <c r="K123" i="10"/>
  <c r="L123" i="10" s="1"/>
  <c r="E123" i="10"/>
  <c r="B123" i="10"/>
  <c r="AV131" i="10" s="1"/>
  <c r="AZ122" i="10"/>
  <c r="AW122" i="10"/>
  <c r="AU122" i="10"/>
  <c r="AS122" i="10"/>
  <c r="AG122" i="10"/>
  <c r="I122" i="10"/>
  <c r="J122" i="10" s="1"/>
  <c r="H122" i="10"/>
  <c r="E122" i="10"/>
  <c r="H121" i="10" s="1"/>
  <c r="I121" i="10" s="1"/>
  <c r="J121" i="10" s="1"/>
  <c r="B122" i="10"/>
  <c r="T130" i="10" s="1"/>
  <c r="AZ121" i="10"/>
  <c r="AW121" i="10"/>
  <c r="AS121" i="10"/>
  <c r="AG121" i="10"/>
  <c r="O121" i="10"/>
  <c r="P121" i="10" s="1"/>
  <c r="Q121" i="10" s="1"/>
  <c r="S121" i="10" s="1"/>
  <c r="L121" i="10"/>
  <c r="R121" i="10" s="1"/>
  <c r="K121" i="10"/>
  <c r="B121" i="10"/>
  <c r="AU132" i="10" s="1"/>
  <c r="E117" i="10"/>
  <c r="AW116" i="10"/>
  <c r="AS116" i="10"/>
  <c r="AG116" i="10"/>
  <c r="T116" i="10"/>
  <c r="J116" i="10"/>
  <c r="I116" i="10"/>
  <c r="H116" i="10"/>
  <c r="E116" i="10"/>
  <c r="AW115" i="10"/>
  <c r="AV115" i="10"/>
  <c r="AU115" i="10"/>
  <c r="AS115" i="10"/>
  <c r="AG115" i="10"/>
  <c r="T115" i="10"/>
  <c r="K115" i="10"/>
  <c r="L115" i="10" s="1"/>
  <c r="H115" i="10"/>
  <c r="I115" i="10" s="1"/>
  <c r="J115" i="10" s="1"/>
  <c r="E115" i="10"/>
  <c r="H114" i="10" s="1"/>
  <c r="I114" i="10" s="1"/>
  <c r="J114" i="10" s="1"/>
  <c r="AW114" i="10"/>
  <c r="AV114" i="10"/>
  <c r="AS114" i="10"/>
  <c r="AG114" i="10"/>
  <c r="T114" i="10"/>
  <c r="K114" i="10"/>
  <c r="L114" i="10" s="1"/>
  <c r="E114" i="10"/>
  <c r="H113" i="10" s="1"/>
  <c r="I113" i="10" s="1"/>
  <c r="J113" i="10" s="1"/>
  <c r="AW113" i="10"/>
  <c r="AS113" i="10"/>
  <c r="AG113" i="10"/>
  <c r="E113" i="10"/>
  <c r="AW112" i="10"/>
  <c r="AV112" i="10"/>
  <c r="AU112" i="10"/>
  <c r="AS112" i="10"/>
  <c r="AG112" i="10"/>
  <c r="T112" i="10"/>
  <c r="H112" i="10"/>
  <c r="I112" i="10" s="1"/>
  <c r="J112" i="10" s="1"/>
  <c r="E112" i="10"/>
  <c r="AW111" i="10"/>
  <c r="AV111" i="10"/>
  <c r="AU111" i="10"/>
  <c r="AS111" i="10"/>
  <c r="AG111" i="10"/>
  <c r="K111" i="10"/>
  <c r="L111" i="10" s="1"/>
  <c r="H111" i="10"/>
  <c r="I111" i="10" s="1"/>
  <c r="J111" i="10" s="1"/>
  <c r="E111" i="10"/>
  <c r="H110" i="10" s="1"/>
  <c r="I110" i="10" s="1"/>
  <c r="AW110" i="10"/>
  <c r="AV110" i="10"/>
  <c r="AS110" i="10"/>
  <c r="AG110" i="10"/>
  <c r="T110" i="10"/>
  <c r="K110" i="10"/>
  <c r="L110" i="10" s="1"/>
  <c r="J110" i="10"/>
  <c r="E110" i="10"/>
  <c r="AW109" i="10"/>
  <c r="AS109" i="10"/>
  <c r="AG109" i="10"/>
  <c r="T109" i="10"/>
  <c r="H109" i="10"/>
  <c r="I109" i="10" s="1"/>
  <c r="J109" i="10" s="1"/>
  <c r="E109" i="10"/>
  <c r="AW108" i="10"/>
  <c r="AV108" i="10"/>
  <c r="AS108" i="10"/>
  <c r="AG108" i="10"/>
  <c r="H108" i="10"/>
  <c r="I108" i="10" s="1"/>
  <c r="J108" i="10" s="1"/>
  <c r="E108" i="10"/>
  <c r="AW107" i="10"/>
  <c r="AV107" i="10"/>
  <c r="AU107" i="10"/>
  <c r="AS107" i="10"/>
  <c r="AG107" i="10"/>
  <c r="T107" i="10"/>
  <c r="H107" i="10"/>
  <c r="I107" i="10" s="1"/>
  <c r="J107" i="10" s="1"/>
  <c r="E107" i="10"/>
  <c r="H106" i="10" s="1"/>
  <c r="I106" i="10" s="1"/>
  <c r="J106" i="10" s="1"/>
  <c r="B107" i="10"/>
  <c r="AV113" i="10" s="1"/>
  <c r="AW106" i="10"/>
  <c r="AV106" i="10"/>
  <c r="AS106" i="10"/>
  <c r="AG106" i="10"/>
  <c r="T106" i="10"/>
  <c r="E106" i="10"/>
  <c r="B106" i="10"/>
  <c r="T108" i="10" s="1"/>
  <c r="AW105" i="10"/>
  <c r="AV105" i="10"/>
  <c r="AS105" i="10"/>
  <c r="AG105" i="10"/>
  <c r="T105" i="10"/>
  <c r="J105" i="10"/>
  <c r="I105" i="10"/>
  <c r="H105" i="10"/>
  <c r="B105" i="10"/>
  <c r="K106" i="10" s="1"/>
  <c r="L106" i="10" s="1"/>
  <c r="E101" i="10"/>
  <c r="H100" i="10" s="1"/>
  <c r="I100" i="10" s="1"/>
  <c r="J100" i="10" s="1"/>
  <c r="AM100" i="10"/>
  <c r="AL100" i="10"/>
  <c r="AK100" i="10"/>
  <c r="T100" i="10"/>
  <c r="K100" i="10"/>
  <c r="L100" i="10" s="1"/>
  <c r="E100" i="10"/>
  <c r="H99" i="10" s="1"/>
  <c r="I99" i="10" s="1"/>
  <c r="J99" i="10" s="1"/>
  <c r="AM99" i="10"/>
  <c r="AK99" i="10"/>
  <c r="K99" i="10"/>
  <c r="L99" i="10" s="1"/>
  <c r="E99" i="10"/>
  <c r="AM98" i="10"/>
  <c r="T98" i="10"/>
  <c r="K98" i="10"/>
  <c r="L98" i="10" s="1"/>
  <c r="R98" i="10" s="1"/>
  <c r="H98" i="10"/>
  <c r="I98" i="10" s="1"/>
  <c r="J98" i="10" s="1"/>
  <c r="E98" i="10"/>
  <c r="H97" i="10" s="1"/>
  <c r="I97" i="10" s="1"/>
  <c r="J97" i="10" s="1"/>
  <c r="AM97" i="10"/>
  <c r="AK97" i="10"/>
  <c r="T97" i="10"/>
  <c r="E97" i="10"/>
  <c r="AM96" i="10"/>
  <c r="H96" i="10"/>
  <c r="I96" i="10" s="1"/>
  <c r="J96" i="10" s="1"/>
  <c r="E96" i="10"/>
  <c r="H95" i="10" s="1"/>
  <c r="I95" i="10" s="1"/>
  <c r="J95" i="10" s="1"/>
  <c r="AM95" i="10"/>
  <c r="AL95" i="10"/>
  <c r="AK95" i="10"/>
  <c r="T95" i="10"/>
  <c r="E95" i="10"/>
  <c r="AM94" i="10"/>
  <c r="AK94" i="10"/>
  <c r="T94" i="10"/>
  <c r="K94" i="10"/>
  <c r="L94" i="10" s="1"/>
  <c r="H94" i="10"/>
  <c r="I94" i="10" s="1"/>
  <c r="J94" i="10" s="1"/>
  <c r="E94" i="10"/>
  <c r="H93" i="10" s="1"/>
  <c r="I93" i="10" s="1"/>
  <c r="J93" i="10" s="1"/>
  <c r="AM93" i="10"/>
  <c r="AL93" i="10"/>
  <c r="AK93" i="10"/>
  <c r="T93" i="10"/>
  <c r="K93" i="10"/>
  <c r="L93" i="10" s="1"/>
  <c r="E93" i="10"/>
  <c r="H92" i="10" s="1"/>
  <c r="I92" i="10" s="1"/>
  <c r="J92" i="10" s="1"/>
  <c r="AM92" i="10"/>
  <c r="AK92" i="10"/>
  <c r="E92" i="10"/>
  <c r="H91" i="10" s="1"/>
  <c r="I91" i="10" s="1"/>
  <c r="J91" i="10" s="1"/>
  <c r="AM91" i="10"/>
  <c r="T91" i="10"/>
  <c r="K91" i="10"/>
  <c r="L91" i="10" s="1"/>
  <c r="E91" i="10"/>
  <c r="H90" i="10" s="1"/>
  <c r="I90" i="10" s="1"/>
  <c r="J90" i="10" s="1"/>
  <c r="B91" i="10"/>
  <c r="AL99" i="10" s="1"/>
  <c r="AM90" i="10"/>
  <c r="AK90" i="10"/>
  <c r="T90" i="10"/>
  <c r="E90" i="10"/>
  <c r="B90" i="10"/>
  <c r="T99" i="10" s="1"/>
  <c r="AM89" i="10"/>
  <c r="AK89" i="10"/>
  <c r="T89" i="10"/>
  <c r="H89" i="10"/>
  <c r="I89" i="10" s="1"/>
  <c r="J89" i="10" s="1"/>
  <c r="B89" i="10"/>
  <c r="K97" i="10" s="1"/>
  <c r="L97" i="10" s="1"/>
  <c r="E85" i="10"/>
  <c r="AT84" i="10"/>
  <c r="AS84" i="10"/>
  <c r="AP84" i="10"/>
  <c r="AA84" i="10"/>
  <c r="H84" i="10"/>
  <c r="I84" i="10" s="1"/>
  <c r="J84" i="10" s="1"/>
  <c r="E84" i="10"/>
  <c r="H83" i="10" s="1"/>
  <c r="I83" i="10" s="1"/>
  <c r="AT83" i="10"/>
  <c r="AP83" i="10"/>
  <c r="AA83" i="10"/>
  <c r="J83" i="10"/>
  <c r="E83" i="10"/>
  <c r="H82" i="10" s="1"/>
  <c r="I82" i="10" s="1"/>
  <c r="J82" i="10" s="1"/>
  <c r="AT82" i="10"/>
  <c r="AP82" i="10"/>
  <c r="AA82" i="10"/>
  <c r="E82" i="10"/>
  <c r="AT81" i="10"/>
  <c r="AS81" i="10"/>
  <c r="AR81" i="10"/>
  <c r="AP81" i="10"/>
  <c r="AA81" i="10"/>
  <c r="T81" i="10"/>
  <c r="H81" i="10"/>
  <c r="I81" i="10" s="1"/>
  <c r="J81" i="10" s="1"/>
  <c r="E81" i="10"/>
  <c r="AT80" i="10"/>
  <c r="AS80" i="10"/>
  <c r="AP80" i="10"/>
  <c r="AA80" i="10"/>
  <c r="H80" i="10"/>
  <c r="I80" i="10" s="1"/>
  <c r="J80" i="10" s="1"/>
  <c r="E80" i="10"/>
  <c r="H79" i="10" s="1"/>
  <c r="I79" i="10" s="1"/>
  <c r="J79" i="10" s="1"/>
  <c r="AT79" i="10"/>
  <c r="AS79" i="10"/>
  <c r="AP79" i="10"/>
  <c r="AA79" i="10"/>
  <c r="E79" i="10"/>
  <c r="H78" i="10" s="1"/>
  <c r="I78" i="10" s="1"/>
  <c r="J78" i="10" s="1"/>
  <c r="AT78" i="10"/>
  <c r="AP78" i="10"/>
  <c r="AA78" i="10"/>
  <c r="E78" i="10"/>
  <c r="AT77" i="10"/>
  <c r="AS77" i="10"/>
  <c r="AP77" i="10"/>
  <c r="AA77" i="10"/>
  <c r="T77" i="10"/>
  <c r="H77" i="10"/>
  <c r="I77" i="10" s="1"/>
  <c r="J77" i="10" s="1"/>
  <c r="E77" i="10"/>
  <c r="AT76" i="10"/>
  <c r="AS76" i="10"/>
  <c r="AP76" i="10"/>
  <c r="AA76" i="10"/>
  <c r="J76" i="10"/>
  <c r="I76" i="10"/>
  <c r="H76" i="10"/>
  <c r="E76" i="10"/>
  <c r="H75" i="10" s="1"/>
  <c r="I75" i="10" s="1"/>
  <c r="J75" i="10" s="1"/>
  <c r="AT75" i="10"/>
  <c r="AS75" i="10"/>
  <c r="AP75" i="10"/>
  <c r="AA75" i="10"/>
  <c r="E75" i="10"/>
  <c r="B75" i="10"/>
  <c r="AS83" i="10" s="1"/>
  <c r="AT74" i="10"/>
  <c r="AS74" i="10"/>
  <c r="AP74" i="10"/>
  <c r="AA74" i="10"/>
  <c r="T74" i="10"/>
  <c r="I74" i="10"/>
  <c r="J74" i="10" s="1"/>
  <c r="H74" i="10"/>
  <c r="E74" i="10"/>
  <c r="B74" i="10"/>
  <c r="T84" i="10" s="1"/>
  <c r="AT73" i="10"/>
  <c r="AS73" i="10"/>
  <c r="AP73" i="10"/>
  <c r="AA73" i="10"/>
  <c r="H73" i="10"/>
  <c r="I73" i="10" s="1"/>
  <c r="J73" i="10" s="1"/>
  <c r="B73" i="10"/>
  <c r="K80" i="10" s="1"/>
  <c r="L80" i="10" s="1"/>
  <c r="E70" i="10"/>
  <c r="H69" i="10" s="1"/>
  <c r="I69" i="10" s="1"/>
  <c r="J69" i="10" s="1"/>
  <c r="AT69" i="10"/>
  <c r="AP69" i="10"/>
  <c r="AA69" i="10"/>
  <c r="R69" i="10"/>
  <c r="K69" i="10"/>
  <c r="L69" i="10" s="1"/>
  <c r="E69" i="10"/>
  <c r="AT68" i="10"/>
  <c r="AP68" i="10"/>
  <c r="AA68" i="10"/>
  <c r="I68" i="10"/>
  <c r="J68" i="10" s="1"/>
  <c r="H68" i="10"/>
  <c r="E68" i="10"/>
  <c r="AT67" i="10"/>
  <c r="AR67" i="10"/>
  <c r="AP67" i="10"/>
  <c r="AA67" i="10"/>
  <c r="I67" i="10"/>
  <c r="J67" i="10" s="1"/>
  <c r="H67" i="10"/>
  <c r="E67" i="10"/>
  <c r="AT66" i="10"/>
  <c r="AS66" i="10"/>
  <c r="AP66" i="10"/>
  <c r="AA66" i="10"/>
  <c r="K66" i="10"/>
  <c r="I66" i="10"/>
  <c r="J66" i="10" s="1"/>
  <c r="H66" i="10"/>
  <c r="E66" i="10"/>
  <c r="AT65" i="10"/>
  <c r="AP65" i="10"/>
  <c r="AA65" i="10"/>
  <c r="J65" i="10"/>
  <c r="I65" i="10"/>
  <c r="H65" i="10"/>
  <c r="E65" i="10"/>
  <c r="AT64" i="10"/>
  <c r="AP64" i="10"/>
  <c r="AA64" i="10"/>
  <c r="I64" i="10"/>
  <c r="J64" i="10" s="1"/>
  <c r="H64" i="10"/>
  <c r="E64" i="10"/>
  <c r="AT63" i="10"/>
  <c r="AR63" i="10"/>
  <c r="AP63" i="10"/>
  <c r="AA63" i="10"/>
  <c r="I63" i="10"/>
  <c r="J63" i="10" s="1"/>
  <c r="H63" i="10"/>
  <c r="E63" i="10"/>
  <c r="H62" i="10" s="1"/>
  <c r="I62" i="10" s="1"/>
  <c r="J62" i="10" s="1"/>
  <c r="AT62" i="10"/>
  <c r="AS62" i="10"/>
  <c r="AP62" i="10"/>
  <c r="AA62" i="10"/>
  <c r="K62" i="10"/>
  <c r="E62" i="10"/>
  <c r="H61" i="10" s="1"/>
  <c r="I61" i="10" s="1"/>
  <c r="J61" i="10" s="1"/>
  <c r="AT61" i="10"/>
  <c r="AP61" i="10"/>
  <c r="AA61" i="10"/>
  <c r="K61" i="10"/>
  <c r="E61" i="10"/>
  <c r="AT60" i="10"/>
  <c r="AR60" i="10"/>
  <c r="AP60" i="10"/>
  <c r="AA60" i="10"/>
  <c r="J60" i="10"/>
  <c r="I60" i="10"/>
  <c r="H60" i="10"/>
  <c r="E60" i="10"/>
  <c r="B60" i="10"/>
  <c r="AT59" i="10"/>
  <c r="AS59" i="10"/>
  <c r="AR59" i="10"/>
  <c r="AP59" i="10"/>
  <c r="AA59" i="10"/>
  <c r="K59" i="10"/>
  <c r="I59" i="10"/>
  <c r="J59" i="10" s="1"/>
  <c r="H59" i="10"/>
  <c r="E59" i="10"/>
  <c r="H58" i="10" s="1"/>
  <c r="I58" i="10" s="1"/>
  <c r="J58" i="10" s="1"/>
  <c r="B59" i="10"/>
  <c r="AT58" i="10"/>
  <c r="AP58" i="10"/>
  <c r="AA58" i="10"/>
  <c r="K58" i="10"/>
  <c r="B58" i="10"/>
  <c r="AR66" i="10" s="1"/>
  <c r="E54" i="10"/>
  <c r="AT53" i="10"/>
  <c r="AR53" i="10"/>
  <c r="AP53" i="10"/>
  <c r="AG53" i="10"/>
  <c r="AA53" i="10"/>
  <c r="T53" i="10"/>
  <c r="K53" i="10"/>
  <c r="L53" i="10" s="1"/>
  <c r="H53" i="10"/>
  <c r="I53" i="10" s="1"/>
  <c r="J53" i="10" s="1"/>
  <c r="E53" i="10"/>
  <c r="H52" i="10" s="1"/>
  <c r="AT52" i="10"/>
  <c r="AR52" i="10"/>
  <c r="AP52" i="10"/>
  <c r="AG52" i="10"/>
  <c r="AA52" i="10"/>
  <c r="K52" i="10"/>
  <c r="L52" i="10" s="1"/>
  <c r="I52" i="10"/>
  <c r="J52" i="10" s="1"/>
  <c r="E52" i="10"/>
  <c r="AT51" i="10"/>
  <c r="AP51" i="10"/>
  <c r="AG51" i="10"/>
  <c r="AA51" i="10"/>
  <c r="T51" i="10"/>
  <c r="K51" i="10"/>
  <c r="L51" i="10" s="1"/>
  <c r="R51" i="10" s="1"/>
  <c r="H51" i="10"/>
  <c r="I51" i="10" s="1"/>
  <c r="J51" i="10" s="1"/>
  <c r="E51" i="10"/>
  <c r="AT50" i="10"/>
  <c r="AR50" i="10"/>
  <c r="AP50" i="10"/>
  <c r="AG50" i="10"/>
  <c r="AA50" i="10"/>
  <c r="T50" i="10"/>
  <c r="K50" i="10"/>
  <c r="L50" i="10" s="1"/>
  <c r="H50" i="10"/>
  <c r="I50" i="10" s="1"/>
  <c r="J50" i="10" s="1"/>
  <c r="E50" i="10"/>
  <c r="AT49" i="10"/>
  <c r="AR49" i="10"/>
  <c r="AP49" i="10"/>
  <c r="AG49" i="10"/>
  <c r="AA49" i="10"/>
  <c r="I49" i="10"/>
  <c r="J49" i="10" s="1"/>
  <c r="H49" i="10"/>
  <c r="E49" i="10"/>
  <c r="H48" i="10" s="1"/>
  <c r="I48" i="10" s="1"/>
  <c r="J48" i="10" s="1"/>
  <c r="AT48" i="10"/>
  <c r="AP48" i="10"/>
  <c r="AG48" i="10"/>
  <c r="AA48" i="10"/>
  <c r="T48" i="10"/>
  <c r="L48" i="10"/>
  <c r="E48" i="10"/>
  <c r="AT47" i="10"/>
  <c r="AP47" i="10"/>
  <c r="AG47" i="10"/>
  <c r="AA47" i="10"/>
  <c r="T47" i="10"/>
  <c r="J47" i="10"/>
  <c r="I47" i="10"/>
  <c r="H47" i="10"/>
  <c r="E47" i="10"/>
  <c r="AT46" i="10"/>
  <c r="AR46" i="10"/>
  <c r="AP46" i="10"/>
  <c r="AG46" i="10"/>
  <c r="AA46" i="10"/>
  <c r="H46" i="10"/>
  <c r="I46" i="10" s="1"/>
  <c r="J46" i="10" s="1"/>
  <c r="E46" i="10"/>
  <c r="H45" i="10" s="1"/>
  <c r="I45" i="10" s="1"/>
  <c r="J45" i="10" s="1"/>
  <c r="AT45" i="10"/>
  <c r="AP45" i="10"/>
  <c r="AG45" i="10"/>
  <c r="AA45" i="10"/>
  <c r="T45" i="10"/>
  <c r="E45" i="10"/>
  <c r="AT44" i="10"/>
  <c r="AP44" i="10"/>
  <c r="AG44" i="10"/>
  <c r="AA44" i="10"/>
  <c r="T44" i="10"/>
  <c r="J44" i="10"/>
  <c r="I44" i="10"/>
  <c r="H44" i="10"/>
  <c r="E44" i="10"/>
  <c r="B44" i="10"/>
  <c r="AS43" i="10" s="1"/>
  <c r="AT43" i="10"/>
  <c r="AR43" i="10"/>
  <c r="AP43" i="10"/>
  <c r="AG43" i="10"/>
  <c r="AA43" i="10"/>
  <c r="I43" i="10"/>
  <c r="J43" i="10" s="1"/>
  <c r="H43" i="10"/>
  <c r="E43" i="10"/>
  <c r="H42" i="10" s="1"/>
  <c r="I42" i="10" s="1"/>
  <c r="J42" i="10" s="1"/>
  <c r="B43" i="10"/>
  <c r="T46" i="10" s="1"/>
  <c r="AT42" i="10"/>
  <c r="AP42" i="10"/>
  <c r="AG42" i="10"/>
  <c r="AA42" i="10"/>
  <c r="T42" i="10"/>
  <c r="K42" i="10"/>
  <c r="L42" i="10" s="1"/>
  <c r="O42" i="10" s="1"/>
  <c r="P42" i="10" s="1"/>
  <c r="Q42" i="10" s="1"/>
  <c r="B42" i="10"/>
  <c r="K48" i="10" s="1"/>
  <c r="E38" i="10"/>
  <c r="AT37" i="10"/>
  <c r="AS37" i="10"/>
  <c r="AP37" i="10"/>
  <c r="AA37" i="10"/>
  <c r="H37" i="10"/>
  <c r="I37" i="10" s="1"/>
  <c r="J37" i="10" s="1"/>
  <c r="E37" i="10"/>
  <c r="AT36" i="10"/>
  <c r="AS36" i="10"/>
  <c r="AR36" i="10"/>
  <c r="AP36" i="10"/>
  <c r="AA36" i="10"/>
  <c r="K36" i="10"/>
  <c r="L36" i="10" s="1"/>
  <c r="J36" i="10"/>
  <c r="I36" i="10"/>
  <c r="H36" i="10"/>
  <c r="E36" i="10"/>
  <c r="AT35" i="10"/>
  <c r="AP35" i="10"/>
  <c r="AA35" i="10"/>
  <c r="T35" i="10"/>
  <c r="J35" i="10"/>
  <c r="I35" i="10"/>
  <c r="H35" i="10"/>
  <c r="E35" i="10"/>
  <c r="H34" i="10" s="1"/>
  <c r="I34" i="10" s="1"/>
  <c r="J34" i="10" s="1"/>
  <c r="AT34" i="10"/>
  <c r="AP34" i="10"/>
  <c r="AA34" i="10"/>
  <c r="T34" i="10"/>
  <c r="E34" i="10"/>
  <c r="AT33" i="10"/>
  <c r="AR33" i="10"/>
  <c r="AP33" i="10"/>
  <c r="AA33" i="10"/>
  <c r="T33" i="10"/>
  <c r="I33" i="10"/>
  <c r="J33" i="10" s="1"/>
  <c r="H33" i="10"/>
  <c r="E33" i="10"/>
  <c r="AT32" i="10"/>
  <c r="AS32" i="10"/>
  <c r="AP32" i="10"/>
  <c r="AA32" i="10"/>
  <c r="K32" i="10"/>
  <c r="L32" i="10" s="1"/>
  <c r="R32" i="10" s="1"/>
  <c r="I32" i="10"/>
  <c r="J32" i="10" s="1"/>
  <c r="H32" i="10"/>
  <c r="E32" i="10"/>
  <c r="AT31" i="10"/>
  <c r="AP31" i="10"/>
  <c r="AA31" i="10"/>
  <c r="T31" i="10"/>
  <c r="J31" i="10"/>
  <c r="I31" i="10"/>
  <c r="H31" i="10"/>
  <c r="E31" i="10"/>
  <c r="H30" i="10" s="1"/>
  <c r="I30" i="10" s="1"/>
  <c r="J30" i="10" s="1"/>
  <c r="AT30" i="10"/>
  <c r="AP30" i="10"/>
  <c r="AA30" i="10"/>
  <c r="T30" i="10"/>
  <c r="E30" i="10"/>
  <c r="AT29" i="10"/>
  <c r="AS29" i="10"/>
  <c r="AR29" i="10"/>
  <c r="AP29" i="10"/>
  <c r="AA29" i="10"/>
  <c r="K29" i="10"/>
  <c r="L29" i="10" s="1"/>
  <c r="H29" i="10"/>
  <c r="I29" i="10" s="1"/>
  <c r="J29" i="10" s="1"/>
  <c r="E29" i="10"/>
  <c r="H28" i="10" s="1"/>
  <c r="AT28" i="10"/>
  <c r="AR28" i="10"/>
  <c r="AP28" i="10"/>
  <c r="AA28" i="10"/>
  <c r="T28" i="10"/>
  <c r="L28" i="10"/>
  <c r="K28" i="10"/>
  <c r="I28" i="10"/>
  <c r="J28" i="10" s="1"/>
  <c r="E28" i="10"/>
  <c r="H27" i="10" s="1"/>
  <c r="I27" i="10" s="1"/>
  <c r="J27" i="10" s="1"/>
  <c r="B28" i="10"/>
  <c r="AS28" i="10" s="1"/>
  <c r="AT27" i="10"/>
  <c r="AR27" i="10"/>
  <c r="AP27" i="10"/>
  <c r="AA27" i="10"/>
  <c r="E27" i="10"/>
  <c r="B27" i="10"/>
  <c r="T37" i="10" s="1"/>
  <c r="AT26" i="10"/>
  <c r="AS26" i="10"/>
  <c r="AP26" i="10"/>
  <c r="AA26" i="10"/>
  <c r="L26" i="10"/>
  <c r="R26" i="10" s="1"/>
  <c r="K26" i="10"/>
  <c r="H26" i="10"/>
  <c r="I26" i="10" s="1"/>
  <c r="J26" i="10" s="1"/>
  <c r="B26" i="10"/>
  <c r="K35" i="10" s="1"/>
  <c r="L35" i="10" s="1"/>
  <c r="E148" i="11"/>
  <c r="H147" i="11" s="1"/>
  <c r="I147" i="11" s="1"/>
  <c r="J147" i="11" s="1"/>
  <c r="AW147" i="11"/>
  <c r="AS147" i="11"/>
  <c r="AG147" i="11"/>
  <c r="K147" i="11"/>
  <c r="L147" i="11" s="1"/>
  <c r="E147" i="11"/>
  <c r="AW146" i="11"/>
  <c r="AS146" i="11"/>
  <c r="AG146" i="11"/>
  <c r="I146" i="11"/>
  <c r="J146" i="11" s="1"/>
  <c r="H146" i="11"/>
  <c r="E146" i="11"/>
  <c r="AW145" i="11"/>
  <c r="AU145" i="11"/>
  <c r="AS145" i="11"/>
  <c r="AG145" i="11"/>
  <c r="I145" i="11"/>
  <c r="J145" i="11" s="1"/>
  <c r="H145" i="11"/>
  <c r="E145" i="11"/>
  <c r="AW144" i="11"/>
  <c r="AS144" i="11"/>
  <c r="AG144" i="11"/>
  <c r="K144" i="11"/>
  <c r="L144" i="11" s="1"/>
  <c r="H144" i="11"/>
  <c r="I144" i="11" s="1"/>
  <c r="J144" i="11" s="1"/>
  <c r="E144" i="11"/>
  <c r="AW143" i="11"/>
  <c r="AS143" i="11"/>
  <c r="AG143" i="11"/>
  <c r="H143" i="11"/>
  <c r="I143" i="11" s="1"/>
  <c r="J143" i="11" s="1"/>
  <c r="E143" i="11"/>
  <c r="AW142" i="11"/>
  <c r="AS142" i="11"/>
  <c r="AG142" i="11"/>
  <c r="T142" i="11"/>
  <c r="I142" i="11"/>
  <c r="J142" i="11" s="1"/>
  <c r="H142" i="11"/>
  <c r="E142" i="11"/>
  <c r="AW141" i="11"/>
  <c r="AU141" i="11"/>
  <c r="AS141" i="11"/>
  <c r="AG141" i="11"/>
  <c r="I141" i="11"/>
  <c r="J141" i="11" s="1"/>
  <c r="H141" i="11"/>
  <c r="E141" i="11"/>
  <c r="H140" i="11" s="1"/>
  <c r="I140" i="11" s="1"/>
  <c r="J140" i="11" s="1"/>
  <c r="AW140" i="11"/>
  <c r="AV140" i="11"/>
  <c r="AS140" i="11"/>
  <c r="AG140" i="11"/>
  <c r="L140" i="11"/>
  <c r="R140" i="11" s="1"/>
  <c r="K140" i="11"/>
  <c r="E140" i="11"/>
  <c r="H139" i="11" s="1"/>
  <c r="I139" i="11" s="1"/>
  <c r="J139" i="11" s="1"/>
  <c r="AW139" i="11"/>
  <c r="AS139" i="11"/>
  <c r="AG139" i="11"/>
  <c r="T139" i="11"/>
  <c r="K139" i="11"/>
  <c r="E139" i="11"/>
  <c r="AW138" i="11"/>
  <c r="AU138" i="11"/>
  <c r="AS138" i="11"/>
  <c r="AG138" i="11"/>
  <c r="T138" i="11"/>
  <c r="H138" i="11"/>
  <c r="I138" i="11" s="1"/>
  <c r="J138" i="11" s="1"/>
  <c r="E138" i="11"/>
  <c r="B138" i="11"/>
  <c r="AW137" i="11"/>
  <c r="AV137" i="11"/>
  <c r="AU137" i="11"/>
  <c r="AS137" i="11"/>
  <c r="AG137" i="11"/>
  <c r="K137" i="11"/>
  <c r="L137" i="11" s="1"/>
  <c r="H137" i="11"/>
  <c r="I137" i="11" s="1"/>
  <c r="J137" i="11" s="1"/>
  <c r="E137" i="11"/>
  <c r="H136" i="11" s="1"/>
  <c r="I136" i="11" s="1"/>
  <c r="J136" i="11" s="1"/>
  <c r="B137" i="11"/>
  <c r="AW136" i="11"/>
  <c r="AS136" i="11"/>
  <c r="AG136" i="11"/>
  <c r="K136" i="11"/>
  <c r="L136" i="11" s="1"/>
  <c r="B136" i="11"/>
  <c r="AU144" i="11" s="1"/>
  <c r="E133" i="11"/>
  <c r="AZ132" i="11"/>
  <c r="AW132" i="11"/>
  <c r="AU132" i="11"/>
  <c r="AS132" i="11"/>
  <c r="AG132" i="11"/>
  <c r="I132" i="11"/>
  <c r="J132" i="11" s="1"/>
  <c r="H132" i="11"/>
  <c r="E132" i="11"/>
  <c r="H131" i="11" s="1"/>
  <c r="I131" i="11" s="1"/>
  <c r="J131" i="11" s="1"/>
  <c r="AZ131" i="11"/>
  <c r="AW131" i="11"/>
  <c r="AS131" i="11"/>
  <c r="AG131" i="11"/>
  <c r="K131" i="11"/>
  <c r="L131" i="11" s="1"/>
  <c r="R131" i="11" s="1"/>
  <c r="E131" i="11"/>
  <c r="AZ130" i="11"/>
  <c r="AW130" i="11"/>
  <c r="AS130" i="11"/>
  <c r="AG130" i="11"/>
  <c r="H130" i="11"/>
  <c r="I130" i="11" s="1"/>
  <c r="J130" i="11" s="1"/>
  <c r="E130" i="11"/>
  <c r="AZ129" i="11"/>
  <c r="AW129" i="11"/>
  <c r="AV129" i="11"/>
  <c r="AU129" i="11"/>
  <c r="AS129" i="11"/>
  <c r="AG129" i="11"/>
  <c r="H129" i="11"/>
  <c r="I129" i="11" s="1"/>
  <c r="J129" i="11" s="1"/>
  <c r="E129" i="11"/>
  <c r="H128" i="11" s="1"/>
  <c r="I128" i="11" s="1"/>
  <c r="J128" i="11" s="1"/>
  <c r="AZ128" i="11"/>
  <c r="AW128" i="11"/>
  <c r="AS128" i="11"/>
  <c r="AG128" i="11"/>
  <c r="T128" i="11"/>
  <c r="E128" i="11"/>
  <c r="AZ127" i="11"/>
  <c r="AW127" i="11"/>
  <c r="AV127" i="11"/>
  <c r="AS127" i="11"/>
  <c r="AG127" i="11"/>
  <c r="H127" i="11"/>
  <c r="I127" i="11" s="1"/>
  <c r="J127" i="11" s="1"/>
  <c r="E127" i="11"/>
  <c r="AZ126" i="11"/>
  <c r="AW126" i="11"/>
  <c r="AU126" i="11"/>
  <c r="AS126" i="11"/>
  <c r="AG126" i="11"/>
  <c r="K126" i="11"/>
  <c r="L126" i="11" s="1"/>
  <c r="I126" i="11"/>
  <c r="J126" i="11" s="1"/>
  <c r="H126" i="11"/>
  <c r="E126" i="11"/>
  <c r="H125" i="11" s="1"/>
  <c r="I125" i="11" s="1"/>
  <c r="J125" i="11" s="1"/>
  <c r="AZ125" i="11"/>
  <c r="AW125" i="11"/>
  <c r="AS125" i="11"/>
  <c r="AG125" i="11"/>
  <c r="T125" i="11"/>
  <c r="E125" i="11"/>
  <c r="AZ124" i="11"/>
  <c r="AW124" i="11"/>
  <c r="AV124" i="11"/>
  <c r="AU124" i="11"/>
  <c r="AS124" i="11"/>
  <c r="AG124" i="11"/>
  <c r="K124" i="11"/>
  <c r="L124" i="11" s="1"/>
  <c r="H124" i="11"/>
  <c r="I124" i="11" s="1"/>
  <c r="J124" i="11" s="1"/>
  <c r="E124" i="11"/>
  <c r="H123" i="11" s="1"/>
  <c r="I123" i="11" s="1"/>
  <c r="J123" i="11" s="1"/>
  <c r="AZ123" i="11"/>
  <c r="AW123" i="11"/>
  <c r="AS123" i="11"/>
  <c r="AG123" i="11"/>
  <c r="L123" i="11"/>
  <c r="R123" i="11" s="1"/>
  <c r="E123" i="11"/>
  <c r="B123" i="11"/>
  <c r="AV126" i="11" s="1"/>
  <c r="AZ122" i="11"/>
  <c r="AW122" i="11"/>
  <c r="AV122" i="11"/>
  <c r="AS122" i="11"/>
  <c r="AG122" i="11"/>
  <c r="H122" i="11"/>
  <c r="I122" i="11" s="1"/>
  <c r="J122" i="11" s="1"/>
  <c r="E122" i="11"/>
  <c r="B122" i="11"/>
  <c r="T130" i="11" s="1"/>
  <c r="AZ121" i="11"/>
  <c r="AW121" i="11"/>
  <c r="AV121" i="11"/>
  <c r="AS121" i="11"/>
  <c r="AG121" i="11"/>
  <c r="L121" i="11"/>
  <c r="K121" i="11"/>
  <c r="H121" i="11"/>
  <c r="I121" i="11" s="1"/>
  <c r="J121" i="11" s="1"/>
  <c r="B121" i="11"/>
  <c r="K123" i="11" s="1"/>
  <c r="E117" i="11"/>
  <c r="AW116" i="11"/>
  <c r="AS116" i="11"/>
  <c r="AG116" i="11"/>
  <c r="T116" i="11"/>
  <c r="H116" i="11"/>
  <c r="I116" i="11" s="1"/>
  <c r="J116" i="11" s="1"/>
  <c r="E116" i="11"/>
  <c r="AW115" i="11"/>
  <c r="AU115" i="11"/>
  <c r="AS115" i="11"/>
  <c r="AG115" i="11"/>
  <c r="J115" i="11"/>
  <c r="H115" i="11"/>
  <c r="I115" i="11" s="1"/>
  <c r="E115" i="11"/>
  <c r="H114" i="11" s="1"/>
  <c r="I114" i="11" s="1"/>
  <c r="J114" i="11" s="1"/>
  <c r="AW114" i="11"/>
  <c r="AS114" i="11"/>
  <c r="AG114" i="11"/>
  <c r="K114" i="11"/>
  <c r="L114" i="11" s="1"/>
  <c r="E114" i="11"/>
  <c r="H113" i="11" s="1"/>
  <c r="I113" i="11" s="1"/>
  <c r="J113" i="11" s="1"/>
  <c r="AW113" i="11"/>
  <c r="AS113" i="11"/>
  <c r="AG113" i="11"/>
  <c r="T113" i="11"/>
  <c r="E113" i="11"/>
  <c r="AW112" i="11"/>
  <c r="AS112" i="11"/>
  <c r="AG112" i="11"/>
  <c r="T112" i="11"/>
  <c r="J112" i="11"/>
  <c r="I112" i="11"/>
  <c r="H112" i="11"/>
  <c r="E112" i="11"/>
  <c r="AW111" i="11"/>
  <c r="AU111" i="11"/>
  <c r="AS111" i="11"/>
  <c r="AG111" i="11"/>
  <c r="H111" i="11"/>
  <c r="I111" i="11" s="1"/>
  <c r="J111" i="11" s="1"/>
  <c r="E111" i="11"/>
  <c r="H110" i="11" s="1"/>
  <c r="AW110" i="11"/>
  <c r="AS110" i="11"/>
  <c r="AG110" i="11"/>
  <c r="L110" i="11"/>
  <c r="K110" i="11"/>
  <c r="J110" i="11"/>
  <c r="I110" i="11"/>
  <c r="E110" i="11"/>
  <c r="H109" i="11" s="1"/>
  <c r="I109" i="11" s="1"/>
  <c r="J109" i="11" s="1"/>
  <c r="AW109" i="11"/>
  <c r="AS109" i="11"/>
  <c r="AG109" i="11"/>
  <c r="T109" i="11"/>
  <c r="E109" i="11"/>
  <c r="H108" i="11" s="1"/>
  <c r="I108" i="11" s="1"/>
  <c r="J108" i="11" s="1"/>
  <c r="AW108" i="11"/>
  <c r="AU108" i="11"/>
  <c r="AS108" i="11"/>
  <c r="AG108" i="11"/>
  <c r="T108" i="11"/>
  <c r="E108" i="11"/>
  <c r="AW107" i="11"/>
  <c r="AV107" i="11"/>
  <c r="AU107" i="11"/>
  <c r="AS107" i="11"/>
  <c r="AG107" i="11"/>
  <c r="K107" i="11"/>
  <c r="L107" i="11" s="1"/>
  <c r="I107" i="11"/>
  <c r="J107" i="11" s="1"/>
  <c r="H107" i="11"/>
  <c r="E107" i="11"/>
  <c r="H106" i="11" s="1"/>
  <c r="I106" i="11" s="1"/>
  <c r="J106" i="11" s="1"/>
  <c r="B107" i="11"/>
  <c r="AV111" i="11" s="1"/>
  <c r="AW106" i="11"/>
  <c r="AS106" i="11"/>
  <c r="AG106" i="11"/>
  <c r="L106" i="11"/>
  <c r="R106" i="11" s="1"/>
  <c r="K106" i="11"/>
  <c r="E106" i="11"/>
  <c r="B106" i="11"/>
  <c r="T115" i="11" s="1"/>
  <c r="AW105" i="11"/>
  <c r="AS105" i="11"/>
  <c r="AG105" i="11"/>
  <c r="T105" i="11"/>
  <c r="H105" i="11"/>
  <c r="I105" i="11" s="1"/>
  <c r="J105" i="11" s="1"/>
  <c r="B105" i="11"/>
  <c r="AU114" i="11" s="1"/>
  <c r="E101" i="11"/>
  <c r="H100" i="11" s="1"/>
  <c r="AM100" i="11"/>
  <c r="AL100" i="11"/>
  <c r="AK100" i="11"/>
  <c r="I100" i="11"/>
  <c r="J100" i="11" s="1"/>
  <c r="E100" i="11"/>
  <c r="AM99" i="11"/>
  <c r="AL99" i="11"/>
  <c r="I99" i="11"/>
  <c r="J99" i="11" s="1"/>
  <c r="H99" i="11"/>
  <c r="E99" i="11"/>
  <c r="H98" i="11" s="1"/>
  <c r="AM98" i="11"/>
  <c r="K98" i="11"/>
  <c r="L98" i="11" s="1"/>
  <c r="I98" i="11"/>
  <c r="J98" i="11" s="1"/>
  <c r="E98" i="11"/>
  <c r="AM97" i="11"/>
  <c r="K97" i="11"/>
  <c r="L97" i="11" s="1"/>
  <c r="R97" i="11" s="1"/>
  <c r="I97" i="11"/>
  <c r="J97" i="11" s="1"/>
  <c r="H97" i="11"/>
  <c r="E97" i="11"/>
  <c r="AM96" i="11"/>
  <c r="T96" i="11"/>
  <c r="H96" i="11"/>
  <c r="I96" i="11" s="1"/>
  <c r="J96" i="11" s="1"/>
  <c r="E96" i="11"/>
  <c r="AM95" i="11"/>
  <c r="T95" i="11"/>
  <c r="H95" i="11"/>
  <c r="I95" i="11" s="1"/>
  <c r="J95" i="11" s="1"/>
  <c r="E95" i="11"/>
  <c r="H94" i="11" s="1"/>
  <c r="I94" i="11" s="1"/>
  <c r="J94" i="11" s="1"/>
  <c r="AM94" i="11"/>
  <c r="AL94" i="11"/>
  <c r="T94" i="11"/>
  <c r="E94" i="11"/>
  <c r="AM93" i="11"/>
  <c r="AL93" i="11"/>
  <c r="AK93" i="11"/>
  <c r="I93" i="11"/>
  <c r="J93" i="11" s="1"/>
  <c r="H93" i="11"/>
  <c r="E93" i="11"/>
  <c r="AM92" i="11"/>
  <c r="AL92" i="11"/>
  <c r="K92" i="11"/>
  <c r="L92" i="11" s="1"/>
  <c r="H92" i="11"/>
  <c r="I92" i="11" s="1"/>
  <c r="J92" i="11" s="1"/>
  <c r="E92" i="11"/>
  <c r="H91" i="11" s="1"/>
  <c r="I91" i="11" s="1"/>
  <c r="J91" i="11" s="1"/>
  <c r="AM91" i="11"/>
  <c r="K91" i="11"/>
  <c r="L91" i="11" s="1"/>
  <c r="R91" i="11" s="1"/>
  <c r="E91" i="11"/>
  <c r="B91" i="11"/>
  <c r="AL91" i="11" s="1"/>
  <c r="AM90" i="11"/>
  <c r="K90" i="11"/>
  <c r="L90" i="11" s="1"/>
  <c r="H90" i="11"/>
  <c r="I90" i="11" s="1"/>
  <c r="J90" i="11" s="1"/>
  <c r="E90" i="11"/>
  <c r="H89" i="11" s="1"/>
  <c r="I89" i="11" s="1"/>
  <c r="J89" i="11" s="1"/>
  <c r="B90" i="11"/>
  <c r="T93" i="11" s="1"/>
  <c r="AM89" i="11"/>
  <c r="AL89" i="11"/>
  <c r="T89" i="11"/>
  <c r="K89" i="11"/>
  <c r="L89" i="11" s="1"/>
  <c r="O89" i="11" s="1"/>
  <c r="P89" i="11" s="1"/>
  <c r="Q89" i="11" s="1"/>
  <c r="B89" i="11"/>
  <c r="AK99" i="11" s="1"/>
  <c r="E85" i="11"/>
  <c r="H84" i="11" s="1"/>
  <c r="AT84" i="11"/>
  <c r="AR84" i="11"/>
  <c r="AP84" i="11"/>
  <c r="AA84" i="11"/>
  <c r="I84" i="11"/>
  <c r="J84" i="11" s="1"/>
  <c r="E84" i="11"/>
  <c r="H83" i="11" s="1"/>
  <c r="I83" i="11" s="1"/>
  <c r="J83" i="11" s="1"/>
  <c r="AT83" i="11"/>
  <c r="AP83" i="11"/>
  <c r="AA83" i="11"/>
  <c r="E83" i="11"/>
  <c r="AT82" i="11"/>
  <c r="AP82" i="11"/>
  <c r="AA82" i="11"/>
  <c r="T82" i="11"/>
  <c r="I82" i="11"/>
  <c r="J82" i="11" s="1"/>
  <c r="H82" i="11"/>
  <c r="E82" i="11"/>
  <c r="AT81" i="11"/>
  <c r="AP81" i="11"/>
  <c r="AA81" i="11"/>
  <c r="T81" i="11"/>
  <c r="I81" i="11"/>
  <c r="J81" i="11" s="1"/>
  <c r="H81" i="11"/>
  <c r="E81" i="11"/>
  <c r="AT80" i="11"/>
  <c r="AP80" i="11"/>
  <c r="AA80" i="11"/>
  <c r="H80" i="11"/>
  <c r="I80" i="11" s="1"/>
  <c r="J80" i="11" s="1"/>
  <c r="E80" i="11"/>
  <c r="H79" i="11" s="1"/>
  <c r="I79" i="11" s="1"/>
  <c r="J79" i="11" s="1"/>
  <c r="AT79" i="11"/>
  <c r="AP79" i="11"/>
  <c r="AA79" i="11"/>
  <c r="E79" i="11"/>
  <c r="AT78" i="11"/>
  <c r="AP78" i="11"/>
  <c r="AA78" i="11"/>
  <c r="T78" i="11"/>
  <c r="I78" i="11"/>
  <c r="J78" i="11" s="1"/>
  <c r="H78" i="11"/>
  <c r="E78" i="11"/>
  <c r="AT77" i="11"/>
  <c r="AR77" i="11"/>
  <c r="AP77" i="11"/>
  <c r="AA77" i="11"/>
  <c r="T77" i="11"/>
  <c r="H77" i="11"/>
  <c r="I77" i="11" s="1"/>
  <c r="J77" i="11" s="1"/>
  <c r="E77" i="11"/>
  <c r="AT76" i="11"/>
  <c r="AS76" i="11"/>
  <c r="AR76" i="11"/>
  <c r="AP76" i="11"/>
  <c r="AA76" i="11"/>
  <c r="T76" i="11"/>
  <c r="K76" i="11"/>
  <c r="L76" i="11" s="1"/>
  <c r="H76" i="11"/>
  <c r="I76" i="11" s="1"/>
  <c r="J76" i="11" s="1"/>
  <c r="E76" i="11"/>
  <c r="H75" i="11" s="1"/>
  <c r="I75" i="11" s="1"/>
  <c r="J75" i="11" s="1"/>
  <c r="AT75" i="11"/>
  <c r="AP75" i="11"/>
  <c r="AA75" i="11"/>
  <c r="T75" i="11"/>
  <c r="L75" i="11"/>
  <c r="K75" i="11"/>
  <c r="E75" i="11"/>
  <c r="B75" i="11"/>
  <c r="AS74" i="11" s="1"/>
  <c r="AT74" i="11"/>
  <c r="AR74" i="11"/>
  <c r="AP74" i="11"/>
  <c r="AA74" i="11"/>
  <c r="R74" i="11"/>
  <c r="K74" i="11"/>
  <c r="L74" i="11" s="1"/>
  <c r="I74" i="11"/>
  <c r="J74" i="11" s="1"/>
  <c r="H74" i="11"/>
  <c r="E74" i="11"/>
  <c r="H73" i="11" s="1"/>
  <c r="B74" i="11"/>
  <c r="T74" i="11" s="1"/>
  <c r="AT73" i="11"/>
  <c r="AP73" i="11"/>
  <c r="AA73" i="11"/>
  <c r="L73" i="11"/>
  <c r="R73" i="11" s="1"/>
  <c r="K73" i="11"/>
  <c r="I73" i="11"/>
  <c r="J73" i="11" s="1"/>
  <c r="B73" i="11"/>
  <c r="E70" i="11"/>
  <c r="H69" i="11" s="1"/>
  <c r="I69" i="11" s="1"/>
  <c r="J69" i="11" s="1"/>
  <c r="AT69" i="11"/>
  <c r="AP69" i="11"/>
  <c r="AA69" i="11"/>
  <c r="K69" i="11"/>
  <c r="L69" i="11" s="1"/>
  <c r="E69" i="11"/>
  <c r="AT68" i="11"/>
  <c r="AP68" i="11"/>
  <c r="AA68" i="11"/>
  <c r="K68" i="11"/>
  <c r="I68" i="11"/>
  <c r="J68" i="11" s="1"/>
  <c r="H68" i="11"/>
  <c r="E68" i="11"/>
  <c r="AT67" i="11"/>
  <c r="AS67" i="11"/>
  <c r="AP67" i="11"/>
  <c r="AA67" i="11"/>
  <c r="K67" i="11"/>
  <c r="H67" i="11"/>
  <c r="I67" i="11" s="1"/>
  <c r="J67" i="11" s="1"/>
  <c r="E67" i="11"/>
  <c r="AT66" i="11"/>
  <c r="AS66" i="11"/>
  <c r="AR66" i="11"/>
  <c r="AP66" i="11"/>
  <c r="AA66" i="11"/>
  <c r="I66" i="11"/>
  <c r="J66" i="11" s="1"/>
  <c r="H66" i="11"/>
  <c r="E66" i="11"/>
  <c r="H65" i="11" s="1"/>
  <c r="I65" i="11" s="1"/>
  <c r="J65" i="11" s="1"/>
  <c r="AT65" i="11"/>
  <c r="AR65" i="11"/>
  <c r="AP65" i="11"/>
  <c r="AA65" i="11"/>
  <c r="L65" i="11"/>
  <c r="K65" i="11"/>
  <c r="E65" i="11"/>
  <c r="H64" i="11" s="1"/>
  <c r="I64" i="11" s="1"/>
  <c r="J64" i="11" s="1"/>
  <c r="AT64" i="11"/>
  <c r="AR64" i="11"/>
  <c r="AP64" i="11"/>
  <c r="AA64" i="11"/>
  <c r="K64" i="11"/>
  <c r="E64" i="11"/>
  <c r="AT63" i="11"/>
  <c r="AS63" i="11"/>
  <c r="AP63" i="11"/>
  <c r="AA63" i="11"/>
  <c r="K63" i="11"/>
  <c r="L63" i="11" s="1"/>
  <c r="H63" i="11"/>
  <c r="I63" i="11" s="1"/>
  <c r="J63" i="11" s="1"/>
  <c r="E63" i="11"/>
  <c r="AT62" i="11"/>
  <c r="AS62" i="11"/>
  <c r="AR62" i="11"/>
  <c r="AP62" i="11"/>
  <c r="AA62" i="11"/>
  <c r="K62" i="11"/>
  <c r="J62" i="11"/>
  <c r="I62" i="11"/>
  <c r="H62" i="11"/>
  <c r="E62" i="11"/>
  <c r="AT61" i="11"/>
  <c r="AP61" i="11"/>
  <c r="AA61" i="11"/>
  <c r="K61" i="11"/>
  <c r="H61" i="11"/>
  <c r="I61" i="11" s="1"/>
  <c r="J61" i="11" s="1"/>
  <c r="E61" i="11"/>
  <c r="AT60" i="11"/>
  <c r="AR60" i="11"/>
  <c r="AP60" i="11"/>
  <c r="AA60" i="11"/>
  <c r="H60" i="11"/>
  <c r="I60" i="11" s="1"/>
  <c r="J60" i="11" s="1"/>
  <c r="E60" i="11"/>
  <c r="B60" i="11"/>
  <c r="AS69" i="11" s="1"/>
  <c r="AT59" i="11"/>
  <c r="AR59" i="11"/>
  <c r="AP59" i="11"/>
  <c r="AA59" i="11"/>
  <c r="K59" i="11"/>
  <c r="H59" i="11"/>
  <c r="I59" i="11" s="1"/>
  <c r="J59" i="11" s="1"/>
  <c r="E59" i="11"/>
  <c r="H58" i="11" s="1"/>
  <c r="I58" i="11" s="1"/>
  <c r="J58" i="11" s="1"/>
  <c r="B59" i="11"/>
  <c r="T60" i="11" s="1"/>
  <c r="AT58" i="11"/>
  <c r="AP58" i="11"/>
  <c r="AA58" i="11"/>
  <c r="K58" i="11"/>
  <c r="L58" i="11" s="1"/>
  <c r="B58" i="11"/>
  <c r="AR69" i="11" s="1"/>
  <c r="E54" i="11"/>
  <c r="H53" i="11" s="1"/>
  <c r="I53" i="11" s="1"/>
  <c r="J53" i="11" s="1"/>
  <c r="AT53" i="11"/>
  <c r="AP53" i="11"/>
  <c r="AG53" i="11"/>
  <c r="AA53" i="11"/>
  <c r="T53" i="11"/>
  <c r="E53" i="11"/>
  <c r="AT52" i="11"/>
  <c r="AR52" i="11"/>
  <c r="AP52" i="11"/>
  <c r="AG52" i="11"/>
  <c r="AA52" i="11"/>
  <c r="T52" i="11"/>
  <c r="I52" i="11"/>
  <c r="J52" i="11" s="1"/>
  <c r="H52" i="11"/>
  <c r="E52" i="11"/>
  <c r="AT51" i="11"/>
  <c r="AR51" i="11"/>
  <c r="AP51" i="11"/>
  <c r="AG51" i="11"/>
  <c r="AA51" i="11"/>
  <c r="T51" i="11"/>
  <c r="H51" i="11"/>
  <c r="I51" i="11" s="1"/>
  <c r="J51" i="11" s="1"/>
  <c r="E51" i="11"/>
  <c r="AT50" i="11"/>
  <c r="AP50" i="11"/>
  <c r="AG50" i="11"/>
  <c r="AA50" i="11"/>
  <c r="T50" i="11"/>
  <c r="I50" i="11"/>
  <c r="J50" i="11" s="1"/>
  <c r="H50" i="11"/>
  <c r="E50" i="11"/>
  <c r="AT49" i="11"/>
  <c r="AR49" i="11"/>
  <c r="AP49" i="11"/>
  <c r="AG49" i="11"/>
  <c r="AA49" i="11"/>
  <c r="T49" i="11"/>
  <c r="K49" i="11"/>
  <c r="L49" i="11" s="1"/>
  <c r="H49" i="11"/>
  <c r="I49" i="11" s="1"/>
  <c r="J49" i="11" s="1"/>
  <c r="E49" i="11"/>
  <c r="H48" i="11" s="1"/>
  <c r="I48" i="11" s="1"/>
  <c r="J48" i="11" s="1"/>
  <c r="AT48" i="11"/>
  <c r="AP48" i="11"/>
  <c r="AG48" i="11"/>
  <c r="AA48" i="11"/>
  <c r="R48" i="11"/>
  <c r="L48" i="11"/>
  <c r="K48" i="11"/>
  <c r="E48" i="11"/>
  <c r="AT47" i="11"/>
  <c r="AR47" i="11"/>
  <c r="AP47" i="11"/>
  <c r="AG47" i="11"/>
  <c r="AA47" i="11"/>
  <c r="T47" i="11"/>
  <c r="H47" i="11"/>
  <c r="I47" i="11" s="1"/>
  <c r="J47" i="11" s="1"/>
  <c r="E47" i="11"/>
  <c r="AT46" i="11"/>
  <c r="AR46" i="11"/>
  <c r="AP46" i="11"/>
  <c r="AG46" i="11"/>
  <c r="AA46" i="11"/>
  <c r="K46" i="11"/>
  <c r="L46" i="11" s="1"/>
  <c r="H46" i="11"/>
  <c r="I46" i="11" s="1"/>
  <c r="J46" i="11" s="1"/>
  <c r="E46" i="11"/>
  <c r="H45" i="11" s="1"/>
  <c r="I45" i="11" s="1"/>
  <c r="J45" i="11" s="1"/>
  <c r="AT45" i="11"/>
  <c r="AP45" i="11"/>
  <c r="AG45" i="11"/>
  <c r="AA45" i="11"/>
  <c r="L45" i="11"/>
  <c r="R45" i="11" s="1"/>
  <c r="K45" i="11"/>
  <c r="E45" i="11"/>
  <c r="AT44" i="11"/>
  <c r="AR44" i="11"/>
  <c r="AP44" i="11"/>
  <c r="AG44" i="11"/>
  <c r="AA44" i="11"/>
  <c r="T44" i="11"/>
  <c r="H44" i="11"/>
  <c r="I44" i="11" s="1"/>
  <c r="J44" i="11" s="1"/>
  <c r="E44" i="11"/>
  <c r="B44" i="11"/>
  <c r="AS48" i="11" s="1"/>
  <c r="AT43" i="11"/>
  <c r="AR43" i="11"/>
  <c r="AP43" i="11"/>
  <c r="AG43" i="11"/>
  <c r="AA43" i="11"/>
  <c r="T43" i="11"/>
  <c r="K43" i="11"/>
  <c r="L43" i="11" s="1"/>
  <c r="H43" i="11"/>
  <c r="I43" i="11" s="1"/>
  <c r="J43" i="11" s="1"/>
  <c r="E43" i="11"/>
  <c r="H42" i="11" s="1"/>
  <c r="I42" i="11" s="1"/>
  <c r="J42" i="11" s="1"/>
  <c r="B43" i="11"/>
  <c r="T46" i="11" s="1"/>
  <c r="AT42" i="11"/>
  <c r="AR42" i="11"/>
  <c r="AP42" i="11"/>
  <c r="AG42" i="11"/>
  <c r="AA42" i="11"/>
  <c r="T42" i="11"/>
  <c r="K42" i="11"/>
  <c r="L42" i="11" s="1"/>
  <c r="R42" i="11" s="1"/>
  <c r="B42" i="11"/>
  <c r="K51" i="11" s="1"/>
  <c r="L51" i="11" s="1"/>
  <c r="R51" i="11" s="1"/>
  <c r="E38" i="11"/>
  <c r="AT37" i="11"/>
  <c r="AS37" i="11"/>
  <c r="AP37" i="11"/>
  <c r="AA37" i="11"/>
  <c r="H37" i="11"/>
  <c r="I37" i="11" s="1"/>
  <c r="J37" i="11" s="1"/>
  <c r="E37" i="11"/>
  <c r="H36" i="11" s="1"/>
  <c r="I36" i="11" s="1"/>
  <c r="J36" i="11" s="1"/>
  <c r="AT36" i="11"/>
  <c r="AS36" i="11"/>
  <c r="AR36" i="11"/>
  <c r="AP36" i="11"/>
  <c r="AA36" i="11"/>
  <c r="T36" i="11"/>
  <c r="E36" i="11"/>
  <c r="H35" i="11" s="1"/>
  <c r="I35" i="11" s="1"/>
  <c r="J35" i="11" s="1"/>
  <c r="AT35" i="11"/>
  <c r="AP35" i="11"/>
  <c r="AA35" i="11"/>
  <c r="E35" i="11"/>
  <c r="H34" i="11" s="1"/>
  <c r="I34" i="11" s="1"/>
  <c r="J34" i="11" s="1"/>
  <c r="AT34" i="11"/>
  <c r="AP34" i="11"/>
  <c r="AA34" i="11"/>
  <c r="T34" i="11"/>
  <c r="E34" i="11"/>
  <c r="AT33" i="11"/>
  <c r="AS33" i="11"/>
  <c r="AP33" i="11"/>
  <c r="AA33" i="11"/>
  <c r="T33" i="11"/>
  <c r="H33" i="11"/>
  <c r="I33" i="11" s="1"/>
  <c r="J33" i="11" s="1"/>
  <c r="E33" i="11"/>
  <c r="AT32" i="11"/>
  <c r="AS32" i="11"/>
  <c r="AP32" i="11"/>
  <c r="AA32" i="11"/>
  <c r="H32" i="11"/>
  <c r="I32" i="11" s="1"/>
  <c r="J32" i="11" s="1"/>
  <c r="E32" i="11"/>
  <c r="H31" i="11" s="1"/>
  <c r="I31" i="11" s="1"/>
  <c r="J31" i="11" s="1"/>
  <c r="AT31" i="11"/>
  <c r="AP31" i="11"/>
  <c r="AA31" i="11"/>
  <c r="T31" i="11"/>
  <c r="E31" i="11"/>
  <c r="AT30" i="11"/>
  <c r="AP30" i="11"/>
  <c r="AA30" i="11"/>
  <c r="T30" i="11"/>
  <c r="H30" i="11"/>
  <c r="I30" i="11" s="1"/>
  <c r="J30" i="11" s="1"/>
  <c r="E30" i="11"/>
  <c r="H29" i="11" s="1"/>
  <c r="I29" i="11" s="1"/>
  <c r="J29" i="11" s="1"/>
  <c r="AT29" i="11"/>
  <c r="AP29" i="11"/>
  <c r="AA29" i="11"/>
  <c r="T29" i="11"/>
  <c r="E29" i="11"/>
  <c r="AT28" i="11"/>
  <c r="AS28" i="11"/>
  <c r="AP28" i="11"/>
  <c r="AA28" i="11"/>
  <c r="T28" i="11"/>
  <c r="J28" i="11"/>
  <c r="I28" i="11"/>
  <c r="H28" i="11"/>
  <c r="E28" i="11"/>
  <c r="H27" i="11" s="1"/>
  <c r="I27" i="11" s="1"/>
  <c r="J27" i="11" s="1"/>
  <c r="B28" i="11"/>
  <c r="AS35" i="11" s="1"/>
  <c r="AT27" i="11"/>
  <c r="AP27" i="11"/>
  <c r="AA27" i="11"/>
  <c r="T27" i="11"/>
  <c r="E27" i="11"/>
  <c r="B27" i="11"/>
  <c r="T37" i="11" s="1"/>
  <c r="AT26" i="11"/>
  <c r="AS26" i="11"/>
  <c r="AR26" i="11"/>
  <c r="AP26" i="11"/>
  <c r="AA26" i="11"/>
  <c r="T26" i="11"/>
  <c r="H26" i="11"/>
  <c r="I26" i="11" s="1"/>
  <c r="J26" i="11" s="1"/>
  <c r="B26" i="11"/>
  <c r="E148" i="9"/>
  <c r="H147" i="9" s="1"/>
  <c r="I147" i="9" s="1"/>
  <c r="J147" i="9" s="1"/>
  <c r="AW147" i="9"/>
  <c r="AS147" i="9"/>
  <c r="AG147" i="9"/>
  <c r="K147" i="9"/>
  <c r="L147" i="9" s="1"/>
  <c r="E147" i="9"/>
  <c r="AW146" i="9"/>
  <c r="AS146" i="9"/>
  <c r="AG146" i="9"/>
  <c r="K146" i="9"/>
  <c r="I146" i="9"/>
  <c r="J146" i="9" s="1"/>
  <c r="H146" i="9"/>
  <c r="E146" i="9"/>
  <c r="AW145" i="9"/>
  <c r="AV145" i="9"/>
  <c r="AS145" i="9"/>
  <c r="AG145" i="9"/>
  <c r="K145" i="9"/>
  <c r="L145" i="9" s="1"/>
  <c r="H145" i="9"/>
  <c r="I145" i="9" s="1"/>
  <c r="J145" i="9" s="1"/>
  <c r="E145" i="9"/>
  <c r="AW144" i="9"/>
  <c r="AV144" i="9"/>
  <c r="AS144" i="9"/>
  <c r="AG144" i="9"/>
  <c r="H144" i="9"/>
  <c r="I144" i="9" s="1"/>
  <c r="J144" i="9" s="1"/>
  <c r="E144" i="9"/>
  <c r="H143" i="9" s="1"/>
  <c r="I143" i="9" s="1"/>
  <c r="J143" i="9" s="1"/>
  <c r="AW143" i="9"/>
  <c r="AU143" i="9"/>
  <c r="AS143" i="9"/>
  <c r="AG143" i="9"/>
  <c r="E143" i="9"/>
  <c r="H142" i="9" s="1"/>
  <c r="I142" i="9" s="1"/>
  <c r="J142" i="9" s="1"/>
  <c r="AW142" i="9"/>
  <c r="AU142" i="9"/>
  <c r="AS142" i="9"/>
  <c r="AG142" i="9"/>
  <c r="K142" i="9"/>
  <c r="E142" i="9"/>
  <c r="AW141" i="9"/>
  <c r="AV141" i="9"/>
  <c r="AS141" i="9"/>
  <c r="AG141" i="9"/>
  <c r="K141" i="9"/>
  <c r="H141" i="9"/>
  <c r="I141" i="9" s="1"/>
  <c r="J141" i="9" s="1"/>
  <c r="E141" i="9"/>
  <c r="AW140" i="9"/>
  <c r="AV140" i="9"/>
  <c r="AU140" i="9"/>
  <c r="AS140" i="9"/>
  <c r="AG140" i="9"/>
  <c r="K140" i="9"/>
  <c r="I140" i="9"/>
  <c r="J140" i="9" s="1"/>
  <c r="H140" i="9"/>
  <c r="E140" i="9"/>
  <c r="AW139" i="9"/>
  <c r="AS139" i="9"/>
  <c r="AG139" i="9"/>
  <c r="K139" i="9"/>
  <c r="L139" i="9" s="1"/>
  <c r="R139" i="9" s="1"/>
  <c r="H139" i="9"/>
  <c r="I139" i="9" s="1"/>
  <c r="J139" i="9" s="1"/>
  <c r="E139" i="9"/>
  <c r="AW138" i="9"/>
  <c r="AU138" i="9"/>
  <c r="AS138" i="9"/>
  <c r="AG138" i="9"/>
  <c r="T138" i="9"/>
  <c r="H138" i="9"/>
  <c r="I138" i="9" s="1"/>
  <c r="J138" i="9" s="1"/>
  <c r="E138" i="9"/>
  <c r="B138" i="9"/>
  <c r="AV147" i="9" s="1"/>
  <c r="AW137" i="9"/>
  <c r="AU137" i="9"/>
  <c r="AS137" i="9"/>
  <c r="AG137" i="9"/>
  <c r="K137" i="9"/>
  <c r="H137" i="9"/>
  <c r="I137" i="9" s="1"/>
  <c r="J137" i="9" s="1"/>
  <c r="E137" i="9"/>
  <c r="H136" i="9" s="1"/>
  <c r="I136" i="9" s="1"/>
  <c r="J136" i="9" s="1"/>
  <c r="B137" i="9"/>
  <c r="AW136" i="9"/>
  <c r="AS136" i="9"/>
  <c r="AG136" i="9"/>
  <c r="L136" i="9"/>
  <c r="K136" i="9"/>
  <c r="B136" i="9"/>
  <c r="AU144" i="9" s="1"/>
  <c r="E133" i="9"/>
  <c r="AZ132" i="9"/>
  <c r="AW132" i="9"/>
  <c r="AV132" i="9"/>
  <c r="AS132" i="9"/>
  <c r="AG132" i="9"/>
  <c r="K132" i="9"/>
  <c r="L132" i="9" s="1"/>
  <c r="H132" i="9"/>
  <c r="I132" i="9" s="1"/>
  <c r="J132" i="9" s="1"/>
  <c r="E132" i="9"/>
  <c r="AZ131" i="9"/>
  <c r="AW131" i="9"/>
  <c r="AS131" i="9"/>
  <c r="AG131" i="9"/>
  <c r="L131" i="9"/>
  <c r="K131" i="9"/>
  <c r="I131" i="9"/>
  <c r="J131" i="9" s="1"/>
  <c r="H131" i="9"/>
  <c r="E131" i="9"/>
  <c r="AZ130" i="9"/>
  <c r="AW130" i="9"/>
  <c r="AV130" i="9"/>
  <c r="AS130" i="9"/>
  <c r="AG130" i="9"/>
  <c r="T130" i="9"/>
  <c r="H130" i="9"/>
  <c r="I130" i="9" s="1"/>
  <c r="J130" i="9" s="1"/>
  <c r="E130" i="9"/>
  <c r="AZ129" i="9"/>
  <c r="AW129" i="9"/>
  <c r="AV129" i="9"/>
  <c r="AU129" i="9"/>
  <c r="AS129" i="9"/>
  <c r="AG129" i="9"/>
  <c r="K129" i="9"/>
  <c r="L129" i="9" s="1"/>
  <c r="H129" i="9"/>
  <c r="I129" i="9" s="1"/>
  <c r="J129" i="9" s="1"/>
  <c r="E129" i="9"/>
  <c r="H128" i="9" s="1"/>
  <c r="I128" i="9" s="1"/>
  <c r="J128" i="9" s="1"/>
  <c r="AZ128" i="9"/>
  <c r="AW128" i="9"/>
  <c r="AV128" i="9"/>
  <c r="AS128" i="9"/>
  <c r="AG128" i="9"/>
  <c r="T128" i="9"/>
  <c r="E128" i="9"/>
  <c r="AZ127" i="9"/>
  <c r="AW127" i="9"/>
  <c r="AV127" i="9"/>
  <c r="AU127" i="9"/>
  <c r="AS127" i="9"/>
  <c r="AG127" i="9"/>
  <c r="H127" i="9"/>
  <c r="I127" i="9" s="1"/>
  <c r="J127" i="9" s="1"/>
  <c r="E127" i="9"/>
  <c r="H126" i="9" s="1"/>
  <c r="AZ126" i="9"/>
  <c r="AW126" i="9"/>
  <c r="AS126" i="9"/>
  <c r="AG126" i="9"/>
  <c r="J126" i="9"/>
  <c r="I126" i="9"/>
  <c r="E126" i="9"/>
  <c r="H125" i="9" s="1"/>
  <c r="I125" i="9" s="1"/>
  <c r="J125" i="9" s="1"/>
  <c r="AZ125" i="9"/>
  <c r="AW125" i="9"/>
  <c r="AV125" i="9"/>
  <c r="AS125" i="9"/>
  <c r="AG125" i="9"/>
  <c r="K125" i="9"/>
  <c r="L125" i="9" s="1"/>
  <c r="E125" i="9"/>
  <c r="H124" i="9" s="1"/>
  <c r="I124" i="9" s="1"/>
  <c r="J124" i="9" s="1"/>
  <c r="AZ124" i="9"/>
  <c r="AW124" i="9"/>
  <c r="AV124" i="9"/>
  <c r="AU124" i="9"/>
  <c r="AS124" i="9"/>
  <c r="AG124" i="9"/>
  <c r="K124" i="9"/>
  <c r="L124" i="9" s="1"/>
  <c r="E124" i="9"/>
  <c r="H123" i="9" s="1"/>
  <c r="I123" i="9" s="1"/>
  <c r="J123" i="9" s="1"/>
  <c r="AZ123" i="9"/>
  <c r="AW123" i="9"/>
  <c r="AU123" i="9"/>
  <c r="AS123" i="9"/>
  <c r="AG123" i="9"/>
  <c r="L123" i="9"/>
  <c r="K123" i="9"/>
  <c r="E123" i="9"/>
  <c r="B123" i="9"/>
  <c r="AV126" i="9" s="1"/>
  <c r="AZ122" i="9"/>
  <c r="AW122" i="9"/>
  <c r="AV122" i="9"/>
  <c r="AU122" i="9"/>
  <c r="AS122" i="9"/>
  <c r="AG122" i="9"/>
  <c r="H122" i="9"/>
  <c r="I122" i="9" s="1"/>
  <c r="J122" i="9" s="1"/>
  <c r="E122" i="9"/>
  <c r="H121" i="9" s="1"/>
  <c r="I121" i="9" s="1"/>
  <c r="J121" i="9" s="1"/>
  <c r="B122" i="9"/>
  <c r="T127" i="9" s="1"/>
  <c r="AZ121" i="9"/>
  <c r="AW121" i="9"/>
  <c r="AV121" i="9"/>
  <c r="AS121" i="9"/>
  <c r="AG121" i="9"/>
  <c r="K121" i="9"/>
  <c r="L121" i="9" s="1"/>
  <c r="B121" i="9"/>
  <c r="K128" i="9" s="1"/>
  <c r="L128" i="9" s="1"/>
  <c r="R128" i="9" s="1"/>
  <c r="E117" i="9"/>
  <c r="AW116" i="9"/>
  <c r="AS116" i="9"/>
  <c r="AG116" i="9"/>
  <c r="I116" i="9"/>
  <c r="J116" i="9" s="1"/>
  <c r="H116" i="9"/>
  <c r="E116" i="9"/>
  <c r="H115" i="9" s="1"/>
  <c r="I115" i="9" s="1"/>
  <c r="J115" i="9" s="1"/>
  <c r="AW115" i="9"/>
  <c r="AV115" i="9"/>
  <c r="AS115" i="9"/>
  <c r="AG115" i="9"/>
  <c r="E115" i="9"/>
  <c r="H114" i="9" s="1"/>
  <c r="AW114" i="9"/>
  <c r="AS114" i="9"/>
  <c r="AG114" i="9"/>
  <c r="J114" i="9"/>
  <c r="I114" i="9"/>
  <c r="E114" i="9"/>
  <c r="AW113" i="9"/>
  <c r="AS113" i="9"/>
  <c r="AG113" i="9"/>
  <c r="T113" i="9"/>
  <c r="H113" i="9"/>
  <c r="I113" i="9" s="1"/>
  <c r="J113" i="9" s="1"/>
  <c r="E113" i="9"/>
  <c r="AW112" i="9"/>
  <c r="AS112" i="9"/>
  <c r="AG112" i="9"/>
  <c r="T112" i="9"/>
  <c r="H112" i="9"/>
  <c r="I112" i="9" s="1"/>
  <c r="J112" i="9" s="1"/>
  <c r="E112" i="9"/>
  <c r="AW111" i="9"/>
  <c r="AS111" i="9"/>
  <c r="AG111" i="9"/>
  <c r="I111" i="9"/>
  <c r="J111" i="9" s="1"/>
  <c r="H111" i="9"/>
  <c r="E111" i="9"/>
  <c r="AW110" i="9"/>
  <c r="AS110" i="9"/>
  <c r="AG110" i="9"/>
  <c r="I110" i="9"/>
  <c r="J110" i="9" s="1"/>
  <c r="H110" i="9"/>
  <c r="E110" i="9"/>
  <c r="AW109" i="9"/>
  <c r="AS109" i="9"/>
  <c r="AG109" i="9"/>
  <c r="T109" i="9"/>
  <c r="I109" i="9"/>
  <c r="J109" i="9" s="1"/>
  <c r="H109" i="9"/>
  <c r="E109" i="9"/>
  <c r="H108" i="9" s="1"/>
  <c r="I108" i="9" s="1"/>
  <c r="J108" i="9" s="1"/>
  <c r="AW108" i="9"/>
  <c r="AS108" i="9"/>
  <c r="AG108" i="9"/>
  <c r="T108" i="9"/>
  <c r="E108" i="9"/>
  <c r="H107" i="9" s="1"/>
  <c r="I107" i="9" s="1"/>
  <c r="AW107" i="9"/>
  <c r="AU107" i="9"/>
  <c r="AS107" i="9"/>
  <c r="AG107" i="9"/>
  <c r="J107" i="9"/>
  <c r="E107" i="9"/>
  <c r="H106" i="9" s="1"/>
  <c r="I106" i="9" s="1"/>
  <c r="J106" i="9" s="1"/>
  <c r="B107" i="9"/>
  <c r="AW106" i="9"/>
  <c r="AS106" i="9"/>
  <c r="AG106" i="9"/>
  <c r="T106" i="9"/>
  <c r="L106" i="9"/>
  <c r="K106" i="9"/>
  <c r="E106" i="9"/>
  <c r="B106" i="9"/>
  <c r="T115" i="9" s="1"/>
  <c r="AW105" i="9"/>
  <c r="AS105" i="9"/>
  <c r="AG105" i="9"/>
  <c r="H105" i="9"/>
  <c r="I105" i="9" s="1"/>
  <c r="J105" i="9" s="1"/>
  <c r="B105" i="9"/>
  <c r="AU114" i="9" s="1"/>
  <c r="E101" i="9"/>
  <c r="AM100" i="9"/>
  <c r="AK100" i="9"/>
  <c r="K100" i="9"/>
  <c r="L100" i="9" s="1"/>
  <c r="H100" i="9"/>
  <c r="I100" i="9" s="1"/>
  <c r="J100" i="9" s="1"/>
  <c r="E100" i="9"/>
  <c r="AM99" i="9"/>
  <c r="AL99" i="9"/>
  <c r="K99" i="9"/>
  <c r="L99" i="9" s="1"/>
  <c r="H99" i="9"/>
  <c r="I99" i="9" s="1"/>
  <c r="J99" i="9" s="1"/>
  <c r="E99" i="9"/>
  <c r="H98" i="9" s="1"/>
  <c r="I98" i="9" s="1"/>
  <c r="J98" i="9" s="1"/>
  <c r="AM98" i="9"/>
  <c r="E98" i="9"/>
  <c r="AM97" i="9"/>
  <c r="T97" i="9"/>
  <c r="L97" i="9"/>
  <c r="K97" i="9"/>
  <c r="H97" i="9"/>
  <c r="I97" i="9" s="1"/>
  <c r="J97" i="9" s="1"/>
  <c r="E97" i="9"/>
  <c r="AM96" i="9"/>
  <c r="AK96" i="9"/>
  <c r="T96" i="9"/>
  <c r="H96" i="9"/>
  <c r="I96" i="9" s="1"/>
  <c r="J96" i="9" s="1"/>
  <c r="E96" i="9"/>
  <c r="AM95" i="9"/>
  <c r="AL95" i="9"/>
  <c r="H95" i="9"/>
  <c r="I95" i="9" s="1"/>
  <c r="J95" i="9" s="1"/>
  <c r="E95" i="9"/>
  <c r="H94" i="9" s="1"/>
  <c r="I94" i="9" s="1"/>
  <c r="J94" i="9" s="1"/>
  <c r="AM94" i="9"/>
  <c r="AL94" i="9"/>
  <c r="AK94" i="9"/>
  <c r="T94" i="9"/>
  <c r="E94" i="9"/>
  <c r="AM93" i="9"/>
  <c r="L93" i="9"/>
  <c r="K93" i="9"/>
  <c r="H93" i="9"/>
  <c r="I93" i="9" s="1"/>
  <c r="J93" i="9" s="1"/>
  <c r="E93" i="9"/>
  <c r="AM92" i="9"/>
  <c r="AL92" i="9"/>
  <c r="K92" i="9"/>
  <c r="L92" i="9" s="1"/>
  <c r="J92" i="9"/>
  <c r="H92" i="9"/>
  <c r="I92" i="9" s="1"/>
  <c r="E92" i="9"/>
  <c r="H91" i="9" s="1"/>
  <c r="AM91" i="9"/>
  <c r="I91" i="9"/>
  <c r="J91" i="9" s="1"/>
  <c r="E91" i="9"/>
  <c r="B91" i="9"/>
  <c r="AL91" i="9" s="1"/>
  <c r="AM90" i="9"/>
  <c r="AL90" i="9"/>
  <c r="T90" i="9"/>
  <c r="L90" i="9"/>
  <c r="K90" i="9"/>
  <c r="H90" i="9"/>
  <c r="I90" i="9" s="1"/>
  <c r="J90" i="9" s="1"/>
  <c r="E90" i="9"/>
  <c r="B90" i="9"/>
  <c r="T93" i="9" s="1"/>
  <c r="AM89" i="9"/>
  <c r="AL89" i="9"/>
  <c r="AK89" i="9"/>
  <c r="T89" i="9"/>
  <c r="K89" i="9"/>
  <c r="L89" i="9" s="1"/>
  <c r="I89" i="9"/>
  <c r="J89" i="9" s="1"/>
  <c r="H89" i="9"/>
  <c r="B89" i="9"/>
  <c r="AK99" i="9" s="1"/>
  <c r="E85" i="9"/>
  <c r="H84" i="9" s="1"/>
  <c r="I84" i="9" s="1"/>
  <c r="J84" i="9" s="1"/>
  <c r="AT84" i="9"/>
  <c r="AS84" i="9"/>
  <c r="AP84" i="9"/>
  <c r="AA84" i="9"/>
  <c r="E84" i="9"/>
  <c r="AT83" i="9"/>
  <c r="AS83" i="9"/>
  <c r="AP83" i="9"/>
  <c r="AA83" i="9"/>
  <c r="I83" i="9"/>
  <c r="J83" i="9" s="1"/>
  <c r="H83" i="9"/>
  <c r="E83" i="9"/>
  <c r="AT82" i="9"/>
  <c r="AP82" i="9"/>
  <c r="AA82" i="9"/>
  <c r="H82" i="9"/>
  <c r="I82" i="9" s="1"/>
  <c r="J82" i="9" s="1"/>
  <c r="E82" i="9"/>
  <c r="AT81" i="9"/>
  <c r="AS81" i="9"/>
  <c r="AP81" i="9"/>
  <c r="AA81" i="9"/>
  <c r="I81" i="9"/>
  <c r="J81" i="9" s="1"/>
  <c r="H81" i="9"/>
  <c r="E81" i="9"/>
  <c r="AT80" i="9"/>
  <c r="AP80" i="9"/>
  <c r="AA80" i="9"/>
  <c r="I80" i="9"/>
  <c r="J80" i="9" s="1"/>
  <c r="H80" i="9"/>
  <c r="E80" i="9"/>
  <c r="AT79" i="9"/>
  <c r="AP79" i="9"/>
  <c r="AA79" i="9"/>
  <c r="J79" i="9"/>
  <c r="I79" i="9"/>
  <c r="H79" i="9"/>
  <c r="E79" i="9"/>
  <c r="AT78" i="9"/>
  <c r="AP78" i="9"/>
  <c r="AA78" i="9"/>
  <c r="H78" i="9"/>
  <c r="I78" i="9" s="1"/>
  <c r="J78" i="9" s="1"/>
  <c r="E78" i="9"/>
  <c r="AT77" i="9"/>
  <c r="AS77" i="9"/>
  <c r="AP77" i="9"/>
  <c r="AA77" i="9"/>
  <c r="I77" i="9"/>
  <c r="J77" i="9" s="1"/>
  <c r="H77" i="9"/>
  <c r="E77" i="9"/>
  <c r="H76" i="9" s="1"/>
  <c r="I76" i="9" s="1"/>
  <c r="J76" i="9" s="1"/>
  <c r="AT76" i="9"/>
  <c r="AR76" i="9"/>
  <c r="AP76" i="9"/>
  <c r="AA76" i="9"/>
  <c r="K76" i="9"/>
  <c r="L76" i="9" s="1"/>
  <c r="R76" i="9" s="1"/>
  <c r="E76" i="9"/>
  <c r="H75" i="9" s="1"/>
  <c r="I75" i="9" s="1"/>
  <c r="AT75" i="9"/>
  <c r="AP75" i="9"/>
  <c r="AA75" i="9"/>
  <c r="K75" i="9"/>
  <c r="J75" i="9"/>
  <c r="E75" i="9"/>
  <c r="B75" i="9"/>
  <c r="AS79" i="9" s="1"/>
  <c r="AT74" i="9"/>
  <c r="AS74" i="9"/>
  <c r="AR74" i="9"/>
  <c r="AP74" i="9"/>
  <c r="AA74" i="9"/>
  <c r="I74" i="9"/>
  <c r="J74" i="9" s="1"/>
  <c r="H74" i="9"/>
  <c r="E74" i="9"/>
  <c r="H73" i="9" s="1"/>
  <c r="I73" i="9" s="1"/>
  <c r="J73" i="9" s="1"/>
  <c r="B74" i="9"/>
  <c r="T77" i="9" s="1"/>
  <c r="AT73" i="9"/>
  <c r="AS73" i="9"/>
  <c r="AP73" i="9"/>
  <c r="AA73" i="9"/>
  <c r="L73" i="9"/>
  <c r="K73" i="9"/>
  <c r="B73" i="9"/>
  <c r="AR83" i="9" s="1"/>
  <c r="E70" i="9"/>
  <c r="AT69" i="9"/>
  <c r="AP69" i="9"/>
  <c r="AA69" i="9"/>
  <c r="T69" i="9"/>
  <c r="J69" i="9"/>
  <c r="I69" i="9"/>
  <c r="H69" i="9"/>
  <c r="E69" i="9"/>
  <c r="AT68" i="9"/>
  <c r="AS68" i="9"/>
  <c r="AP68" i="9"/>
  <c r="AA68" i="9"/>
  <c r="T68" i="9"/>
  <c r="H68" i="9"/>
  <c r="I68" i="9" s="1"/>
  <c r="J68" i="9" s="1"/>
  <c r="E68" i="9"/>
  <c r="AT67" i="9"/>
  <c r="AP67" i="9"/>
  <c r="AA67" i="9"/>
  <c r="T67" i="9"/>
  <c r="H67" i="9"/>
  <c r="I67" i="9" s="1"/>
  <c r="J67" i="9" s="1"/>
  <c r="E67" i="9"/>
  <c r="H66" i="9" s="1"/>
  <c r="I66" i="9" s="1"/>
  <c r="J66" i="9" s="1"/>
  <c r="AT66" i="9"/>
  <c r="AR66" i="9"/>
  <c r="AP66" i="9"/>
  <c r="AA66" i="9"/>
  <c r="T66" i="9"/>
  <c r="K66" i="9"/>
  <c r="L66" i="9" s="1"/>
  <c r="E66" i="9"/>
  <c r="H65" i="9" s="1"/>
  <c r="I65" i="9" s="1"/>
  <c r="J65" i="9" s="1"/>
  <c r="AT65" i="9"/>
  <c r="AS65" i="9"/>
  <c r="AP65" i="9"/>
  <c r="AA65" i="9"/>
  <c r="T65" i="9"/>
  <c r="K65" i="9"/>
  <c r="L65" i="9" s="1"/>
  <c r="E65" i="9"/>
  <c r="AT64" i="9"/>
  <c r="AS64" i="9"/>
  <c r="AP64" i="9"/>
  <c r="AA64" i="9"/>
  <c r="T64" i="9"/>
  <c r="H64" i="9"/>
  <c r="I64" i="9" s="1"/>
  <c r="J64" i="9" s="1"/>
  <c r="E64" i="9"/>
  <c r="AT63" i="9"/>
  <c r="AS63" i="9"/>
  <c r="AR63" i="9"/>
  <c r="AP63" i="9"/>
  <c r="AA63" i="9"/>
  <c r="T63" i="9"/>
  <c r="H63" i="9"/>
  <c r="I63" i="9" s="1"/>
  <c r="J63" i="9" s="1"/>
  <c r="E63" i="9"/>
  <c r="AT62" i="9"/>
  <c r="AR62" i="9"/>
  <c r="AP62" i="9"/>
  <c r="AA62" i="9"/>
  <c r="T62" i="9"/>
  <c r="H62" i="9"/>
  <c r="I62" i="9" s="1"/>
  <c r="J62" i="9" s="1"/>
  <c r="E62" i="9"/>
  <c r="H61" i="9" s="1"/>
  <c r="I61" i="9" s="1"/>
  <c r="J61" i="9" s="1"/>
  <c r="AT61" i="9"/>
  <c r="AS61" i="9"/>
  <c r="AP61" i="9"/>
  <c r="AA61" i="9"/>
  <c r="T61" i="9"/>
  <c r="E61" i="9"/>
  <c r="H60" i="9" s="1"/>
  <c r="I60" i="9" s="1"/>
  <c r="J60" i="9" s="1"/>
  <c r="AT60" i="9"/>
  <c r="AP60" i="9"/>
  <c r="AA60" i="9"/>
  <c r="T60" i="9"/>
  <c r="E60" i="9"/>
  <c r="H59" i="9" s="1"/>
  <c r="I59" i="9" s="1"/>
  <c r="J59" i="9" s="1"/>
  <c r="B60" i="9"/>
  <c r="AS69" i="9" s="1"/>
  <c r="AT59" i="9"/>
  <c r="AP59" i="9"/>
  <c r="AA59" i="9"/>
  <c r="T59" i="9"/>
  <c r="E59" i="9"/>
  <c r="H58" i="9" s="1"/>
  <c r="I58" i="9" s="1"/>
  <c r="B59" i="9"/>
  <c r="AT58" i="9"/>
  <c r="AP58" i="9"/>
  <c r="AA58" i="9"/>
  <c r="T58" i="9"/>
  <c r="J58" i="9"/>
  <c r="B58" i="9"/>
  <c r="AR65" i="9" s="1"/>
  <c r="E54" i="9"/>
  <c r="H53" i="9" s="1"/>
  <c r="I53" i="9" s="1"/>
  <c r="J53" i="9" s="1"/>
  <c r="AT53" i="9"/>
  <c r="AP53" i="9"/>
  <c r="AG53" i="9"/>
  <c r="AA53" i="9"/>
  <c r="E53" i="9"/>
  <c r="H52" i="9" s="1"/>
  <c r="I52" i="9" s="1"/>
  <c r="J52" i="9" s="1"/>
  <c r="AT52" i="9"/>
  <c r="AP52" i="9"/>
  <c r="AG52" i="9"/>
  <c r="AA52" i="9"/>
  <c r="K52" i="9"/>
  <c r="E52" i="9"/>
  <c r="H51" i="9" s="1"/>
  <c r="I51" i="9" s="1"/>
  <c r="J51" i="9" s="1"/>
  <c r="AT51" i="9"/>
  <c r="AS51" i="9"/>
  <c r="AP51" i="9"/>
  <c r="AG51" i="9"/>
  <c r="AA51" i="9"/>
  <c r="E51" i="9"/>
  <c r="H50" i="9" s="1"/>
  <c r="I50" i="9" s="1"/>
  <c r="J50" i="9" s="1"/>
  <c r="AT50" i="9"/>
  <c r="AP50" i="9"/>
  <c r="AG50" i="9"/>
  <c r="AA50" i="9"/>
  <c r="E50" i="9"/>
  <c r="H49" i="9" s="1"/>
  <c r="I49" i="9" s="1"/>
  <c r="AT49" i="9"/>
  <c r="AP49" i="9"/>
  <c r="AG49" i="9"/>
  <c r="AA49" i="9"/>
  <c r="K49" i="9"/>
  <c r="L49" i="9" s="1"/>
  <c r="J49" i="9"/>
  <c r="E49" i="9"/>
  <c r="AT48" i="9"/>
  <c r="AR48" i="9"/>
  <c r="AP48" i="9"/>
  <c r="AG48" i="9"/>
  <c r="AA48" i="9"/>
  <c r="K48" i="9"/>
  <c r="L48" i="9" s="1"/>
  <c r="H48" i="9"/>
  <c r="I48" i="9" s="1"/>
  <c r="J48" i="9" s="1"/>
  <c r="E48" i="9"/>
  <c r="H47" i="9" s="1"/>
  <c r="I47" i="9" s="1"/>
  <c r="J47" i="9" s="1"/>
  <c r="AT47" i="9"/>
  <c r="AP47" i="9"/>
  <c r="AG47" i="9"/>
  <c r="AA47" i="9"/>
  <c r="E47" i="9"/>
  <c r="AT46" i="9"/>
  <c r="AS46" i="9"/>
  <c r="AP46" i="9"/>
  <c r="AG46" i="9"/>
  <c r="AA46" i="9"/>
  <c r="K46" i="9"/>
  <c r="L46" i="9" s="1"/>
  <c r="H46" i="9"/>
  <c r="I46" i="9" s="1"/>
  <c r="J46" i="9" s="1"/>
  <c r="E46" i="9"/>
  <c r="AT45" i="9"/>
  <c r="AR45" i="9"/>
  <c r="AP45" i="9"/>
  <c r="AG45" i="9"/>
  <c r="AA45" i="9"/>
  <c r="K45" i="9"/>
  <c r="H45" i="9"/>
  <c r="I45" i="9" s="1"/>
  <c r="J45" i="9" s="1"/>
  <c r="E45" i="9"/>
  <c r="H44" i="9" s="1"/>
  <c r="I44" i="9" s="1"/>
  <c r="J44" i="9" s="1"/>
  <c r="AT44" i="9"/>
  <c r="AS44" i="9"/>
  <c r="AP44" i="9"/>
  <c r="AG44" i="9"/>
  <c r="AA44" i="9"/>
  <c r="E44" i="9"/>
  <c r="B44" i="9"/>
  <c r="AS48" i="9" s="1"/>
  <c r="AT43" i="9"/>
  <c r="AP43" i="9"/>
  <c r="AG43" i="9"/>
  <c r="AA43" i="9"/>
  <c r="K43" i="9"/>
  <c r="L43" i="9" s="1"/>
  <c r="H43" i="9"/>
  <c r="I43" i="9" s="1"/>
  <c r="J43" i="9" s="1"/>
  <c r="E43" i="9"/>
  <c r="B43" i="9"/>
  <c r="AT42" i="9"/>
  <c r="AS42" i="9"/>
  <c r="AR42" i="9"/>
  <c r="AP42" i="9"/>
  <c r="AG42" i="9"/>
  <c r="AA42" i="9"/>
  <c r="R42" i="9"/>
  <c r="L42" i="9"/>
  <c r="O42" i="9" s="1"/>
  <c r="P42" i="9" s="1"/>
  <c r="Q42" i="9" s="1"/>
  <c r="K42" i="9"/>
  <c r="I42" i="9"/>
  <c r="J42" i="9" s="1"/>
  <c r="H42" i="9"/>
  <c r="B42" i="9"/>
  <c r="K51" i="9" s="1"/>
  <c r="L51" i="9" s="1"/>
  <c r="E38" i="9"/>
  <c r="H37" i="9" s="1"/>
  <c r="I37" i="9" s="1"/>
  <c r="J37" i="9" s="1"/>
  <c r="AT37" i="9"/>
  <c r="AP37" i="9"/>
  <c r="AA37" i="9"/>
  <c r="T37" i="9"/>
  <c r="E37" i="9"/>
  <c r="H36" i="9" s="1"/>
  <c r="I36" i="9" s="1"/>
  <c r="J36" i="9" s="1"/>
  <c r="AT36" i="9"/>
  <c r="AP36" i="9"/>
  <c r="AA36" i="9"/>
  <c r="K36" i="9"/>
  <c r="L36" i="9" s="1"/>
  <c r="E36" i="9"/>
  <c r="H35" i="9" s="1"/>
  <c r="I35" i="9" s="1"/>
  <c r="J35" i="9" s="1"/>
  <c r="AT35" i="9"/>
  <c r="AS35" i="9"/>
  <c r="AP35" i="9"/>
  <c r="AA35" i="9"/>
  <c r="K35" i="9"/>
  <c r="L35" i="9" s="1"/>
  <c r="E35" i="9"/>
  <c r="AT34" i="9"/>
  <c r="AS34" i="9"/>
  <c r="AP34" i="9"/>
  <c r="AA34" i="9"/>
  <c r="I34" i="9"/>
  <c r="J34" i="9" s="1"/>
  <c r="H34" i="9"/>
  <c r="E34" i="9"/>
  <c r="AT33" i="9"/>
  <c r="AS33" i="9"/>
  <c r="AR33" i="9"/>
  <c r="AP33" i="9"/>
  <c r="AA33" i="9"/>
  <c r="H33" i="9"/>
  <c r="I33" i="9" s="1"/>
  <c r="J33" i="9" s="1"/>
  <c r="E33" i="9"/>
  <c r="H32" i="9" s="1"/>
  <c r="I32" i="9" s="1"/>
  <c r="J32" i="9" s="1"/>
  <c r="AT32" i="9"/>
  <c r="AR32" i="9"/>
  <c r="AP32" i="9"/>
  <c r="AA32" i="9"/>
  <c r="K32" i="9"/>
  <c r="L32" i="9" s="1"/>
  <c r="E32" i="9"/>
  <c r="H31" i="9" s="1"/>
  <c r="I31" i="9" s="1"/>
  <c r="J31" i="9" s="1"/>
  <c r="AT31" i="9"/>
  <c r="AS31" i="9"/>
  <c r="AP31" i="9"/>
  <c r="AA31" i="9"/>
  <c r="K31" i="9"/>
  <c r="L31" i="9" s="1"/>
  <c r="E31" i="9"/>
  <c r="H30" i="9" s="1"/>
  <c r="I30" i="9" s="1"/>
  <c r="J30" i="9" s="1"/>
  <c r="AT30" i="9"/>
  <c r="AS30" i="9"/>
  <c r="AP30" i="9"/>
  <c r="AA30" i="9"/>
  <c r="E30" i="9"/>
  <c r="AT29" i="9"/>
  <c r="AS29" i="9"/>
  <c r="AP29" i="9"/>
  <c r="AA29" i="9"/>
  <c r="H29" i="9"/>
  <c r="I29" i="9" s="1"/>
  <c r="J29" i="9" s="1"/>
  <c r="E29" i="9"/>
  <c r="AT28" i="9"/>
  <c r="AS28" i="9"/>
  <c r="AP28" i="9"/>
  <c r="AA28" i="9"/>
  <c r="T28" i="9"/>
  <c r="H28" i="9"/>
  <c r="I28" i="9" s="1"/>
  <c r="J28" i="9" s="1"/>
  <c r="E28" i="9"/>
  <c r="H27" i="9" s="1"/>
  <c r="I27" i="9" s="1"/>
  <c r="J27" i="9" s="1"/>
  <c r="B28" i="9"/>
  <c r="AS37" i="9" s="1"/>
  <c r="AT27" i="9"/>
  <c r="AS27" i="9"/>
  <c r="AP27" i="9"/>
  <c r="AA27" i="9"/>
  <c r="T27" i="9"/>
  <c r="E27" i="9"/>
  <c r="H26" i="9" s="1"/>
  <c r="I26" i="9" s="1"/>
  <c r="J26" i="9" s="1"/>
  <c r="B27" i="9"/>
  <c r="T33" i="9" s="1"/>
  <c r="AT26" i="9"/>
  <c r="AS26" i="9"/>
  <c r="AP26" i="9"/>
  <c r="AA26" i="9"/>
  <c r="T26" i="9"/>
  <c r="B26" i="9"/>
  <c r="AR28" i="9" s="1"/>
  <c r="E148" i="8"/>
  <c r="H147" i="8" s="1"/>
  <c r="I147" i="8" s="1"/>
  <c r="J147" i="8" s="1"/>
  <c r="AW147" i="8"/>
  <c r="AS147" i="8"/>
  <c r="AG147" i="8"/>
  <c r="E147" i="8"/>
  <c r="H146" i="8" s="1"/>
  <c r="I146" i="8" s="1"/>
  <c r="J146" i="8" s="1"/>
  <c r="AW146" i="8"/>
  <c r="AV146" i="8"/>
  <c r="AS146" i="8"/>
  <c r="AG146" i="8"/>
  <c r="T146" i="8"/>
  <c r="E146" i="8"/>
  <c r="AW145" i="8"/>
  <c r="AV145" i="8"/>
  <c r="AU145" i="8"/>
  <c r="AS145" i="8"/>
  <c r="AG145" i="8"/>
  <c r="T145" i="8"/>
  <c r="H145" i="8"/>
  <c r="I145" i="8" s="1"/>
  <c r="J145" i="8" s="1"/>
  <c r="E145" i="8"/>
  <c r="H144" i="8" s="1"/>
  <c r="I144" i="8" s="1"/>
  <c r="J144" i="8" s="1"/>
  <c r="AW144" i="8"/>
  <c r="AU144" i="8"/>
  <c r="AS144" i="8"/>
  <c r="AG144" i="8"/>
  <c r="T144" i="8"/>
  <c r="K144" i="8"/>
  <c r="L144" i="8" s="1"/>
  <c r="E144" i="8"/>
  <c r="H143" i="8" s="1"/>
  <c r="I143" i="8" s="1"/>
  <c r="J143" i="8" s="1"/>
  <c r="AW143" i="8"/>
  <c r="AV143" i="8"/>
  <c r="AS143" i="8"/>
  <c r="AG143" i="8"/>
  <c r="T143" i="8"/>
  <c r="K143" i="8"/>
  <c r="L143" i="8" s="1"/>
  <c r="E143" i="8"/>
  <c r="AW142" i="8"/>
  <c r="AS142" i="8"/>
  <c r="AG142" i="8"/>
  <c r="T142" i="8"/>
  <c r="I142" i="8"/>
  <c r="J142" i="8" s="1"/>
  <c r="H142" i="8"/>
  <c r="E142" i="8"/>
  <c r="AW141" i="8"/>
  <c r="AV141" i="8"/>
  <c r="AU141" i="8"/>
  <c r="AS141" i="8"/>
  <c r="AG141" i="8"/>
  <c r="T141" i="8"/>
  <c r="H141" i="8"/>
  <c r="I141" i="8" s="1"/>
  <c r="J141" i="8" s="1"/>
  <c r="E141" i="8"/>
  <c r="H140" i="8" s="1"/>
  <c r="I140" i="8" s="1"/>
  <c r="J140" i="8" s="1"/>
  <c r="AW140" i="8"/>
  <c r="AU140" i="8"/>
  <c r="AS140" i="8"/>
  <c r="AG140" i="8"/>
  <c r="T140" i="8"/>
  <c r="E140" i="8"/>
  <c r="H139" i="8" s="1"/>
  <c r="I139" i="8" s="1"/>
  <c r="J139" i="8" s="1"/>
  <c r="AW139" i="8"/>
  <c r="AS139" i="8"/>
  <c r="AG139" i="8"/>
  <c r="T139" i="8"/>
  <c r="E139" i="8"/>
  <c r="H138" i="8" s="1"/>
  <c r="I138" i="8" s="1"/>
  <c r="J138" i="8" s="1"/>
  <c r="AW138" i="8"/>
  <c r="AS138" i="8"/>
  <c r="AG138" i="8"/>
  <c r="T138" i="8"/>
  <c r="E138" i="8"/>
  <c r="B138" i="8"/>
  <c r="AV147" i="8" s="1"/>
  <c r="AW137" i="8"/>
  <c r="AS137" i="8"/>
  <c r="AG137" i="8"/>
  <c r="T137" i="8"/>
  <c r="I137" i="8"/>
  <c r="J137" i="8" s="1"/>
  <c r="H137" i="8"/>
  <c r="E137" i="8"/>
  <c r="H136" i="8" s="1"/>
  <c r="I136" i="8" s="1"/>
  <c r="J136" i="8" s="1"/>
  <c r="B137" i="8"/>
  <c r="T147" i="8" s="1"/>
  <c r="AW136" i="8"/>
  <c r="AS136" i="8"/>
  <c r="AG136" i="8"/>
  <c r="B136" i="8"/>
  <c r="K139" i="8" s="1"/>
  <c r="L139" i="8" s="1"/>
  <c r="E133" i="8"/>
  <c r="AZ132" i="8"/>
  <c r="AW132" i="8"/>
  <c r="AV132" i="8"/>
  <c r="AU132" i="8"/>
  <c r="AS132" i="8"/>
  <c r="AG132" i="8"/>
  <c r="H132" i="8"/>
  <c r="I132" i="8" s="1"/>
  <c r="J132" i="8" s="1"/>
  <c r="E132" i="8"/>
  <c r="H131" i="8" s="1"/>
  <c r="I131" i="8" s="1"/>
  <c r="AZ131" i="8"/>
  <c r="AW131" i="8"/>
  <c r="AS131" i="8"/>
  <c r="AG131" i="8"/>
  <c r="J131" i="8"/>
  <c r="E131" i="8"/>
  <c r="H130" i="8" s="1"/>
  <c r="I130" i="8" s="1"/>
  <c r="J130" i="8" s="1"/>
  <c r="AZ130" i="8"/>
  <c r="AW130" i="8"/>
  <c r="AS130" i="8"/>
  <c r="AG130" i="8"/>
  <c r="E130" i="8"/>
  <c r="AZ129" i="8"/>
  <c r="AW129" i="8"/>
  <c r="AS129" i="8"/>
  <c r="AG129" i="8"/>
  <c r="K129" i="8"/>
  <c r="H129" i="8"/>
  <c r="I129" i="8" s="1"/>
  <c r="J129" i="8" s="1"/>
  <c r="E129" i="8"/>
  <c r="AZ128" i="8"/>
  <c r="AW128" i="8"/>
  <c r="AS128" i="8"/>
  <c r="AG128" i="8"/>
  <c r="K128" i="8"/>
  <c r="I128" i="8"/>
  <c r="J128" i="8" s="1"/>
  <c r="H128" i="8"/>
  <c r="E128" i="8"/>
  <c r="AZ127" i="8"/>
  <c r="AW127" i="8"/>
  <c r="AU127" i="8"/>
  <c r="AS127" i="8"/>
  <c r="AG127" i="8"/>
  <c r="T127" i="8"/>
  <c r="H127" i="8"/>
  <c r="I127" i="8" s="1"/>
  <c r="J127" i="8" s="1"/>
  <c r="E127" i="8"/>
  <c r="AZ126" i="8"/>
  <c r="AW126" i="8"/>
  <c r="AV126" i="8"/>
  <c r="AU126" i="8"/>
  <c r="AS126" i="8"/>
  <c r="AG126" i="8"/>
  <c r="H126" i="8"/>
  <c r="I126" i="8" s="1"/>
  <c r="J126" i="8" s="1"/>
  <c r="E126" i="8"/>
  <c r="H125" i="8" s="1"/>
  <c r="I125" i="8" s="1"/>
  <c r="J125" i="8" s="1"/>
  <c r="AZ125" i="8"/>
  <c r="AW125" i="8"/>
  <c r="AV125" i="8"/>
  <c r="AU125" i="8"/>
  <c r="AS125" i="8"/>
  <c r="AG125" i="8"/>
  <c r="T125" i="8"/>
  <c r="K125" i="8"/>
  <c r="E125" i="8"/>
  <c r="AZ124" i="8"/>
  <c r="AW124" i="8"/>
  <c r="AU124" i="8"/>
  <c r="AS124" i="8"/>
  <c r="AG124" i="8"/>
  <c r="K124" i="8"/>
  <c r="L124" i="8" s="1"/>
  <c r="I124" i="8"/>
  <c r="J124" i="8" s="1"/>
  <c r="H124" i="8"/>
  <c r="E124" i="8"/>
  <c r="AZ123" i="8"/>
  <c r="AW123" i="8"/>
  <c r="AV123" i="8"/>
  <c r="AU123" i="8"/>
  <c r="AS123" i="8"/>
  <c r="AG123" i="8"/>
  <c r="K123" i="8"/>
  <c r="L123" i="8" s="1"/>
  <c r="H123" i="8"/>
  <c r="I123" i="8" s="1"/>
  <c r="J123" i="8" s="1"/>
  <c r="E123" i="8"/>
  <c r="B123" i="8"/>
  <c r="AV131" i="8" s="1"/>
  <c r="AZ122" i="8"/>
  <c r="AW122" i="8"/>
  <c r="AV122" i="8"/>
  <c r="AU122" i="8"/>
  <c r="AS122" i="8"/>
  <c r="AG122" i="8"/>
  <c r="T122" i="8"/>
  <c r="K122" i="8"/>
  <c r="H122" i="8"/>
  <c r="I122" i="8" s="1"/>
  <c r="J122" i="8" s="1"/>
  <c r="E122" i="8"/>
  <c r="H121" i="8" s="1"/>
  <c r="B122" i="8"/>
  <c r="AZ121" i="8"/>
  <c r="AW121" i="8"/>
  <c r="AV121" i="8"/>
  <c r="AS121" i="8"/>
  <c r="AG121" i="8"/>
  <c r="K121" i="8"/>
  <c r="L121" i="8" s="1"/>
  <c r="R121" i="8" s="1"/>
  <c r="I121" i="8"/>
  <c r="J121" i="8" s="1"/>
  <c r="B121" i="8"/>
  <c r="AU131" i="8" s="1"/>
  <c r="E117" i="8"/>
  <c r="H116" i="8" s="1"/>
  <c r="I116" i="8" s="1"/>
  <c r="J116" i="8" s="1"/>
  <c r="AW116" i="8"/>
  <c r="AS116" i="8"/>
  <c r="AG116" i="8"/>
  <c r="E116" i="8"/>
  <c r="AW115" i="8"/>
  <c r="AV115" i="8"/>
  <c r="AU115" i="8"/>
  <c r="AS115" i="8"/>
  <c r="AG115" i="8"/>
  <c r="H115" i="8"/>
  <c r="I115" i="8" s="1"/>
  <c r="J115" i="8" s="1"/>
  <c r="E115" i="8"/>
  <c r="AW114" i="8"/>
  <c r="AV114" i="8"/>
  <c r="AU114" i="8"/>
  <c r="AS114" i="8"/>
  <c r="AG114" i="8"/>
  <c r="T114" i="8"/>
  <c r="H114" i="8"/>
  <c r="I114" i="8" s="1"/>
  <c r="J114" i="8" s="1"/>
  <c r="E114" i="8"/>
  <c r="H113" i="8" s="1"/>
  <c r="I113" i="8" s="1"/>
  <c r="J113" i="8" s="1"/>
  <c r="AW113" i="8"/>
  <c r="AV113" i="8"/>
  <c r="AS113" i="8"/>
  <c r="AG113" i="8"/>
  <c r="L113" i="8"/>
  <c r="K113" i="8"/>
  <c r="E113" i="8"/>
  <c r="H112" i="8" s="1"/>
  <c r="I112" i="8" s="1"/>
  <c r="J112" i="8" s="1"/>
  <c r="AW112" i="8"/>
  <c r="AS112" i="8"/>
  <c r="AG112" i="8"/>
  <c r="E112" i="8"/>
  <c r="AW111" i="8"/>
  <c r="AV111" i="8"/>
  <c r="AS111" i="8"/>
  <c r="AG111" i="8"/>
  <c r="K111" i="8"/>
  <c r="L111" i="8" s="1"/>
  <c r="H111" i="8"/>
  <c r="I111" i="8" s="1"/>
  <c r="J111" i="8" s="1"/>
  <c r="E111" i="8"/>
  <c r="AW110" i="8"/>
  <c r="AV110" i="8"/>
  <c r="AU110" i="8"/>
  <c r="AS110" i="8"/>
  <c r="AG110" i="8"/>
  <c r="T110" i="8"/>
  <c r="H110" i="8"/>
  <c r="I110" i="8" s="1"/>
  <c r="J110" i="8" s="1"/>
  <c r="E110" i="8"/>
  <c r="H109" i="8" s="1"/>
  <c r="I109" i="8" s="1"/>
  <c r="J109" i="8" s="1"/>
  <c r="AW109" i="8"/>
  <c r="AV109" i="8"/>
  <c r="AU109" i="8"/>
  <c r="AS109" i="8"/>
  <c r="AG109" i="8"/>
  <c r="E109" i="8"/>
  <c r="H108" i="8" s="1"/>
  <c r="I108" i="8" s="1"/>
  <c r="J108" i="8" s="1"/>
  <c r="AW108" i="8"/>
  <c r="AV108" i="8"/>
  <c r="AU108" i="8"/>
  <c r="AS108" i="8"/>
  <c r="AG108" i="8"/>
  <c r="K108" i="8"/>
  <c r="L108" i="8" s="1"/>
  <c r="E108" i="8"/>
  <c r="H107" i="8" s="1"/>
  <c r="I107" i="8" s="1"/>
  <c r="J107" i="8" s="1"/>
  <c r="AW107" i="8"/>
  <c r="AV107" i="8"/>
  <c r="AU107" i="8"/>
  <c r="AS107" i="8"/>
  <c r="AG107" i="8"/>
  <c r="T107" i="8"/>
  <c r="K107" i="8"/>
  <c r="L107" i="8" s="1"/>
  <c r="E107" i="8"/>
  <c r="H106" i="8" s="1"/>
  <c r="I106" i="8" s="1"/>
  <c r="J106" i="8" s="1"/>
  <c r="B107" i="8"/>
  <c r="AV106" i="8" s="1"/>
  <c r="AW106" i="8"/>
  <c r="AU106" i="8"/>
  <c r="AS106" i="8"/>
  <c r="AG106" i="8"/>
  <c r="E106" i="8"/>
  <c r="H105" i="8" s="1"/>
  <c r="I105" i="8" s="1"/>
  <c r="J105" i="8" s="1"/>
  <c r="B106" i="8"/>
  <c r="T115" i="8" s="1"/>
  <c r="AW105" i="8"/>
  <c r="AV105" i="8"/>
  <c r="AS105" i="8"/>
  <c r="AG105" i="8"/>
  <c r="L105" i="8"/>
  <c r="O105" i="8" s="1"/>
  <c r="K105" i="8"/>
  <c r="B105" i="8"/>
  <c r="K109" i="8" s="1"/>
  <c r="L109" i="8" s="1"/>
  <c r="E101" i="8"/>
  <c r="AM100" i="8"/>
  <c r="H100" i="8"/>
  <c r="I100" i="8" s="1"/>
  <c r="J100" i="8" s="1"/>
  <c r="E100" i="8"/>
  <c r="H99" i="8" s="1"/>
  <c r="I99" i="8" s="1"/>
  <c r="AM99" i="8"/>
  <c r="AK99" i="8"/>
  <c r="T99" i="8"/>
  <c r="K99" i="8"/>
  <c r="L99" i="8" s="1"/>
  <c r="J99" i="8"/>
  <c r="E99" i="8"/>
  <c r="AM98" i="8"/>
  <c r="AK98" i="8"/>
  <c r="T98" i="8"/>
  <c r="H98" i="8"/>
  <c r="I98" i="8" s="1"/>
  <c r="J98" i="8" s="1"/>
  <c r="E98" i="8"/>
  <c r="H97" i="8" s="1"/>
  <c r="I97" i="8" s="1"/>
  <c r="J97" i="8" s="1"/>
  <c r="AM97" i="8"/>
  <c r="E97" i="8"/>
  <c r="H96" i="8" s="1"/>
  <c r="I96" i="8" s="1"/>
  <c r="J96" i="8" s="1"/>
  <c r="AM96" i="8"/>
  <c r="AL96" i="8"/>
  <c r="E96" i="8"/>
  <c r="AM95" i="8"/>
  <c r="T95" i="8"/>
  <c r="K95" i="8"/>
  <c r="L95" i="8" s="1"/>
  <c r="H95" i="8"/>
  <c r="I95" i="8" s="1"/>
  <c r="J95" i="8" s="1"/>
  <c r="E95" i="8"/>
  <c r="H94" i="8" s="1"/>
  <c r="I94" i="8" s="1"/>
  <c r="J94" i="8" s="1"/>
  <c r="AM94" i="8"/>
  <c r="AK94" i="8"/>
  <c r="E94" i="8"/>
  <c r="AM93" i="8"/>
  <c r="AL93" i="8"/>
  <c r="T93" i="8"/>
  <c r="H93" i="8"/>
  <c r="I93" i="8" s="1"/>
  <c r="J93" i="8" s="1"/>
  <c r="E93" i="8"/>
  <c r="H92" i="8" s="1"/>
  <c r="AM92" i="8"/>
  <c r="AK92" i="8"/>
  <c r="T92" i="8"/>
  <c r="I92" i="8"/>
  <c r="J92" i="8" s="1"/>
  <c r="E92" i="8"/>
  <c r="H91" i="8" s="1"/>
  <c r="I91" i="8" s="1"/>
  <c r="J91" i="8" s="1"/>
  <c r="AM91" i="8"/>
  <c r="K91" i="8"/>
  <c r="L91" i="8" s="1"/>
  <c r="E91" i="8"/>
  <c r="H90" i="8" s="1"/>
  <c r="I90" i="8" s="1"/>
  <c r="B91" i="8"/>
  <c r="AL91" i="8" s="1"/>
  <c r="AM90" i="8"/>
  <c r="J90" i="8"/>
  <c r="E90" i="8"/>
  <c r="H89" i="8" s="1"/>
  <c r="I89" i="8" s="1"/>
  <c r="J89" i="8" s="1"/>
  <c r="B90" i="8"/>
  <c r="T100" i="8" s="1"/>
  <c r="AM89" i="8"/>
  <c r="AL89" i="8"/>
  <c r="T89" i="8"/>
  <c r="B89" i="8"/>
  <c r="K96" i="8" s="1"/>
  <c r="L96" i="8" s="1"/>
  <c r="E85" i="8"/>
  <c r="AT84" i="8"/>
  <c r="AS84" i="8"/>
  <c r="AR84" i="8"/>
  <c r="AP84" i="8"/>
  <c r="AA84" i="8"/>
  <c r="H84" i="8"/>
  <c r="I84" i="8" s="1"/>
  <c r="J84" i="8" s="1"/>
  <c r="E84" i="8"/>
  <c r="AT83" i="8"/>
  <c r="AR83" i="8"/>
  <c r="AP83" i="8"/>
  <c r="AA83" i="8"/>
  <c r="H83" i="8"/>
  <c r="I83" i="8" s="1"/>
  <c r="J83" i="8" s="1"/>
  <c r="E83" i="8"/>
  <c r="H82" i="8" s="1"/>
  <c r="I82" i="8" s="1"/>
  <c r="J82" i="8" s="1"/>
  <c r="AT82" i="8"/>
  <c r="AP82" i="8"/>
  <c r="AA82" i="8"/>
  <c r="E82" i="8"/>
  <c r="H81" i="8" s="1"/>
  <c r="I81" i="8" s="1"/>
  <c r="J81" i="8" s="1"/>
  <c r="AT81" i="8"/>
  <c r="AP81" i="8"/>
  <c r="AA81" i="8"/>
  <c r="E81" i="8"/>
  <c r="AT80" i="8"/>
  <c r="AS80" i="8"/>
  <c r="AP80" i="8"/>
  <c r="AA80" i="8"/>
  <c r="I80" i="8"/>
  <c r="J80" i="8" s="1"/>
  <c r="H80" i="8"/>
  <c r="E80" i="8"/>
  <c r="AT79" i="8"/>
  <c r="AS79" i="8"/>
  <c r="AP79" i="8"/>
  <c r="AA79" i="8"/>
  <c r="T79" i="8"/>
  <c r="H79" i="8"/>
  <c r="I79" i="8" s="1"/>
  <c r="J79" i="8" s="1"/>
  <c r="E79" i="8"/>
  <c r="H78" i="8" s="1"/>
  <c r="I78" i="8" s="1"/>
  <c r="J78" i="8" s="1"/>
  <c r="AT78" i="8"/>
  <c r="AP78" i="8"/>
  <c r="AA78" i="8"/>
  <c r="E78" i="8"/>
  <c r="H77" i="8" s="1"/>
  <c r="I77" i="8" s="1"/>
  <c r="J77" i="8" s="1"/>
  <c r="AT77" i="8"/>
  <c r="AP77" i="8"/>
  <c r="AA77" i="8"/>
  <c r="T77" i="8"/>
  <c r="E77" i="8"/>
  <c r="H76" i="8" s="1"/>
  <c r="AT76" i="8"/>
  <c r="AP76" i="8"/>
  <c r="AA76" i="8"/>
  <c r="T76" i="8"/>
  <c r="J76" i="8"/>
  <c r="I76" i="8"/>
  <c r="E76" i="8"/>
  <c r="H75" i="8" s="1"/>
  <c r="I75" i="8" s="1"/>
  <c r="J75" i="8" s="1"/>
  <c r="AT75" i="8"/>
  <c r="AP75" i="8"/>
  <c r="AA75" i="8"/>
  <c r="T75" i="8"/>
  <c r="E75" i="8"/>
  <c r="B75" i="8"/>
  <c r="AS75" i="8" s="1"/>
  <c r="AT74" i="8"/>
  <c r="AP74" i="8"/>
  <c r="AA74" i="8"/>
  <c r="T74" i="8"/>
  <c r="H74" i="8"/>
  <c r="I74" i="8" s="1"/>
  <c r="J74" i="8" s="1"/>
  <c r="E74" i="8"/>
  <c r="B74" i="8"/>
  <c r="T84" i="8" s="1"/>
  <c r="AT73" i="8"/>
  <c r="AS73" i="8"/>
  <c r="AP73" i="8"/>
  <c r="AA73" i="8"/>
  <c r="T73" i="8"/>
  <c r="H73" i="8"/>
  <c r="I73" i="8" s="1"/>
  <c r="J73" i="8" s="1"/>
  <c r="B73" i="8"/>
  <c r="E70" i="8"/>
  <c r="AT69" i="8"/>
  <c r="AP69" i="8"/>
  <c r="AA69" i="8"/>
  <c r="I69" i="8"/>
  <c r="J69" i="8" s="1"/>
  <c r="H69" i="8"/>
  <c r="E69" i="8"/>
  <c r="AT68" i="8"/>
  <c r="AP68" i="8"/>
  <c r="AA68" i="8"/>
  <c r="T68" i="8"/>
  <c r="K68" i="8"/>
  <c r="L68" i="8" s="1"/>
  <c r="R68" i="8" s="1"/>
  <c r="H68" i="8"/>
  <c r="I68" i="8" s="1"/>
  <c r="J68" i="8" s="1"/>
  <c r="E68" i="8"/>
  <c r="AT67" i="8"/>
  <c r="AR67" i="8"/>
  <c r="AP67" i="8"/>
  <c r="AA67" i="8"/>
  <c r="T67" i="8"/>
  <c r="I67" i="8"/>
  <c r="J67" i="8" s="1"/>
  <c r="H67" i="8"/>
  <c r="E67" i="8"/>
  <c r="H66" i="8" s="1"/>
  <c r="I66" i="8" s="1"/>
  <c r="AT66" i="8"/>
  <c r="AP66" i="8"/>
  <c r="AA66" i="8"/>
  <c r="K66" i="8"/>
  <c r="L66" i="8" s="1"/>
  <c r="J66" i="8"/>
  <c r="E66" i="8"/>
  <c r="AT65" i="8"/>
  <c r="AR65" i="8"/>
  <c r="AP65" i="8"/>
  <c r="AA65" i="8"/>
  <c r="J65" i="8"/>
  <c r="H65" i="8"/>
  <c r="I65" i="8" s="1"/>
  <c r="E65" i="8"/>
  <c r="H64" i="8" s="1"/>
  <c r="I64" i="8" s="1"/>
  <c r="J64" i="8" s="1"/>
  <c r="AT64" i="8"/>
  <c r="AS64" i="8"/>
  <c r="AP64" i="8"/>
  <c r="AA64" i="8"/>
  <c r="T64" i="8"/>
  <c r="K64" i="8"/>
  <c r="L64" i="8" s="1"/>
  <c r="E64" i="8"/>
  <c r="AT63" i="8"/>
  <c r="AR63" i="8"/>
  <c r="AP63" i="8"/>
  <c r="AA63" i="8"/>
  <c r="T63" i="8"/>
  <c r="I63" i="8"/>
  <c r="J63" i="8" s="1"/>
  <c r="H63" i="8"/>
  <c r="E63" i="8"/>
  <c r="H62" i="8" s="1"/>
  <c r="I62" i="8" s="1"/>
  <c r="J62" i="8" s="1"/>
  <c r="AT62" i="8"/>
  <c r="AP62" i="8"/>
  <c r="AA62" i="8"/>
  <c r="L62" i="8"/>
  <c r="K62" i="8"/>
  <c r="E62" i="8"/>
  <c r="H61" i="8" s="1"/>
  <c r="I61" i="8" s="1"/>
  <c r="J61" i="8" s="1"/>
  <c r="AT61" i="8"/>
  <c r="AS61" i="8"/>
  <c r="AP61" i="8"/>
  <c r="AA61" i="8"/>
  <c r="K61" i="8"/>
  <c r="L61" i="8" s="1"/>
  <c r="E61" i="8"/>
  <c r="AT60" i="8"/>
  <c r="AP60" i="8"/>
  <c r="AA60" i="8"/>
  <c r="I60" i="8"/>
  <c r="J60" i="8" s="1"/>
  <c r="H60" i="8"/>
  <c r="E60" i="8"/>
  <c r="B60" i="8"/>
  <c r="AS69" i="8" s="1"/>
  <c r="AT59" i="8"/>
  <c r="AS59" i="8"/>
  <c r="AP59" i="8"/>
  <c r="AA59" i="8"/>
  <c r="T59" i="8"/>
  <c r="I59" i="8"/>
  <c r="J59" i="8" s="1"/>
  <c r="H59" i="8"/>
  <c r="E59" i="8"/>
  <c r="B59" i="8"/>
  <c r="T66" i="8" s="1"/>
  <c r="AT58" i="8"/>
  <c r="AS58" i="8"/>
  <c r="AP58" i="8"/>
  <c r="AA58" i="8"/>
  <c r="I58" i="8"/>
  <c r="J58" i="8" s="1"/>
  <c r="H58" i="8"/>
  <c r="B58" i="8"/>
  <c r="AR69" i="8" s="1"/>
  <c r="E54" i="8"/>
  <c r="H53" i="8" s="1"/>
  <c r="I53" i="8" s="1"/>
  <c r="J53" i="8" s="1"/>
  <c r="AT53" i="8"/>
  <c r="AP53" i="8"/>
  <c r="AG53" i="8"/>
  <c r="AA53" i="8"/>
  <c r="E53" i="8"/>
  <c r="AT52" i="8"/>
  <c r="AS52" i="8"/>
  <c r="AP52" i="8"/>
  <c r="AG52" i="8"/>
  <c r="AA52" i="8"/>
  <c r="T52" i="8"/>
  <c r="K52" i="8"/>
  <c r="L52" i="8" s="1"/>
  <c r="J52" i="8"/>
  <c r="H52" i="8"/>
  <c r="I52" i="8" s="1"/>
  <c r="E52" i="8"/>
  <c r="AT51" i="8"/>
  <c r="AR51" i="8"/>
  <c r="AP51" i="8"/>
  <c r="AG51" i="8"/>
  <c r="AA51" i="8"/>
  <c r="R51" i="8"/>
  <c r="K51" i="8"/>
  <c r="L51" i="8" s="1"/>
  <c r="H51" i="8"/>
  <c r="I51" i="8" s="1"/>
  <c r="J51" i="8" s="1"/>
  <c r="E51" i="8"/>
  <c r="H50" i="8" s="1"/>
  <c r="I50" i="8" s="1"/>
  <c r="J50" i="8" s="1"/>
  <c r="AT50" i="8"/>
  <c r="AP50" i="8"/>
  <c r="AG50" i="8"/>
  <c r="AA50" i="8"/>
  <c r="E50" i="8"/>
  <c r="AT49" i="8"/>
  <c r="AS49" i="8"/>
  <c r="AP49" i="8"/>
  <c r="AG49" i="8"/>
  <c r="AA49" i="8"/>
  <c r="T49" i="8"/>
  <c r="J49" i="8"/>
  <c r="I49" i="8"/>
  <c r="H49" i="8"/>
  <c r="E49" i="8"/>
  <c r="AT48" i="8"/>
  <c r="AP48" i="8"/>
  <c r="AG48" i="8"/>
  <c r="AA48" i="8"/>
  <c r="J48" i="8"/>
  <c r="H48" i="8"/>
  <c r="I48" i="8" s="1"/>
  <c r="E48" i="8"/>
  <c r="H47" i="8" s="1"/>
  <c r="I47" i="8" s="1"/>
  <c r="J47" i="8" s="1"/>
  <c r="AT47" i="8"/>
  <c r="AP47" i="8"/>
  <c r="AG47" i="8"/>
  <c r="AA47" i="8"/>
  <c r="E47" i="8"/>
  <c r="AT46" i="8"/>
  <c r="AS46" i="8"/>
  <c r="AR46" i="8"/>
  <c r="AP46" i="8"/>
  <c r="AG46" i="8"/>
  <c r="AA46" i="8"/>
  <c r="I46" i="8"/>
  <c r="J46" i="8" s="1"/>
  <c r="H46" i="8"/>
  <c r="E46" i="8"/>
  <c r="AT45" i="8"/>
  <c r="AP45" i="8"/>
  <c r="AG45" i="8"/>
  <c r="AA45" i="8"/>
  <c r="J45" i="8"/>
  <c r="H45" i="8"/>
  <c r="I45" i="8" s="1"/>
  <c r="E45" i="8"/>
  <c r="H44" i="8" s="1"/>
  <c r="I44" i="8" s="1"/>
  <c r="J44" i="8" s="1"/>
  <c r="AT44" i="8"/>
  <c r="AS44" i="8"/>
  <c r="AP44" i="8"/>
  <c r="AG44" i="8"/>
  <c r="AA44" i="8"/>
  <c r="E44" i="8"/>
  <c r="B44" i="8"/>
  <c r="AS48" i="8" s="1"/>
  <c r="AT43" i="8"/>
  <c r="AS43" i="8"/>
  <c r="AP43" i="8"/>
  <c r="AG43" i="8"/>
  <c r="AA43" i="8"/>
  <c r="T43" i="8"/>
  <c r="J43" i="8"/>
  <c r="I43" i="8"/>
  <c r="H43" i="8"/>
  <c r="E43" i="8"/>
  <c r="B43" i="8"/>
  <c r="T46" i="8" s="1"/>
  <c r="AT42" i="8"/>
  <c r="AS42" i="8"/>
  <c r="AR42" i="8"/>
  <c r="AP42" i="8"/>
  <c r="AG42" i="8"/>
  <c r="AA42" i="8"/>
  <c r="T42" i="8"/>
  <c r="R42" i="8"/>
  <c r="K42" i="8"/>
  <c r="L42" i="8" s="1"/>
  <c r="O42" i="8" s="1"/>
  <c r="H42" i="8"/>
  <c r="I42" i="8" s="1"/>
  <c r="J42" i="8" s="1"/>
  <c r="B42" i="8"/>
  <c r="AR48" i="8" s="1"/>
  <c r="E38" i="8"/>
  <c r="AT37" i="8"/>
  <c r="AP37" i="8"/>
  <c r="AA37" i="8"/>
  <c r="H37" i="8"/>
  <c r="I37" i="8" s="1"/>
  <c r="J37" i="8" s="1"/>
  <c r="E37" i="8"/>
  <c r="H36" i="8" s="1"/>
  <c r="I36" i="8" s="1"/>
  <c r="AT36" i="8"/>
  <c r="AP36" i="8"/>
  <c r="AA36" i="8"/>
  <c r="J36" i="8"/>
  <c r="E36" i="8"/>
  <c r="AT35" i="8"/>
  <c r="AR35" i="8"/>
  <c r="AP35" i="8"/>
  <c r="AA35" i="8"/>
  <c r="J35" i="8"/>
  <c r="H35" i="8"/>
  <c r="I35" i="8" s="1"/>
  <c r="E35" i="8"/>
  <c r="AT34" i="8"/>
  <c r="AP34" i="8"/>
  <c r="AA34" i="8"/>
  <c r="K34" i="8"/>
  <c r="L34" i="8" s="1"/>
  <c r="H34" i="8"/>
  <c r="I34" i="8" s="1"/>
  <c r="J34" i="8" s="1"/>
  <c r="E34" i="8"/>
  <c r="AT33" i="8"/>
  <c r="AP33" i="8"/>
  <c r="AA33" i="8"/>
  <c r="I33" i="8"/>
  <c r="J33" i="8" s="1"/>
  <c r="H33" i="8"/>
  <c r="E33" i="8"/>
  <c r="AT32" i="8"/>
  <c r="AP32" i="8"/>
  <c r="AA32" i="8"/>
  <c r="I32" i="8"/>
  <c r="J32" i="8" s="1"/>
  <c r="H32" i="8"/>
  <c r="E32" i="8"/>
  <c r="AT31" i="8"/>
  <c r="AS31" i="8"/>
  <c r="AP31" i="8"/>
  <c r="AA31" i="8"/>
  <c r="J31" i="8"/>
  <c r="H31" i="8"/>
  <c r="I31" i="8" s="1"/>
  <c r="E31" i="8"/>
  <c r="H30" i="8" s="1"/>
  <c r="I30" i="8" s="1"/>
  <c r="J30" i="8" s="1"/>
  <c r="AT30" i="8"/>
  <c r="AP30" i="8"/>
  <c r="AA30" i="8"/>
  <c r="E30" i="8"/>
  <c r="H29" i="8" s="1"/>
  <c r="I29" i="8" s="1"/>
  <c r="J29" i="8" s="1"/>
  <c r="AT29" i="8"/>
  <c r="AP29" i="8"/>
  <c r="AA29" i="8"/>
  <c r="T29" i="8"/>
  <c r="E29" i="8"/>
  <c r="H28" i="8" s="1"/>
  <c r="I28" i="8" s="1"/>
  <c r="J28" i="8" s="1"/>
  <c r="AT28" i="8"/>
  <c r="AR28" i="8"/>
  <c r="AP28" i="8"/>
  <c r="AA28" i="8"/>
  <c r="E28" i="8"/>
  <c r="H27" i="8" s="1"/>
  <c r="I27" i="8" s="1"/>
  <c r="J27" i="8" s="1"/>
  <c r="B28" i="8"/>
  <c r="AT27" i="8"/>
  <c r="AP27" i="8"/>
  <c r="AA27" i="8"/>
  <c r="T27" i="8"/>
  <c r="L27" i="8"/>
  <c r="K27" i="8"/>
  <c r="E27" i="8"/>
  <c r="H26" i="8" s="1"/>
  <c r="I26" i="8" s="1"/>
  <c r="J26" i="8" s="1"/>
  <c r="B27" i="8"/>
  <c r="AT26" i="8"/>
  <c r="AP26" i="8"/>
  <c r="AA26" i="8"/>
  <c r="B26" i="8"/>
  <c r="K32" i="8" s="1"/>
  <c r="L32" i="8" s="1"/>
  <c r="E148" i="7"/>
  <c r="AW147" i="7"/>
  <c r="AV147" i="7"/>
  <c r="AS147" i="7"/>
  <c r="AG147" i="7"/>
  <c r="H147" i="7"/>
  <c r="I147" i="7" s="1"/>
  <c r="J147" i="7" s="1"/>
  <c r="E147" i="7"/>
  <c r="H146" i="7" s="1"/>
  <c r="I146" i="7" s="1"/>
  <c r="J146" i="7" s="1"/>
  <c r="AW146" i="7"/>
  <c r="AS146" i="7"/>
  <c r="AG146" i="7"/>
  <c r="E146" i="7"/>
  <c r="AW145" i="7"/>
  <c r="AV145" i="7"/>
  <c r="AS145" i="7"/>
  <c r="AG145" i="7"/>
  <c r="T145" i="7"/>
  <c r="H145" i="7"/>
  <c r="I145" i="7" s="1"/>
  <c r="J145" i="7" s="1"/>
  <c r="E145" i="7"/>
  <c r="AW144" i="7"/>
  <c r="AV144" i="7"/>
  <c r="AS144" i="7"/>
  <c r="AG144" i="7"/>
  <c r="T144" i="7"/>
  <c r="I144" i="7"/>
  <c r="J144" i="7" s="1"/>
  <c r="H144" i="7"/>
  <c r="E144" i="7"/>
  <c r="AW143" i="7"/>
  <c r="AV143" i="7"/>
  <c r="AS143" i="7"/>
  <c r="AG143" i="7"/>
  <c r="J143" i="7"/>
  <c r="I143" i="7"/>
  <c r="H143" i="7"/>
  <c r="E143" i="7"/>
  <c r="H142" i="7" s="1"/>
  <c r="I142" i="7" s="1"/>
  <c r="J142" i="7" s="1"/>
  <c r="AW142" i="7"/>
  <c r="AV142" i="7"/>
  <c r="AS142" i="7"/>
  <c r="AG142" i="7"/>
  <c r="E142" i="7"/>
  <c r="AW141" i="7"/>
  <c r="AV141" i="7"/>
  <c r="AS141" i="7"/>
  <c r="AG141" i="7"/>
  <c r="T141" i="7"/>
  <c r="H141" i="7"/>
  <c r="I141" i="7" s="1"/>
  <c r="J141" i="7" s="1"/>
  <c r="E141" i="7"/>
  <c r="H140" i="7" s="1"/>
  <c r="I140" i="7" s="1"/>
  <c r="J140" i="7" s="1"/>
  <c r="AW140" i="7"/>
  <c r="AV140" i="7"/>
  <c r="AS140" i="7"/>
  <c r="AG140" i="7"/>
  <c r="T140" i="7"/>
  <c r="E140" i="7"/>
  <c r="H139" i="7" s="1"/>
  <c r="AW139" i="7"/>
  <c r="AV139" i="7"/>
  <c r="AS139" i="7"/>
  <c r="AG139" i="7"/>
  <c r="K139" i="7"/>
  <c r="L139" i="7" s="1"/>
  <c r="I139" i="7"/>
  <c r="J139" i="7" s="1"/>
  <c r="E139" i="7"/>
  <c r="H138" i="7" s="1"/>
  <c r="I138" i="7" s="1"/>
  <c r="J138" i="7" s="1"/>
  <c r="AW138" i="7"/>
  <c r="AV138" i="7"/>
  <c r="AS138" i="7"/>
  <c r="AG138" i="7"/>
  <c r="T138" i="7"/>
  <c r="E138" i="7"/>
  <c r="H137" i="7" s="1"/>
  <c r="I137" i="7" s="1"/>
  <c r="J137" i="7" s="1"/>
  <c r="B138" i="7"/>
  <c r="AV146" i="7" s="1"/>
  <c r="AW137" i="7"/>
  <c r="AV137" i="7"/>
  <c r="AS137" i="7"/>
  <c r="AG137" i="7"/>
  <c r="T137" i="7"/>
  <c r="E137" i="7"/>
  <c r="B137" i="7"/>
  <c r="T147" i="7" s="1"/>
  <c r="AW136" i="7"/>
  <c r="AV136" i="7"/>
  <c r="AU136" i="7"/>
  <c r="AS136" i="7"/>
  <c r="AG136" i="7"/>
  <c r="I136" i="7"/>
  <c r="J136" i="7" s="1"/>
  <c r="H136" i="7"/>
  <c r="B136" i="7"/>
  <c r="AU147" i="7" s="1"/>
  <c r="E133" i="7"/>
  <c r="AZ132" i="7"/>
  <c r="AW132" i="7"/>
  <c r="AV132" i="7"/>
  <c r="AS132" i="7"/>
  <c r="AG132" i="7"/>
  <c r="T132" i="7"/>
  <c r="H132" i="7"/>
  <c r="I132" i="7" s="1"/>
  <c r="J132" i="7" s="1"/>
  <c r="E132" i="7"/>
  <c r="AZ131" i="7"/>
  <c r="AW131" i="7"/>
  <c r="AV131" i="7"/>
  <c r="AS131" i="7"/>
  <c r="AG131" i="7"/>
  <c r="I131" i="7"/>
  <c r="J131" i="7" s="1"/>
  <c r="H131" i="7"/>
  <c r="E131" i="7"/>
  <c r="H130" i="7" s="1"/>
  <c r="I130" i="7" s="1"/>
  <c r="J130" i="7" s="1"/>
  <c r="AZ130" i="7"/>
  <c r="AW130" i="7"/>
  <c r="AS130" i="7"/>
  <c r="AG130" i="7"/>
  <c r="E130" i="7"/>
  <c r="AZ129" i="7"/>
  <c r="AW129" i="7"/>
  <c r="AS129" i="7"/>
  <c r="AG129" i="7"/>
  <c r="T129" i="7"/>
  <c r="K129" i="7"/>
  <c r="L129" i="7" s="1"/>
  <c r="H129" i="7"/>
  <c r="I129" i="7" s="1"/>
  <c r="J129" i="7" s="1"/>
  <c r="E129" i="7"/>
  <c r="AZ128" i="7"/>
  <c r="AW128" i="7"/>
  <c r="AS128" i="7"/>
  <c r="AG128" i="7"/>
  <c r="K128" i="7"/>
  <c r="L128" i="7" s="1"/>
  <c r="I128" i="7"/>
  <c r="J128" i="7" s="1"/>
  <c r="H128" i="7"/>
  <c r="E128" i="7"/>
  <c r="H127" i="7" s="1"/>
  <c r="I127" i="7" s="1"/>
  <c r="J127" i="7" s="1"/>
  <c r="AZ127" i="7"/>
  <c r="AW127" i="7"/>
  <c r="AU127" i="7"/>
  <c r="AS127" i="7"/>
  <c r="AG127" i="7"/>
  <c r="E127" i="7"/>
  <c r="H126" i="7" s="1"/>
  <c r="I126" i="7" s="1"/>
  <c r="J126" i="7" s="1"/>
  <c r="AZ126" i="7"/>
  <c r="AW126" i="7"/>
  <c r="AU126" i="7"/>
  <c r="AS126" i="7"/>
  <c r="AG126" i="7"/>
  <c r="E126" i="7"/>
  <c r="H125" i="7" s="1"/>
  <c r="I125" i="7" s="1"/>
  <c r="J125" i="7" s="1"/>
  <c r="AZ125" i="7"/>
  <c r="AW125" i="7"/>
  <c r="AS125" i="7"/>
  <c r="AG125" i="7"/>
  <c r="E125" i="7"/>
  <c r="H124" i="7" s="1"/>
  <c r="I124" i="7" s="1"/>
  <c r="AZ124" i="7"/>
  <c r="AW124" i="7"/>
  <c r="AS124" i="7"/>
  <c r="AG124" i="7"/>
  <c r="T124" i="7"/>
  <c r="J124" i="7"/>
  <c r="E124" i="7"/>
  <c r="AZ123" i="7"/>
  <c r="AW123" i="7"/>
  <c r="AV123" i="7"/>
  <c r="AS123" i="7"/>
  <c r="AG123" i="7"/>
  <c r="T123" i="7"/>
  <c r="H123" i="7"/>
  <c r="I123" i="7" s="1"/>
  <c r="J123" i="7" s="1"/>
  <c r="E123" i="7"/>
  <c r="H122" i="7" s="1"/>
  <c r="I122" i="7" s="1"/>
  <c r="J122" i="7" s="1"/>
  <c r="B123" i="7"/>
  <c r="AV130" i="7" s="1"/>
  <c r="AZ122" i="7"/>
  <c r="AW122" i="7"/>
  <c r="AU122" i="7"/>
  <c r="AS122" i="7"/>
  <c r="AG122" i="7"/>
  <c r="E122" i="7"/>
  <c r="H121" i="7" s="1"/>
  <c r="I121" i="7" s="1"/>
  <c r="J121" i="7" s="1"/>
  <c r="B122" i="7"/>
  <c r="T128" i="7" s="1"/>
  <c r="AZ121" i="7"/>
  <c r="AW121" i="7"/>
  <c r="AV121" i="7"/>
  <c r="AU121" i="7"/>
  <c r="AS121" i="7"/>
  <c r="AG121" i="7"/>
  <c r="T121" i="7"/>
  <c r="B121" i="7"/>
  <c r="E117" i="7"/>
  <c r="H116" i="7" s="1"/>
  <c r="I116" i="7" s="1"/>
  <c r="J116" i="7" s="1"/>
  <c r="AW116" i="7"/>
  <c r="AS116" i="7"/>
  <c r="AG116" i="7"/>
  <c r="E116" i="7"/>
  <c r="H115" i="7" s="1"/>
  <c r="I115" i="7" s="1"/>
  <c r="J115" i="7" s="1"/>
  <c r="AW115" i="7"/>
  <c r="AV115" i="7"/>
  <c r="AS115" i="7"/>
  <c r="AG115" i="7"/>
  <c r="T115" i="7"/>
  <c r="E115" i="7"/>
  <c r="AW114" i="7"/>
  <c r="AU114" i="7"/>
  <c r="AS114" i="7"/>
  <c r="AG114" i="7"/>
  <c r="I114" i="7"/>
  <c r="J114" i="7" s="1"/>
  <c r="H114" i="7"/>
  <c r="E114" i="7"/>
  <c r="H113" i="7" s="1"/>
  <c r="AW113" i="7"/>
  <c r="AS113" i="7"/>
  <c r="AG113" i="7"/>
  <c r="K113" i="7"/>
  <c r="L113" i="7" s="1"/>
  <c r="I113" i="7"/>
  <c r="J113" i="7" s="1"/>
  <c r="E113" i="7"/>
  <c r="H112" i="7" s="1"/>
  <c r="I112" i="7" s="1"/>
  <c r="J112" i="7" s="1"/>
  <c r="AW112" i="7"/>
  <c r="AS112" i="7"/>
  <c r="AG112" i="7"/>
  <c r="E112" i="7"/>
  <c r="H111" i="7" s="1"/>
  <c r="AW111" i="7"/>
  <c r="AS111" i="7"/>
  <c r="AG111" i="7"/>
  <c r="T111" i="7"/>
  <c r="I111" i="7"/>
  <c r="J111" i="7" s="1"/>
  <c r="E111" i="7"/>
  <c r="AW110" i="7"/>
  <c r="AU110" i="7"/>
  <c r="AS110" i="7"/>
  <c r="AG110" i="7"/>
  <c r="I110" i="7"/>
  <c r="J110" i="7" s="1"/>
  <c r="H110" i="7"/>
  <c r="E110" i="7"/>
  <c r="H109" i="7" s="1"/>
  <c r="I109" i="7" s="1"/>
  <c r="J109" i="7" s="1"/>
  <c r="AW109" i="7"/>
  <c r="AS109" i="7"/>
  <c r="AG109" i="7"/>
  <c r="K109" i="7"/>
  <c r="L109" i="7" s="1"/>
  <c r="E109" i="7"/>
  <c r="AW108" i="7"/>
  <c r="AS108" i="7"/>
  <c r="AG108" i="7"/>
  <c r="I108" i="7"/>
  <c r="J108" i="7" s="1"/>
  <c r="H108" i="7"/>
  <c r="E108" i="7"/>
  <c r="AW107" i="7"/>
  <c r="AS107" i="7"/>
  <c r="AG107" i="7"/>
  <c r="T107" i="7"/>
  <c r="H107" i="7"/>
  <c r="I107" i="7" s="1"/>
  <c r="J107" i="7" s="1"/>
  <c r="E107" i="7"/>
  <c r="B107" i="7"/>
  <c r="AV112" i="7" s="1"/>
  <c r="AW106" i="7"/>
  <c r="AV106" i="7"/>
  <c r="AU106" i="7"/>
  <c r="AS106" i="7"/>
  <c r="AG106" i="7"/>
  <c r="I106" i="7"/>
  <c r="J106" i="7" s="1"/>
  <c r="H106" i="7"/>
  <c r="E106" i="7"/>
  <c r="H105" i="7" s="1"/>
  <c r="I105" i="7" s="1"/>
  <c r="J105" i="7" s="1"/>
  <c r="B106" i="7"/>
  <c r="T106" i="7" s="1"/>
  <c r="AW105" i="7"/>
  <c r="AS105" i="7"/>
  <c r="AG105" i="7"/>
  <c r="L105" i="7"/>
  <c r="R105" i="7" s="1"/>
  <c r="K105" i="7"/>
  <c r="B105" i="7"/>
  <c r="AU116" i="7" s="1"/>
  <c r="E101" i="7"/>
  <c r="AM100" i="7"/>
  <c r="T100" i="7"/>
  <c r="H100" i="7"/>
  <c r="I100" i="7" s="1"/>
  <c r="J100" i="7" s="1"/>
  <c r="E100" i="7"/>
  <c r="AM99" i="7"/>
  <c r="T99" i="7"/>
  <c r="K99" i="7"/>
  <c r="L99" i="7" s="1"/>
  <c r="H99" i="7"/>
  <c r="I99" i="7" s="1"/>
  <c r="J99" i="7" s="1"/>
  <c r="E99" i="7"/>
  <c r="H98" i="7" s="1"/>
  <c r="I98" i="7" s="1"/>
  <c r="J98" i="7" s="1"/>
  <c r="AM98" i="7"/>
  <c r="AK98" i="7"/>
  <c r="E98" i="7"/>
  <c r="AM97" i="7"/>
  <c r="I97" i="7"/>
  <c r="J97" i="7" s="1"/>
  <c r="H97" i="7"/>
  <c r="E97" i="7"/>
  <c r="H96" i="7" s="1"/>
  <c r="AM96" i="7"/>
  <c r="K96" i="7"/>
  <c r="L96" i="7" s="1"/>
  <c r="I96" i="7"/>
  <c r="J96" i="7" s="1"/>
  <c r="E96" i="7"/>
  <c r="H95" i="7" s="1"/>
  <c r="I95" i="7" s="1"/>
  <c r="J95" i="7" s="1"/>
  <c r="AM95" i="7"/>
  <c r="L95" i="7"/>
  <c r="K95" i="7"/>
  <c r="E95" i="7"/>
  <c r="AM94" i="7"/>
  <c r="AK94" i="7"/>
  <c r="H94" i="7"/>
  <c r="I94" i="7" s="1"/>
  <c r="J94" i="7" s="1"/>
  <c r="E94" i="7"/>
  <c r="AM93" i="7"/>
  <c r="H93" i="7"/>
  <c r="I93" i="7" s="1"/>
  <c r="J93" i="7" s="1"/>
  <c r="E93" i="7"/>
  <c r="AM92" i="7"/>
  <c r="T92" i="7"/>
  <c r="J92" i="7"/>
  <c r="H92" i="7"/>
  <c r="I92" i="7" s="1"/>
  <c r="E92" i="7"/>
  <c r="AM91" i="7"/>
  <c r="AL91" i="7"/>
  <c r="AK91" i="7"/>
  <c r="H91" i="7"/>
  <c r="I91" i="7" s="1"/>
  <c r="J91" i="7" s="1"/>
  <c r="E91" i="7"/>
  <c r="B91" i="7"/>
  <c r="AM90" i="7"/>
  <c r="H90" i="7"/>
  <c r="I90" i="7" s="1"/>
  <c r="J90" i="7" s="1"/>
  <c r="E90" i="7"/>
  <c r="H89" i="7" s="1"/>
  <c r="I89" i="7" s="1"/>
  <c r="J89" i="7" s="1"/>
  <c r="B90" i="7"/>
  <c r="T97" i="7" s="1"/>
  <c r="AM89" i="7"/>
  <c r="T89" i="7"/>
  <c r="L89" i="7"/>
  <c r="K89" i="7"/>
  <c r="B89" i="7"/>
  <c r="K100" i="7" s="1"/>
  <c r="L100" i="7" s="1"/>
  <c r="R100" i="7" s="1"/>
  <c r="E85" i="7"/>
  <c r="AT84" i="7"/>
  <c r="AP84" i="7"/>
  <c r="AA84" i="7"/>
  <c r="H84" i="7"/>
  <c r="I84" i="7" s="1"/>
  <c r="J84" i="7" s="1"/>
  <c r="E84" i="7"/>
  <c r="AT83" i="7"/>
  <c r="AP83" i="7"/>
  <c r="AA83" i="7"/>
  <c r="H83" i="7"/>
  <c r="I83" i="7" s="1"/>
  <c r="J83" i="7" s="1"/>
  <c r="E83" i="7"/>
  <c r="H82" i="7" s="1"/>
  <c r="AT82" i="7"/>
  <c r="AP82" i="7"/>
  <c r="AA82" i="7"/>
  <c r="I82" i="7"/>
  <c r="J82" i="7" s="1"/>
  <c r="E82" i="7"/>
  <c r="AT81" i="7"/>
  <c r="AP81" i="7"/>
  <c r="AA81" i="7"/>
  <c r="H81" i="7"/>
  <c r="I81" i="7" s="1"/>
  <c r="J81" i="7" s="1"/>
  <c r="E81" i="7"/>
  <c r="AT80" i="7"/>
  <c r="AP80" i="7"/>
  <c r="AA80" i="7"/>
  <c r="I80" i="7"/>
  <c r="J80" i="7" s="1"/>
  <c r="H80" i="7"/>
  <c r="E80" i="7"/>
  <c r="AT79" i="7"/>
  <c r="AP79" i="7"/>
  <c r="AA79" i="7"/>
  <c r="H79" i="7"/>
  <c r="I79" i="7" s="1"/>
  <c r="J79" i="7" s="1"/>
  <c r="E79" i="7"/>
  <c r="AT78" i="7"/>
  <c r="AS78" i="7"/>
  <c r="AP78" i="7"/>
  <c r="AA78" i="7"/>
  <c r="H78" i="7"/>
  <c r="I78" i="7" s="1"/>
  <c r="J78" i="7" s="1"/>
  <c r="E78" i="7"/>
  <c r="H77" i="7" s="1"/>
  <c r="I77" i="7" s="1"/>
  <c r="J77" i="7" s="1"/>
  <c r="AT77" i="7"/>
  <c r="AS77" i="7"/>
  <c r="AP77" i="7"/>
  <c r="AA77" i="7"/>
  <c r="E77" i="7"/>
  <c r="AT76" i="7"/>
  <c r="AP76" i="7"/>
  <c r="AA76" i="7"/>
  <c r="J76" i="7"/>
  <c r="I76" i="7"/>
  <c r="H76" i="7"/>
  <c r="E76" i="7"/>
  <c r="H75" i="7" s="1"/>
  <c r="I75" i="7" s="1"/>
  <c r="J75" i="7" s="1"/>
  <c r="AT75" i="7"/>
  <c r="AP75" i="7"/>
  <c r="AA75" i="7"/>
  <c r="E75" i="7"/>
  <c r="B75" i="7"/>
  <c r="AS74" i="7" s="1"/>
  <c r="AT74" i="7"/>
  <c r="AP74" i="7"/>
  <c r="AA74" i="7"/>
  <c r="K74" i="7"/>
  <c r="L74" i="7" s="1"/>
  <c r="J74" i="7"/>
  <c r="H74" i="7"/>
  <c r="I74" i="7" s="1"/>
  <c r="E74" i="7"/>
  <c r="B74" i="7"/>
  <c r="AT73" i="7"/>
  <c r="AS73" i="7"/>
  <c r="AP73" i="7"/>
  <c r="AA73" i="7"/>
  <c r="K73" i="7"/>
  <c r="H73" i="7"/>
  <c r="I73" i="7" s="1"/>
  <c r="J73" i="7" s="1"/>
  <c r="B73" i="7"/>
  <c r="K79" i="7" s="1"/>
  <c r="E70" i="7"/>
  <c r="H69" i="7" s="1"/>
  <c r="I69" i="7" s="1"/>
  <c r="J69" i="7" s="1"/>
  <c r="AT69" i="7"/>
  <c r="AS69" i="7"/>
  <c r="AP69" i="7"/>
  <c r="AA69" i="7"/>
  <c r="K69" i="7"/>
  <c r="L69" i="7" s="1"/>
  <c r="E69" i="7"/>
  <c r="AT68" i="7"/>
  <c r="AS68" i="7"/>
  <c r="AR68" i="7"/>
  <c r="AP68" i="7"/>
  <c r="AA68" i="7"/>
  <c r="T68" i="7"/>
  <c r="K68" i="7"/>
  <c r="L68" i="7" s="1"/>
  <c r="H68" i="7"/>
  <c r="I68" i="7" s="1"/>
  <c r="J68" i="7" s="1"/>
  <c r="E68" i="7"/>
  <c r="AT67" i="7"/>
  <c r="AS67" i="7"/>
  <c r="AR67" i="7"/>
  <c r="AP67" i="7"/>
  <c r="AA67" i="7"/>
  <c r="K67" i="7"/>
  <c r="H67" i="7"/>
  <c r="I67" i="7" s="1"/>
  <c r="J67" i="7" s="1"/>
  <c r="E67" i="7"/>
  <c r="H66" i="7" s="1"/>
  <c r="I66" i="7" s="1"/>
  <c r="J66" i="7" s="1"/>
  <c r="AT66" i="7"/>
  <c r="AS66" i="7"/>
  <c r="AR66" i="7"/>
  <c r="AP66" i="7"/>
  <c r="AA66" i="7"/>
  <c r="T66" i="7"/>
  <c r="K66" i="7"/>
  <c r="L66" i="7" s="1"/>
  <c r="E66" i="7"/>
  <c r="H65" i="7" s="1"/>
  <c r="I65" i="7" s="1"/>
  <c r="J65" i="7" s="1"/>
  <c r="AT65" i="7"/>
  <c r="AR65" i="7"/>
  <c r="AP65" i="7"/>
  <c r="AA65" i="7"/>
  <c r="T65" i="7"/>
  <c r="K65" i="7"/>
  <c r="E65" i="7"/>
  <c r="H64" i="7" s="1"/>
  <c r="I64" i="7" s="1"/>
  <c r="AT64" i="7"/>
  <c r="AS64" i="7"/>
  <c r="AR64" i="7"/>
  <c r="AP64" i="7"/>
  <c r="AA64" i="7"/>
  <c r="K64" i="7"/>
  <c r="L64" i="7" s="1"/>
  <c r="J64" i="7"/>
  <c r="E64" i="7"/>
  <c r="AT63" i="7"/>
  <c r="AS63" i="7"/>
  <c r="AR63" i="7"/>
  <c r="AP63" i="7"/>
  <c r="AA63" i="7"/>
  <c r="K63" i="7"/>
  <c r="J63" i="7"/>
  <c r="H63" i="7"/>
  <c r="I63" i="7" s="1"/>
  <c r="E63" i="7"/>
  <c r="H62" i="7" s="1"/>
  <c r="I62" i="7" s="1"/>
  <c r="J62" i="7" s="1"/>
  <c r="AT62" i="7"/>
  <c r="AS62" i="7"/>
  <c r="AR62" i="7"/>
  <c r="AP62" i="7"/>
  <c r="AA62" i="7"/>
  <c r="T62" i="7"/>
  <c r="L62" i="7"/>
  <c r="K62" i="7"/>
  <c r="E62" i="7"/>
  <c r="AT61" i="7"/>
  <c r="AS61" i="7"/>
  <c r="AR61" i="7"/>
  <c r="AP61" i="7"/>
  <c r="AA61" i="7"/>
  <c r="K61" i="7"/>
  <c r="L61" i="7" s="1"/>
  <c r="H61" i="7"/>
  <c r="I61" i="7" s="1"/>
  <c r="J61" i="7" s="1"/>
  <c r="E61" i="7"/>
  <c r="H60" i="7" s="1"/>
  <c r="I60" i="7" s="1"/>
  <c r="J60" i="7" s="1"/>
  <c r="AT60" i="7"/>
  <c r="AS60" i="7"/>
  <c r="AR60" i="7"/>
  <c r="AP60" i="7"/>
  <c r="AA60" i="7"/>
  <c r="K60" i="7"/>
  <c r="L60" i="7" s="1"/>
  <c r="E60" i="7"/>
  <c r="H59" i="7" s="1"/>
  <c r="I59" i="7" s="1"/>
  <c r="J59" i="7" s="1"/>
  <c r="B60" i="7"/>
  <c r="AS65" i="7" s="1"/>
  <c r="AT59" i="7"/>
  <c r="AS59" i="7"/>
  <c r="AR59" i="7"/>
  <c r="AP59" i="7"/>
  <c r="AA59" i="7"/>
  <c r="L59" i="7"/>
  <c r="E59" i="7"/>
  <c r="H58" i="7" s="1"/>
  <c r="I58" i="7" s="1"/>
  <c r="J58" i="7" s="1"/>
  <c r="B59" i="7"/>
  <c r="T61" i="7" s="1"/>
  <c r="AT58" i="7"/>
  <c r="AS58" i="7"/>
  <c r="AP58" i="7"/>
  <c r="AA58" i="7"/>
  <c r="K58" i="7"/>
  <c r="L58" i="7" s="1"/>
  <c r="B58" i="7"/>
  <c r="K59" i="7" s="1"/>
  <c r="E54" i="7"/>
  <c r="AT53" i="7"/>
  <c r="AS53" i="7"/>
  <c r="AR53" i="7"/>
  <c r="AP53" i="7"/>
  <c r="AG53" i="7"/>
  <c r="AA53" i="7"/>
  <c r="H53" i="7"/>
  <c r="I53" i="7" s="1"/>
  <c r="J53" i="7" s="1"/>
  <c r="E53" i="7"/>
  <c r="AT52" i="7"/>
  <c r="AS52" i="7"/>
  <c r="AP52" i="7"/>
  <c r="AG52" i="7"/>
  <c r="AA52" i="7"/>
  <c r="T52" i="7"/>
  <c r="H52" i="7"/>
  <c r="I52" i="7" s="1"/>
  <c r="J52" i="7" s="1"/>
  <c r="E52" i="7"/>
  <c r="AT51" i="7"/>
  <c r="AP51" i="7"/>
  <c r="AG51" i="7"/>
  <c r="AA51" i="7"/>
  <c r="H51" i="7"/>
  <c r="I51" i="7" s="1"/>
  <c r="J51" i="7" s="1"/>
  <c r="E51" i="7"/>
  <c r="AT50" i="7"/>
  <c r="AS50" i="7"/>
  <c r="AP50" i="7"/>
  <c r="AG50" i="7"/>
  <c r="AA50" i="7"/>
  <c r="H50" i="7"/>
  <c r="I50" i="7" s="1"/>
  <c r="J50" i="7" s="1"/>
  <c r="E50" i="7"/>
  <c r="AT49" i="7"/>
  <c r="AS49" i="7"/>
  <c r="AP49" i="7"/>
  <c r="AG49" i="7"/>
  <c r="AA49" i="7"/>
  <c r="T49" i="7"/>
  <c r="J49" i="7"/>
  <c r="I49" i="7"/>
  <c r="H49" i="7"/>
  <c r="E49" i="7"/>
  <c r="H48" i="7" s="1"/>
  <c r="I48" i="7" s="1"/>
  <c r="J48" i="7" s="1"/>
  <c r="AT48" i="7"/>
  <c r="AS48" i="7"/>
  <c r="AP48" i="7"/>
  <c r="AG48" i="7"/>
  <c r="AA48" i="7"/>
  <c r="T48" i="7"/>
  <c r="E48" i="7"/>
  <c r="H47" i="7" s="1"/>
  <c r="I47" i="7" s="1"/>
  <c r="J47" i="7" s="1"/>
  <c r="AT47" i="7"/>
  <c r="AS47" i="7"/>
  <c r="AP47" i="7"/>
  <c r="AG47" i="7"/>
  <c r="AA47" i="7"/>
  <c r="K47" i="7"/>
  <c r="L47" i="7" s="1"/>
  <c r="E47" i="7"/>
  <c r="H46" i="7" s="1"/>
  <c r="I46" i="7" s="1"/>
  <c r="J46" i="7" s="1"/>
  <c r="AT46" i="7"/>
  <c r="AS46" i="7"/>
  <c r="AP46" i="7"/>
  <c r="AG46" i="7"/>
  <c r="AA46" i="7"/>
  <c r="E46" i="7"/>
  <c r="H45" i="7" s="1"/>
  <c r="I45" i="7" s="1"/>
  <c r="J45" i="7" s="1"/>
  <c r="AT45" i="7"/>
  <c r="AS45" i="7"/>
  <c r="AP45" i="7"/>
  <c r="AG45" i="7"/>
  <c r="AA45" i="7"/>
  <c r="T45" i="7"/>
  <c r="E45" i="7"/>
  <c r="H44" i="7" s="1"/>
  <c r="I44" i="7" s="1"/>
  <c r="J44" i="7" s="1"/>
  <c r="AT44" i="7"/>
  <c r="AS44" i="7"/>
  <c r="AP44" i="7"/>
  <c r="AG44" i="7"/>
  <c r="AA44" i="7"/>
  <c r="T44" i="7"/>
  <c r="K44" i="7"/>
  <c r="L44" i="7" s="1"/>
  <c r="E44" i="7"/>
  <c r="H43" i="7" s="1"/>
  <c r="I43" i="7" s="1"/>
  <c r="J43" i="7" s="1"/>
  <c r="B44" i="7"/>
  <c r="AS51" i="7" s="1"/>
  <c r="AT43" i="7"/>
  <c r="AS43" i="7"/>
  <c r="AP43" i="7"/>
  <c r="AG43" i="7"/>
  <c r="AA43" i="7"/>
  <c r="T43" i="7"/>
  <c r="E43" i="7"/>
  <c r="B43" i="7"/>
  <c r="T51" i="7" s="1"/>
  <c r="AT42" i="7"/>
  <c r="AS42" i="7"/>
  <c r="AP42" i="7"/>
  <c r="AG42" i="7"/>
  <c r="AA42" i="7"/>
  <c r="H42" i="7"/>
  <c r="I42" i="7" s="1"/>
  <c r="J42" i="7" s="1"/>
  <c r="B42" i="7"/>
  <c r="AR50" i="7" s="1"/>
  <c r="E38" i="7"/>
  <c r="H37" i="7" s="1"/>
  <c r="AT37" i="7"/>
  <c r="AP37" i="7"/>
  <c r="AA37" i="7"/>
  <c r="I37" i="7"/>
  <c r="J37" i="7" s="1"/>
  <c r="E37" i="7"/>
  <c r="AT36" i="7"/>
  <c r="AP36" i="7"/>
  <c r="AA36" i="7"/>
  <c r="T36" i="7"/>
  <c r="K36" i="7"/>
  <c r="L36" i="7" s="1"/>
  <c r="R36" i="7" s="1"/>
  <c r="H36" i="7"/>
  <c r="I36" i="7" s="1"/>
  <c r="J36" i="7" s="1"/>
  <c r="E36" i="7"/>
  <c r="H35" i="7" s="1"/>
  <c r="I35" i="7" s="1"/>
  <c r="J35" i="7" s="1"/>
  <c r="AT35" i="7"/>
  <c r="AR35" i="7"/>
  <c r="AP35" i="7"/>
  <c r="AA35" i="7"/>
  <c r="T35" i="7"/>
  <c r="E35" i="7"/>
  <c r="H34" i="7" s="1"/>
  <c r="I34" i="7" s="1"/>
  <c r="J34" i="7" s="1"/>
  <c r="AT34" i="7"/>
  <c r="AS34" i="7"/>
  <c r="AP34" i="7"/>
  <c r="AA34" i="7"/>
  <c r="K34" i="7"/>
  <c r="L34" i="7" s="1"/>
  <c r="E34" i="7"/>
  <c r="H33" i="7" s="1"/>
  <c r="I33" i="7" s="1"/>
  <c r="AT33" i="7"/>
  <c r="AR33" i="7"/>
  <c r="AP33" i="7"/>
  <c r="AA33" i="7"/>
  <c r="J33" i="7"/>
  <c r="E33" i="7"/>
  <c r="H32" i="7" s="1"/>
  <c r="I32" i="7" s="1"/>
  <c r="J32" i="7" s="1"/>
  <c r="AT32" i="7"/>
  <c r="AP32" i="7"/>
  <c r="AA32" i="7"/>
  <c r="T32" i="7"/>
  <c r="K32" i="7"/>
  <c r="L32" i="7" s="1"/>
  <c r="E32" i="7"/>
  <c r="H31" i="7" s="1"/>
  <c r="I31" i="7" s="1"/>
  <c r="J31" i="7" s="1"/>
  <c r="AT31" i="7"/>
  <c r="AR31" i="7"/>
  <c r="AP31" i="7"/>
  <c r="AA31" i="7"/>
  <c r="T31" i="7"/>
  <c r="E31" i="7"/>
  <c r="H30" i="7" s="1"/>
  <c r="I30" i="7" s="1"/>
  <c r="J30" i="7" s="1"/>
  <c r="AT30" i="7"/>
  <c r="AS30" i="7"/>
  <c r="AP30" i="7"/>
  <c r="AA30" i="7"/>
  <c r="K30" i="7"/>
  <c r="L30" i="7" s="1"/>
  <c r="E30" i="7"/>
  <c r="H29" i="7" s="1"/>
  <c r="I29" i="7" s="1"/>
  <c r="J29" i="7" s="1"/>
  <c r="AT29" i="7"/>
  <c r="AS29" i="7"/>
  <c r="AR29" i="7"/>
  <c r="AP29" i="7"/>
  <c r="AA29" i="7"/>
  <c r="K29" i="7"/>
  <c r="L29" i="7" s="1"/>
  <c r="E29" i="7"/>
  <c r="H28" i="7" s="1"/>
  <c r="I28" i="7" s="1"/>
  <c r="J28" i="7" s="1"/>
  <c r="AT28" i="7"/>
  <c r="AR28" i="7"/>
  <c r="AP28" i="7"/>
  <c r="AA28" i="7"/>
  <c r="L28" i="7"/>
  <c r="K28" i="7"/>
  <c r="E28" i="7"/>
  <c r="B28" i="7"/>
  <c r="AS37" i="7" s="1"/>
  <c r="AT27" i="7"/>
  <c r="AS27" i="7"/>
  <c r="AR27" i="7"/>
  <c r="AP27" i="7"/>
  <c r="AA27" i="7"/>
  <c r="H27" i="7"/>
  <c r="I27" i="7" s="1"/>
  <c r="J27" i="7" s="1"/>
  <c r="E27" i="7"/>
  <c r="H26" i="7" s="1"/>
  <c r="I26" i="7" s="1"/>
  <c r="J26" i="7" s="1"/>
  <c r="B27" i="7"/>
  <c r="T27" i="7" s="1"/>
  <c r="AT26" i="7"/>
  <c r="AP26" i="7"/>
  <c r="AA26" i="7"/>
  <c r="O26" i="7"/>
  <c r="K26" i="7"/>
  <c r="L26" i="7" s="1"/>
  <c r="R26" i="7" s="1"/>
  <c r="B26" i="7"/>
  <c r="AR37" i="7" s="1"/>
  <c r="E148" i="6"/>
  <c r="H147" i="6" s="1"/>
  <c r="I147" i="6" s="1"/>
  <c r="J147" i="6" s="1"/>
  <c r="AW147" i="6"/>
  <c r="AV147" i="6"/>
  <c r="AS147" i="6"/>
  <c r="AG147" i="6"/>
  <c r="K147" i="6"/>
  <c r="L147" i="6" s="1"/>
  <c r="E147" i="6"/>
  <c r="AW146" i="6"/>
  <c r="AV146" i="6"/>
  <c r="AU146" i="6"/>
  <c r="AS146" i="6"/>
  <c r="AG146" i="6"/>
  <c r="T146" i="6"/>
  <c r="K146" i="6"/>
  <c r="L146" i="6" s="1"/>
  <c r="H146" i="6"/>
  <c r="I146" i="6" s="1"/>
  <c r="J146" i="6" s="1"/>
  <c r="E146" i="6"/>
  <c r="AW145" i="6"/>
  <c r="AV145" i="6"/>
  <c r="AU145" i="6"/>
  <c r="AS145" i="6"/>
  <c r="AG145" i="6"/>
  <c r="K145" i="6"/>
  <c r="J145" i="6"/>
  <c r="H145" i="6"/>
  <c r="I145" i="6" s="1"/>
  <c r="E145" i="6"/>
  <c r="H144" i="6" s="1"/>
  <c r="I144" i="6" s="1"/>
  <c r="J144" i="6" s="1"/>
  <c r="AW144" i="6"/>
  <c r="AV144" i="6"/>
  <c r="AU144" i="6"/>
  <c r="AS144" i="6"/>
  <c r="AG144" i="6"/>
  <c r="T144" i="6"/>
  <c r="K144" i="6"/>
  <c r="L144" i="6" s="1"/>
  <c r="E144" i="6"/>
  <c r="H143" i="6" s="1"/>
  <c r="I143" i="6" s="1"/>
  <c r="J143" i="6" s="1"/>
  <c r="AW143" i="6"/>
  <c r="AU143" i="6"/>
  <c r="AS143" i="6"/>
  <c r="AG143" i="6"/>
  <c r="T143" i="6"/>
  <c r="K143" i="6"/>
  <c r="E143" i="6"/>
  <c r="H142" i="6" s="1"/>
  <c r="I142" i="6" s="1"/>
  <c r="AW142" i="6"/>
  <c r="AV142" i="6"/>
  <c r="AU142" i="6"/>
  <c r="AS142" i="6"/>
  <c r="AG142" i="6"/>
  <c r="K142" i="6"/>
  <c r="L142" i="6" s="1"/>
  <c r="J142" i="6"/>
  <c r="E142" i="6"/>
  <c r="AW141" i="6"/>
  <c r="AV141" i="6"/>
  <c r="AU141" i="6"/>
  <c r="AS141" i="6"/>
  <c r="AG141" i="6"/>
  <c r="K141" i="6"/>
  <c r="J141" i="6"/>
  <c r="H141" i="6"/>
  <c r="I141" i="6" s="1"/>
  <c r="E141" i="6"/>
  <c r="H140" i="6" s="1"/>
  <c r="I140" i="6" s="1"/>
  <c r="J140" i="6" s="1"/>
  <c r="AW140" i="6"/>
  <c r="AV140" i="6"/>
  <c r="AU140" i="6"/>
  <c r="AS140" i="6"/>
  <c r="AG140" i="6"/>
  <c r="T140" i="6"/>
  <c r="L140" i="6"/>
  <c r="K140" i="6"/>
  <c r="E140" i="6"/>
  <c r="AW139" i="6"/>
  <c r="AV139" i="6"/>
  <c r="AU139" i="6"/>
  <c r="AS139" i="6"/>
  <c r="AG139" i="6"/>
  <c r="K139" i="6"/>
  <c r="L139" i="6" s="1"/>
  <c r="H139" i="6"/>
  <c r="I139" i="6" s="1"/>
  <c r="J139" i="6" s="1"/>
  <c r="E139" i="6"/>
  <c r="H138" i="6" s="1"/>
  <c r="I138" i="6" s="1"/>
  <c r="J138" i="6" s="1"/>
  <c r="AW138" i="6"/>
  <c r="AV138" i="6"/>
  <c r="AU138" i="6"/>
  <c r="AS138" i="6"/>
  <c r="AG138" i="6"/>
  <c r="K138" i="6"/>
  <c r="L138" i="6" s="1"/>
  <c r="E138" i="6"/>
  <c r="H137" i="6" s="1"/>
  <c r="I137" i="6" s="1"/>
  <c r="J137" i="6" s="1"/>
  <c r="B138" i="6"/>
  <c r="AV143" i="6" s="1"/>
  <c r="AW137" i="6"/>
  <c r="AV137" i="6"/>
  <c r="AU137" i="6"/>
  <c r="AS137" i="6"/>
  <c r="AG137" i="6"/>
  <c r="L137" i="6"/>
  <c r="E137" i="6"/>
  <c r="H136" i="6" s="1"/>
  <c r="I136" i="6" s="1"/>
  <c r="J136" i="6" s="1"/>
  <c r="B137" i="6"/>
  <c r="T139" i="6" s="1"/>
  <c r="AW136" i="6"/>
  <c r="AV136" i="6"/>
  <c r="AS136" i="6"/>
  <c r="AG136" i="6"/>
  <c r="K136" i="6"/>
  <c r="L136" i="6" s="1"/>
  <c r="B136" i="6"/>
  <c r="K137" i="6" s="1"/>
  <c r="E133" i="6"/>
  <c r="H132" i="6" s="1"/>
  <c r="I132" i="6" s="1"/>
  <c r="AZ132" i="6"/>
  <c r="AW132" i="6"/>
  <c r="AU132" i="6"/>
  <c r="AS132" i="6"/>
  <c r="AG132" i="6"/>
  <c r="J132" i="6"/>
  <c r="E132" i="6"/>
  <c r="H131" i="6" s="1"/>
  <c r="I131" i="6" s="1"/>
  <c r="J131" i="6" s="1"/>
  <c r="AZ131" i="6"/>
  <c r="AW131" i="6"/>
  <c r="AS131" i="6"/>
  <c r="AG131" i="6"/>
  <c r="E131" i="6"/>
  <c r="AZ130" i="6"/>
  <c r="AW130" i="6"/>
  <c r="AU130" i="6"/>
  <c r="AS130" i="6"/>
  <c r="AG130" i="6"/>
  <c r="K130" i="6"/>
  <c r="L130" i="6" s="1"/>
  <c r="I130" i="6"/>
  <c r="J130" i="6" s="1"/>
  <c r="H130" i="6"/>
  <c r="E130" i="6"/>
  <c r="H129" i="6" s="1"/>
  <c r="I129" i="6" s="1"/>
  <c r="J129" i="6" s="1"/>
  <c r="AZ129" i="6"/>
  <c r="AW129" i="6"/>
  <c r="AS129" i="6"/>
  <c r="AG129" i="6"/>
  <c r="E129" i="6"/>
  <c r="AZ128" i="6"/>
  <c r="AW128" i="6"/>
  <c r="AU128" i="6"/>
  <c r="AS128" i="6"/>
  <c r="AG128" i="6"/>
  <c r="H128" i="6"/>
  <c r="I128" i="6" s="1"/>
  <c r="J128" i="6" s="1"/>
  <c r="E128" i="6"/>
  <c r="H127" i="6" s="1"/>
  <c r="I127" i="6" s="1"/>
  <c r="J127" i="6" s="1"/>
  <c r="AZ127" i="6"/>
  <c r="AW127" i="6"/>
  <c r="AS127" i="6"/>
  <c r="AG127" i="6"/>
  <c r="K127" i="6"/>
  <c r="L127" i="6" s="1"/>
  <c r="E127" i="6"/>
  <c r="AZ126" i="6"/>
  <c r="AW126" i="6"/>
  <c r="AS126" i="6"/>
  <c r="AG126" i="6"/>
  <c r="I126" i="6"/>
  <c r="J126" i="6" s="1"/>
  <c r="H126" i="6"/>
  <c r="E126" i="6"/>
  <c r="AZ125" i="6"/>
  <c r="AW125" i="6"/>
  <c r="AU125" i="6"/>
  <c r="AS125" i="6"/>
  <c r="AG125" i="6"/>
  <c r="K125" i="6"/>
  <c r="L125" i="6" s="1"/>
  <c r="H125" i="6"/>
  <c r="I125" i="6" s="1"/>
  <c r="J125" i="6" s="1"/>
  <c r="E125" i="6"/>
  <c r="AZ124" i="6"/>
  <c r="AW124" i="6"/>
  <c r="AU124" i="6"/>
  <c r="AS124" i="6"/>
  <c r="AG124" i="6"/>
  <c r="L124" i="6"/>
  <c r="I124" i="6"/>
  <c r="J124" i="6" s="1"/>
  <c r="H124" i="6"/>
  <c r="E124" i="6"/>
  <c r="H123" i="6" s="1"/>
  <c r="I123" i="6" s="1"/>
  <c r="J123" i="6" s="1"/>
  <c r="AZ123" i="6"/>
  <c r="AW123" i="6"/>
  <c r="AU123" i="6"/>
  <c r="AS123" i="6"/>
  <c r="AG123" i="6"/>
  <c r="T123" i="6"/>
  <c r="E123" i="6"/>
  <c r="H122" i="6" s="1"/>
  <c r="B123" i="6"/>
  <c r="AZ122" i="6"/>
  <c r="AW122" i="6"/>
  <c r="AS122" i="6"/>
  <c r="AG122" i="6"/>
  <c r="K122" i="6"/>
  <c r="L122" i="6" s="1"/>
  <c r="I122" i="6"/>
  <c r="J122" i="6" s="1"/>
  <c r="E122" i="6"/>
  <c r="B122" i="6"/>
  <c r="T128" i="6" s="1"/>
  <c r="AZ121" i="6"/>
  <c r="AW121" i="6"/>
  <c r="AS121" i="6"/>
  <c r="AG121" i="6"/>
  <c r="K121" i="6"/>
  <c r="L121" i="6" s="1"/>
  <c r="O121" i="6" s="1"/>
  <c r="H121" i="6"/>
  <c r="I121" i="6" s="1"/>
  <c r="J121" i="6" s="1"/>
  <c r="B121" i="6"/>
  <c r="K124" i="6" s="1"/>
  <c r="E117" i="6"/>
  <c r="AW116" i="6"/>
  <c r="AS116" i="6"/>
  <c r="AG116" i="6"/>
  <c r="K116" i="6"/>
  <c r="L116" i="6" s="1"/>
  <c r="H116" i="6"/>
  <c r="I116" i="6" s="1"/>
  <c r="J116" i="6" s="1"/>
  <c r="E116" i="6"/>
  <c r="AW115" i="6"/>
  <c r="AU115" i="6"/>
  <c r="AS115" i="6"/>
  <c r="AG115" i="6"/>
  <c r="K115" i="6"/>
  <c r="L115" i="6" s="1"/>
  <c r="H115" i="6"/>
  <c r="I115" i="6" s="1"/>
  <c r="J115" i="6" s="1"/>
  <c r="E115" i="6"/>
  <c r="H114" i="6" s="1"/>
  <c r="I114" i="6" s="1"/>
  <c r="J114" i="6" s="1"/>
  <c r="AW114" i="6"/>
  <c r="AS114" i="6"/>
  <c r="AG114" i="6"/>
  <c r="E114" i="6"/>
  <c r="AW113" i="6"/>
  <c r="AV113" i="6"/>
  <c r="AU113" i="6"/>
  <c r="AS113" i="6"/>
  <c r="AG113" i="6"/>
  <c r="H113" i="6"/>
  <c r="I113" i="6" s="1"/>
  <c r="J113" i="6" s="1"/>
  <c r="E113" i="6"/>
  <c r="H112" i="6" s="1"/>
  <c r="I112" i="6" s="1"/>
  <c r="J112" i="6" s="1"/>
  <c r="AW112" i="6"/>
  <c r="AU112" i="6"/>
  <c r="AS112" i="6"/>
  <c r="AG112" i="6"/>
  <c r="K112" i="6"/>
  <c r="L112" i="6" s="1"/>
  <c r="E112" i="6"/>
  <c r="H111" i="6" s="1"/>
  <c r="I111" i="6" s="1"/>
  <c r="J111" i="6" s="1"/>
  <c r="AW111" i="6"/>
  <c r="AV111" i="6"/>
  <c r="AS111" i="6"/>
  <c r="AG111" i="6"/>
  <c r="K111" i="6"/>
  <c r="L111" i="6" s="1"/>
  <c r="E111" i="6"/>
  <c r="H110" i="6" s="1"/>
  <c r="I110" i="6" s="1"/>
  <c r="J110" i="6" s="1"/>
  <c r="AW110" i="6"/>
  <c r="AS110" i="6"/>
  <c r="AG110" i="6"/>
  <c r="E110" i="6"/>
  <c r="AW109" i="6"/>
  <c r="AV109" i="6"/>
  <c r="AU109" i="6"/>
  <c r="AS109" i="6"/>
  <c r="AG109" i="6"/>
  <c r="H109" i="6"/>
  <c r="I109" i="6" s="1"/>
  <c r="J109" i="6" s="1"/>
  <c r="E109" i="6"/>
  <c r="AW108" i="6"/>
  <c r="AV108" i="6"/>
  <c r="AS108" i="6"/>
  <c r="AG108" i="6"/>
  <c r="H108" i="6"/>
  <c r="I108" i="6" s="1"/>
  <c r="J108" i="6" s="1"/>
  <c r="E108" i="6"/>
  <c r="AW107" i="6"/>
  <c r="AS107" i="6"/>
  <c r="AG107" i="6"/>
  <c r="I107" i="6"/>
  <c r="J107" i="6" s="1"/>
  <c r="H107" i="6"/>
  <c r="E107" i="6"/>
  <c r="H106" i="6" s="1"/>
  <c r="I106" i="6" s="1"/>
  <c r="J106" i="6" s="1"/>
  <c r="B107" i="6"/>
  <c r="AV115" i="6" s="1"/>
  <c r="AW106" i="6"/>
  <c r="AS106" i="6"/>
  <c r="AG106" i="6"/>
  <c r="E106" i="6"/>
  <c r="B106" i="6"/>
  <c r="T113" i="6" s="1"/>
  <c r="AW105" i="6"/>
  <c r="AV105" i="6"/>
  <c r="AS105" i="6"/>
  <c r="AG105" i="6"/>
  <c r="K105" i="6"/>
  <c r="L105" i="6" s="1"/>
  <c r="H105" i="6"/>
  <c r="I105" i="6" s="1"/>
  <c r="J105" i="6" s="1"/>
  <c r="B105" i="6"/>
  <c r="AU108" i="6" s="1"/>
  <c r="E101" i="6"/>
  <c r="H100" i="6" s="1"/>
  <c r="I100" i="6" s="1"/>
  <c r="J100" i="6" s="1"/>
  <c r="AM100" i="6"/>
  <c r="E100" i="6"/>
  <c r="H99" i="6" s="1"/>
  <c r="I99" i="6" s="1"/>
  <c r="J99" i="6" s="1"/>
  <c r="AM99" i="6"/>
  <c r="E99" i="6"/>
  <c r="H98" i="6" s="1"/>
  <c r="I98" i="6" s="1"/>
  <c r="J98" i="6" s="1"/>
  <c r="AM98" i="6"/>
  <c r="E98" i="6"/>
  <c r="H97" i="6" s="1"/>
  <c r="I97" i="6" s="1"/>
  <c r="J97" i="6" s="1"/>
  <c r="AM97" i="6"/>
  <c r="AL97" i="6"/>
  <c r="AK97" i="6"/>
  <c r="E97" i="6"/>
  <c r="AM96" i="6"/>
  <c r="H96" i="6"/>
  <c r="I96" i="6" s="1"/>
  <c r="J96" i="6" s="1"/>
  <c r="E96" i="6"/>
  <c r="H95" i="6" s="1"/>
  <c r="I95" i="6" s="1"/>
  <c r="J95" i="6" s="1"/>
  <c r="AM95" i="6"/>
  <c r="AK95" i="6"/>
  <c r="T95" i="6"/>
  <c r="E95" i="6"/>
  <c r="AM94" i="6"/>
  <c r="K94" i="6"/>
  <c r="L94" i="6" s="1"/>
  <c r="H94" i="6"/>
  <c r="I94" i="6" s="1"/>
  <c r="J94" i="6" s="1"/>
  <c r="E94" i="6"/>
  <c r="H93" i="6" s="1"/>
  <c r="I93" i="6" s="1"/>
  <c r="AM93" i="6"/>
  <c r="AL93" i="6"/>
  <c r="K93" i="6"/>
  <c r="L93" i="6" s="1"/>
  <c r="J93" i="6"/>
  <c r="E93" i="6"/>
  <c r="H92" i="6" s="1"/>
  <c r="I92" i="6" s="1"/>
  <c r="J92" i="6" s="1"/>
  <c r="AM92" i="6"/>
  <c r="R92" i="6"/>
  <c r="L92" i="6"/>
  <c r="E92" i="6"/>
  <c r="AM91" i="6"/>
  <c r="T91" i="6"/>
  <c r="K91" i="6"/>
  <c r="L91" i="6" s="1"/>
  <c r="H91" i="6"/>
  <c r="I91" i="6" s="1"/>
  <c r="J91" i="6" s="1"/>
  <c r="E91" i="6"/>
  <c r="H90" i="6" s="1"/>
  <c r="I90" i="6" s="1"/>
  <c r="J90" i="6" s="1"/>
  <c r="B91" i="6"/>
  <c r="AL94" i="6" s="1"/>
  <c r="AM90" i="6"/>
  <c r="AL90" i="6"/>
  <c r="AK90" i="6"/>
  <c r="E90" i="6"/>
  <c r="B90" i="6"/>
  <c r="T96" i="6" s="1"/>
  <c r="AM89" i="6"/>
  <c r="AK89" i="6"/>
  <c r="H89" i="6"/>
  <c r="I89" i="6" s="1"/>
  <c r="J89" i="6" s="1"/>
  <c r="B89" i="6"/>
  <c r="K92" i="6" s="1"/>
  <c r="E85" i="6"/>
  <c r="H84" i="6" s="1"/>
  <c r="I84" i="6" s="1"/>
  <c r="AT84" i="6"/>
  <c r="AP84" i="6"/>
  <c r="AA84" i="6"/>
  <c r="J84" i="6"/>
  <c r="E84" i="6"/>
  <c r="H83" i="6" s="1"/>
  <c r="I83" i="6" s="1"/>
  <c r="J83" i="6" s="1"/>
  <c r="AT83" i="6"/>
  <c r="AP83" i="6"/>
  <c r="AA83" i="6"/>
  <c r="T83" i="6"/>
  <c r="E83" i="6"/>
  <c r="AT82" i="6"/>
  <c r="AS82" i="6"/>
  <c r="AP82" i="6"/>
  <c r="AA82" i="6"/>
  <c r="H82" i="6"/>
  <c r="I82" i="6" s="1"/>
  <c r="J82" i="6" s="1"/>
  <c r="E82" i="6"/>
  <c r="H81" i="6" s="1"/>
  <c r="I81" i="6" s="1"/>
  <c r="J81" i="6" s="1"/>
  <c r="AT81" i="6"/>
  <c r="AP81" i="6"/>
  <c r="AA81" i="6"/>
  <c r="E81" i="6"/>
  <c r="AT80" i="6"/>
  <c r="AS80" i="6"/>
  <c r="AP80" i="6"/>
  <c r="AA80" i="6"/>
  <c r="H80" i="6"/>
  <c r="I80" i="6" s="1"/>
  <c r="J80" i="6" s="1"/>
  <c r="E80" i="6"/>
  <c r="H79" i="6" s="1"/>
  <c r="I79" i="6" s="1"/>
  <c r="J79" i="6" s="1"/>
  <c r="AT79" i="6"/>
  <c r="AP79" i="6"/>
  <c r="AA79" i="6"/>
  <c r="E79" i="6"/>
  <c r="AT78" i="6"/>
  <c r="AS78" i="6"/>
  <c r="AP78" i="6"/>
  <c r="AA78" i="6"/>
  <c r="H78" i="6"/>
  <c r="I78" i="6" s="1"/>
  <c r="J78" i="6" s="1"/>
  <c r="E78" i="6"/>
  <c r="AT77" i="6"/>
  <c r="AP77" i="6"/>
  <c r="AA77" i="6"/>
  <c r="H77" i="6"/>
  <c r="I77" i="6" s="1"/>
  <c r="J77" i="6" s="1"/>
  <c r="E77" i="6"/>
  <c r="AT76" i="6"/>
  <c r="AP76" i="6"/>
  <c r="AA76" i="6"/>
  <c r="I76" i="6"/>
  <c r="J76" i="6" s="1"/>
  <c r="H76" i="6"/>
  <c r="E76" i="6"/>
  <c r="AT75" i="6"/>
  <c r="AP75" i="6"/>
  <c r="AA75" i="6"/>
  <c r="H75" i="6"/>
  <c r="I75" i="6" s="1"/>
  <c r="J75" i="6" s="1"/>
  <c r="E75" i="6"/>
  <c r="B75" i="6"/>
  <c r="AS84" i="6" s="1"/>
  <c r="AT74" i="6"/>
  <c r="AP74" i="6"/>
  <c r="AA74" i="6"/>
  <c r="T74" i="6"/>
  <c r="I74" i="6"/>
  <c r="J74" i="6" s="1"/>
  <c r="H74" i="6"/>
  <c r="E74" i="6"/>
  <c r="H73" i="6" s="1"/>
  <c r="I73" i="6" s="1"/>
  <c r="B74" i="6"/>
  <c r="T82" i="6" s="1"/>
  <c r="AT73" i="6"/>
  <c r="AP73" i="6"/>
  <c r="AA73" i="6"/>
  <c r="J73" i="6"/>
  <c r="B73" i="6"/>
  <c r="E70" i="6"/>
  <c r="AT69" i="6"/>
  <c r="AP69" i="6"/>
  <c r="AA69" i="6"/>
  <c r="H69" i="6"/>
  <c r="I69" i="6" s="1"/>
  <c r="J69" i="6" s="1"/>
  <c r="E69" i="6"/>
  <c r="AT68" i="6"/>
  <c r="AS68" i="6"/>
  <c r="AP68" i="6"/>
  <c r="AA68" i="6"/>
  <c r="I68" i="6"/>
  <c r="J68" i="6" s="1"/>
  <c r="H68" i="6"/>
  <c r="E68" i="6"/>
  <c r="H67" i="6" s="1"/>
  <c r="I67" i="6" s="1"/>
  <c r="J67" i="6" s="1"/>
  <c r="AT67" i="6"/>
  <c r="AP67" i="6"/>
  <c r="AA67" i="6"/>
  <c r="E67" i="6"/>
  <c r="AT66" i="6"/>
  <c r="AP66" i="6"/>
  <c r="AA66" i="6"/>
  <c r="T66" i="6"/>
  <c r="J66" i="6"/>
  <c r="I66" i="6"/>
  <c r="H66" i="6"/>
  <c r="E66" i="6"/>
  <c r="H65" i="6" s="1"/>
  <c r="I65" i="6" s="1"/>
  <c r="J65" i="6" s="1"/>
  <c r="AT65" i="6"/>
  <c r="AP65" i="6"/>
  <c r="AA65" i="6"/>
  <c r="E65" i="6"/>
  <c r="H64" i="6" s="1"/>
  <c r="I64" i="6" s="1"/>
  <c r="J64" i="6" s="1"/>
  <c r="AT64" i="6"/>
  <c r="AP64" i="6"/>
  <c r="AA64" i="6"/>
  <c r="T64" i="6"/>
  <c r="E64" i="6"/>
  <c r="H63" i="6" s="1"/>
  <c r="I63" i="6" s="1"/>
  <c r="J63" i="6" s="1"/>
  <c r="AT63" i="6"/>
  <c r="AP63" i="6"/>
  <c r="AA63" i="6"/>
  <c r="E63" i="6"/>
  <c r="AT62" i="6"/>
  <c r="AP62" i="6"/>
  <c r="AA62" i="6"/>
  <c r="T62" i="6"/>
  <c r="K62" i="6"/>
  <c r="L62" i="6" s="1"/>
  <c r="H62" i="6"/>
  <c r="I62" i="6" s="1"/>
  <c r="J62" i="6" s="1"/>
  <c r="E62" i="6"/>
  <c r="AT61" i="6"/>
  <c r="AR61" i="6"/>
  <c r="AP61" i="6"/>
  <c r="AA61" i="6"/>
  <c r="T61" i="6"/>
  <c r="H61" i="6"/>
  <c r="I61" i="6" s="1"/>
  <c r="J61" i="6" s="1"/>
  <c r="E61" i="6"/>
  <c r="H60" i="6" s="1"/>
  <c r="I60" i="6" s="1"/>
  <c r="AT60" i="6"/>
  <c r="AP60" i="6"/>
  <c r="AA60" i="6"/>
  <c r="K60" i="6"/>
  <c r="L60" i="6" s="1"/>
  <c r="J60" i="6"/>
  <c r="E60" i="6"/>
  <c r="B60" i="6"/>
  <c r="AS59" i="6" s="1"/>
  <c r="AT59" i="6"/>
  <c r="AP59" i="6"/>
  <c r="AA59" i="6"/>
  <c r="K59" i="6"/>
  <c r="L59" i="6" s="1"/>
  <c r="H59" i="6"/>
  <c r="I59" i="6" s="1"/>
  <c r="J59" i="6" s="1"/>
  <c r="E59" i="6"/>
  <c r="B59" i="6"/>
  <c r="T68" i="6" s="1"/>
  <c r="AT58" i="6"/>
  <c r="AP58" i="6"/>
  <c r="AA58" i="6"/>
  <c r="T58" i="6"/>
  <c r="K58" i="6"/>
  <c r="L58" i="6" s="1"/>
  <c r="O58" i="6" s="1"/>
  <c r="P58" i="6" s="1"/>
  <c r="Q58" i="6" s="1"/>
  <c r="H58" i="6"/>
  <c r="I58" i="6" s="1"/>
  <c r="J58" i="6" s="1"/>
  <c r="B58" i="6"/>
  <c r="AR67" i="6" s="1"/>
  <c r="E54" i="6"/>
  <c r="AT53" i="6"/>
  <c r="AP53" i="6"/>
  <c r="AG53" i="6"/>
  <c r="AA53" i="6"/>
  <c r="K53" i="6"/>
  <c r="L53" i="6" s="1"/>
  <c r="H53" i="6"/>
  <c r="I53" i="6" s="1"/>
  <c r="J53" i="6" s="1"/>
  <c r="E53" i="6"/>
  <c r="H52" i="6" s="1"/>
  <c r="I52" i="6" s="1"/>
  <c r="J52" i="6" s="1"/>
  <c r="AT52" i="6"/>
  <c r="AS52" i="6"/>
  <c r="AP52" i="6"/>
  <c r="AG52" i="6"/>
  <c r="AA52" i="6"/>
  <c r="E52" i="6"/>
  <c r="H51" i="6" s="1"/>
  <c r="I51" i="6" s="1"/>
  <c r="J51" i="6" s="1"/>
  <c r="AT51" i="6"/>
  <c r="AP51" i="6"/>
  <c r="AG51" i="6"/>
  <c r="AA51" i="6"/>
  <c r="T51" i="6"/>
  <c r="E51" i="6"/>
  <c r="H50" i="6" s="1"/>
  <c r="I50" i="6" s="1"/>
  <c r="J50" i="6" s="1"/>
  <c r="AT50" i="6"/>
  <c r="AP50" i="6"/>
  <c r="AG50" i="6"/>
  <c r="AA50" i="6"/>
  <c r="K50" i="6"/>
  <c r="L50" i="6" s="1"/>
  <c r="E50" i="6"/>
  <c r="H49" i="6" s="1"/>
  <c r="AT49" i="6"/>
  <c r="AS49" i="6"/>
  <c r="AP49" i="6"/>
  <c r="AG49" i="6"/>
  <c r="AA49" i="6"/>
  <c r="I49" i="6"/>
  <c r="J49" i="6" s="1"/>
  <c r="E49" i="6"/>
  <c r="H48" i="6" s="1"/>
  <c r="I48" i="6" s="1"/>
  <c r="J48" i="6" s="1"/>
  <c r="AT48" i="6"/>
  <c r="AP48" i="6"/>
  <c r="AG48" i="6"/>
  <c r="AA48" i="6"/>
  <c r="E48" i="6"/>
  <c r="AT47" i="6"/>
  <c r="AP47" i="6"/>
  <c r="AG47" i="6"/>
  <c r="AA47" i="6"/>
  <c r="J47" i="6"/>
  <c r="H47" i="6"/>
  <c r="I47" i="6" s="1"/>
  <c r="E47" i="6"/>
  <c r="AT46" i="6"/>
  <c r="AR46" i="6"/>
  <c r="AP46" i="6"/>
  <c r="AG46" i="6"/>
  <c r="AA46" i="6"/>
  <c r="I46" i="6"/>
  <c r="J46" i="6" s="1"/>
  <c r="H46" i="6"/>
  <c r="E46" i="6"/>
  <c r="H45" i="6" s="1"/>
  <c r="I45" i="6" s="1"/>
  <c r="J45" i="6" s="1"/>
  <c r="AT45" i="6"/>
  <c r="AP45" i="6"/>
  <c r="AG45" i="6"/>
  <c r="AA45" i="6"/>
  <c r="E45" i="6"/>
  <c r="AT44" i="6"/>
  <c r="AP44" i="6"/>
  <c r="AG44" i="6"/>
  <c r="AA44" i="6"/>
  <c r="H44" i="6"/>
  <c r="I44" i="6" s="1"/>
  <c r="J44" i="6" s="1"/>
  <c r="E44" i="6"/>
  <c r="H43" i="6" s="1"/>
  <c r="I43" i="6" s="1"/>
  <c r="J43" i="6" s="1"/>
  <c r="B44" i="6"/>
  <c r="AT43" i="6"/>
  <c r="AS43" i="6"/>
  <c r="AP43" i="6"/>
  <c r="AG43" i="6"/>
  <c r="AA43" i="6"/>
  <c r="E43" i="6"/>
  <c r="H42" i="6" s="1"/>
  <c r="I42" i="6" s="1"/>
  <c r="J42" i="6" s="1"/>
  <c r="B43" i="6"/>
  <c r="T47" i="6" s="1"/>
  <c r="AT42" i="6"/>
  <c r="AP42" i="6"/>
  <c r="AG42" i="6"/>
  <c r="AA42" i="6"/>
  <c r="T42" i="6"/>
  <c r="B42" i="6"/>
  <c r="K49" i="6" s="1"/>
  <c r="L49" i="6" s="1"/>
  <c r="E38" i="6"/>
  <c r="AT37" i="6"/>
  <c r="AS37" i="6"/>
  <c r="AP37" i="6"/>
  <c r="AA37" i="6"/>
  <c r="T37" i="6"/>
  <c r="H37" i="6"/>
  <c r="I37" i="6" s="1"/>
  <c r="J37" i="6" s="1"/>
  <c r="E37" i="6"/>
  <c r="AT36" i="6"/>
  <c r="AP36" i="6"/>
  <c r="AA36" i="6"/>
  <c r="H36" i="6"/>
  <c r="I36" i="6" s="1"/>
  <c r="J36" i="6" s="1"/>
  <c r="E36" i="6"/>
  <c r="H35" i="6" s="1"/>
  <c r="I35" i="6" s="1"/>
  <c r="J35" i="6" s="1"/>
  <c r="AT35" i="6"/>
  <c r="AP35" i="6"/>
  <c r="AA35" i="6"/>
  <c r="K35" i="6"/>
  <c r="L35" i="6" s="1"/>
  <c r="E35" i="6"/>
  <c r="AT34" i="6"/>
  <c r="AP34" i="6"/>
  <c r="AA34" i="6"/>
  <c r="T34" i="6"/>
  <c r="I34" i="6"/>
  <c r="J34" i="6" s="1"/>
  <c r="H34" i="6"/>
  <c r="E34" i="6"/>
  <c r="AT33" i="6"/>
  <c r="AP33" i="6"/>
  <c r="AA33" i="6"/>
  <c r="I33" i="6"/>
  <c r="J33" i="6" s="1"/>
  <c r="H33" i="6"/>
  <c r="E33" i="6"/>
  <c r="AT32" i="6"/>
  <c r="AR32" i="6"/>
  <c r="AP32" i="6"/>
  <c r="AA32" i="6"/>
  <c r="T32" i="6"/>
  <c r="J32" i="6"/>
  <c r="H32" i="6"/>
  <c r="I32" i="6" s="1"/>
  <c r="E32" i="6"/>
  <c r="H31" i="6" s="1"/>
  <c r="I31" i="6" s="1"/>
  <c r="J31" i="6" s="1"/>
  <c r="AT31" i="6"/>
  <c r="AP31" i="6"/>
  <c r="AA31" i="6"/>
  <c r="K31" i="6"/>
  <c r="L31" i="6" s="1"/>
  <c r="E31" i="6"/>
  <c r="AT30" i="6"/>
  <c r="AP30" i="6"/>
  <c r="AA30" i="6"/>
  <c r="T30" i="6"/>
  <c r="K30" i="6"/>
  <c r="L30" i="6" s="1"/>
  <c r="H30" i="6"/>
  <c r="I30" i="6" s="1"/>
  <c r="J30" i="6" s="1"/>
  <c r="E30" i="6"/>
  <c r="AT29" i="6"/>
  <c r="AR29" i="6"/>
  <c r="AP29" i="6"/>
  <c r="AA29" i="6"/>
  <c r="J29" i="6"/>
  <c r="I29" i="6"/>
  <c r="H29" i="6"/>
  <c r="E29" i="6"/>
  <c r="H28" i="6" s="1"/>
  <c r="I28" i="6" s="1"/>
  <c r="J28" i="6" s="1"/>
  <c r="AT28" i="6"/>
  <c r="AS28" i="6"/>
  <c r="AR28" i="6"/>
  <c r="AP28" i="6"/>
  <c r="AA28" i="6"/>
  <c r="T28" i="6"/>
  <c r="K28" i="6"/>
  <c r="L28" i="6" s="1"/>
  <c r="E28" i="6"/>
  <c r="B28" i="6"/>
  <c r="AS33" i="6" s="1"/>
  <c r="AT27" i="6"/>
  <c r="AS27" i="6"/>
  <c r="AR27" i="6"/>
  <c r="AP27" i="6"/>
  <c r="AA27" i="6"/>
  <c r="T27" i="6"/>
  <c r="H27" i="6"/>
  <c r="I27" i="6" s="1"/>
  <c r="J27" i="6" s="1"/>
  <c r="E27" i="6"/>
  <c r="H26" i="6" s="1"/>
  <c r="I26" i="6" s="1"/>
  <c r="J26" i="6" s="1"/>
  <c r="B27" i="6"/>
  <c r="T33" i="6" s="1"/>
  <c r="AT26" i="6"/>
  <c r="AS26" i="6"/>
  <c r="AP26" i="6"/>
  <c r="AA26" i="6"/>
  <c r="T26" i="6"/>
  <c r="B26" i="6"/>
  <c r="AR37" i="6" s="1"/>
  <c r="E148" i="5"/>
  <c r="AW147" i="5"/>
  <c r="AS147" i="5"/>
  <c r="AG147" i="5"/>
  <c r="J147" i="5"/>
  <c r="I147" i="5"/>
  <c r="H147" i="5"/>
  <c r="E147" i="5"/>
  <c r="AW146" i="5"/>
  <c r="AS146" i="5"/>
  <c r="AG146" i="5"/>
  <c r="I146" i="5"/>
  <c r="J146" i="5" s="1"/>
  <c r="H146" i="5"/>
  <c r="E146" i="5"/>
  <c r="AW145" i="5"/>
  <c r="AS145" i="5"/>
  <c r="AG145" i="5"/>
  <c r="I145" i="5"/>
  <c r="J145" i="5" s="1"/>
  <c r="H145" i="5"/>
  <c r="E145" i="5"/>
  <c r="AW144" i="5"/>
  <c r="AS144" i="5"/>
  <c r="AG144" i="5"/>
  <c r="J144" i="5"/>
  <c r="H144" i="5"/>
  <c r="I144" i="5" s="1"/>
  <c r="E144" i="5"/>
  <c r="H143" i="5" s="1"/>
  <c r="I143" i="5" s="1"/>
  <c r="J143" i="5" s="1"/>
  <c r="AW143" i="5"/>
  <c r="AS143" i="5"/>
  <c r="AG143" i="5"/>
  <c r="E143" i="5"/>
  <c r="AW142" i="5"/>
  <c r="AS142" i="5"/>
  <c r="AG142" i="5"/>
  <c r="I142" i="5"/>
  <c r="J142" i="5" s="1"/>
  <c r="H142" i="5"/>
  <c r="E142" i="5"/>
  <c r="AW141" i="5"/>
  <c r="AS141" i="5"/>
  <c r="AG141" i="5"/>
  <c r="I141" i="5"/>
  <c r="J141" i="5" s="1"/>
  <c r="H141" i="5"/>
  <c r="E141" i="5"/>
  <c r="AW140" i="5"/>
  <c r="AS140" i="5"/>
  <c r="AG140" i="5"/>
  <c r="T140" i="5"/>
  <c r="H140" i="5"/>
  <c r="I140" i="5" s="1"/>
  <c r="J140" i="5" s="1"/>
  <c r="E140" i="5"/>
  <c r="AW139" i="5"/>
  <c r="AS139" i="5"/>
  <c r="AG139" i="5"/>
  <c r="T139" i="5"/>
  <c r="H139" i="5"/>
  <c r="I139" i="5" s="1"/>
  <c r="J139" i="5" s="1"/>
  <c r="E139" i="5"/>
  <c r="AW138" i="5"/>
  <c r="AV138" i="5"/>
  <c r="AS138" i="5"/>
  <c r="AG138" i="5"/>
  <c r="T138" i="5"/>
  <c r="H138" i="5"/>
  <c r="I138" i="5" s="1"/>
  <c r="J138" i="5" s="1"/>
  <c r="E138" i="5"/>
  <c r="B138" i="5"/>
  <c r="AW137" i="5"/>
  <c r="AU137" i="5"/>
  <c r="AS137" i="5"/>
  <c r="AG137" i="5"/>
  <c r="K137" i="5"/>
  <c r="L137" i="5" s="1"/>
  <c r="R137" i="5" s="1"/>
  <c r="I137" i="5"/>
  <c r="J137" i="5" s="1"/>
  <c r="H137" i="5"/>
  <c r="E137" i="5"/>
  <c r="H136" i="5" s="1"/>
  <c r="I136" i="5" s="1"/>
  <c r="J136" i="5" s="1"/>
  <c r="B137" i="5"/>
  <c r="T137" i="5" s="1"/>
  <c r="AW136" i="5"/>
  <c r="AS136" i="5"/>
  <c r="AG136" i="5"/>
  <c r="T136" i="5"/>
  <c r="B136" i="5"/>
  <c r="AU139" i="5" s="1"/>
  <c r="E133" i="5"/>
  <c r="AZ132" i="5"/>
  <c r="AW132" i="5"/>
  <c r="AU132" i="5"/>
  <c r="AS132" i="5"/>
  <c r="AG132" i="5"/>
  <c r="K132" i="5"/>
  <c r="L132" i="5" s="1"/>
  <c r="I132" i="5"/>
  <c r="J132" i="5" s="1"/>
  <c r="H132" i="5"/>
  <c r="E132" i="5"/>
  <c r="H131" i="5" s="1"/>
  <c r="I131" i="5" s="1"/>
  <c r="J131" i="5" s="1"/>
  <c r="AZ131" i="5"/>
  <c r="AW131" i="5"/>
  <c r="AS131" i="5"/>
  <c r="AG131" i="5"/>
  <c r="L131" i="5"/>
  <c r="R131" i="5" s="1"/>
  <c r="K131" i="5"/>
  <c r="E131" i="5"/>
  <c r="AZ130" i="5"/>
  <c r="AW130" i="5"/>
  <c r="AV130" i="5"/>
  <c r="AS130" i="5"/>
  <c r="AG130" i="5"/>
  <c r="T130" i="5"/>
  <c r="H130" i="5"/>
  <c r="I130" i="5" s="1"/>
  <c r="J130" i="5" s="1"/>
  <c r="E130" i="5"/>
  <c r="AZ129" i="5"/>
  <c r="AW129" i="5"/>
  <c r="AV129" i="5"/>
  <c r="AU129" i="5"/>
  <c r="AS129" i="5"/>
  <c r="AG129" i="5"/>
  <c r="L129" i="5"/>
  <c r="K129" i="5"/>
  <c r="H129" i="5"/>
  <c r="I129" i="5" s="1"/>
  <c r="J129" i="5" s="1"/>
  <c r="E129" i="5"/>
  <c r="AZ128" i="5"/>
  <c r="AW128" i="5"/>
  <c r="AU128" i="5"/>
  <c r="AS128" i="5"/>
  <c r="AG128" i="5"/>
  <c r="T128" i="5"/>
  <c r="H128" i="5"/>
  <c r="I128" i="5" s="1"/>
  <c r="J128" i="5" s="1"/>
  <c r="E128" i="5"/>
  <c r="AZ127" i="5"/>
  <c r="AW127" i="5"/>
  <c r="AV127" i="5"/>
  <c r="AU127" i="5"/>
  <c r="AS127" i="5"/>
  <c r="AG127" i="5"/>
  <c r="L127" i="5"/>
  <c r="R127" i="5" s="1"/>
  <c r="K127" i="5"/>
  <c r="H127" i="5"/>
  <c r="I127" i="5" s="1"/>
  <c r="J127" i="5" s="1"/>
  <c r="E127" i="5"/>
  <c r="H126" i="5" s="1"/>
  <c r="I126" i="5" s="1"/>
  <c r="J126" i="5" s="1"/>
  <c r="AZ126" i="5"/>
  <c r="AW126" i="5"/>
  <c r="AS126" i="5"/>
  <c r="AG126" i="5"/>
  <c r="T126" i="5"/>
  <c r="K126" i="5"/>
  <c r="E126" i="5"/>
  <c r="AZ125" i="5"/>
  <c r="AW125" i="5"/>
  <c r="AV125" i="5"/>
  <c r="AU125" i="5"/>
  <c r="AS125" i="5"/>
  <c r="AG125" i="5"/>
  <c r="K125" i="5"/>
  <c r="L125" i="5" s="1"/>
  <c r="I125" i="5"/>
  <c r="J125" i="5" s="1"/>
  <c r="H125" i="5"/>
  <c r="E125" i="5"/>
  <c r="H124" i="5" s="1"/>
  <c r="I124" i="5" s="1"/>
  <c r="J124" i="5" s="1"/>
  <c r="AZ124" i="5"/>
  <c r="AW124" i="5"/>
  <c r="AU124" i="5"/>
  <c r="AS124" i="5"/>
  <c r="AG124" i="5"/>
  <c r="K124" i="5"/>
  <c r="L124" i="5" s="1"/>
  <c r="E124" i="5"/>
  <c r="H123" i="5" s="1"/>
  <c r="I123" i="5" s="1"/>
  <c r="J123" i="5" s="1"/>
  <c r="AZ123" i="5"/>
  <c r="AW123" i="5"/>
  <c r="AV123" i="5"/>
  <c r="AU123" i="5"/>
  <c r="AS123" i="5"/>
  <c r="AG123" i="5"/>
  <c r="K123" i="5"/>
  <c r="L123" i="5" s="1"/>
  <c r="E123" i="5"/>
  <c r="B123" i="5"/>
  <c r="AV124" i="5" s="1"/>
  <c r="AZ122" i="5"/>
  <c r="AW122" i="5"/>
  <c r="AV122" i="5"/>
  <c r="AU122" i="5"/>
  <c r="AS122" i="5"/>
  <c r="AG122" i="5"/>
  <c r="L122" i="5"/>
  <c r="R122" i="5" s="1"/>
  <c r="K122" i="5"/>
  <c r="H122" i="5"/>
  <c r="I122" i="5" s="1"/>
  <c r="J122" i="5" s="1"/>
  <c r="E122" i="5"/>
  <c r="H121" i="5" s="1"/>
  <c r="I121" i="5" s="1"/>
  <c r="J121" i="5" s="1"/>
  <c r="B122" i="5"/>
  <c r="T127" i="5" s="1"/>
  <c r="AZ121" i="5"/>
  <c r="AW121" i="5"/>
  <c r="AS121" i="5"/>
  <c r="AG121" i="5"/>
  <c r="K121" i="5"/>
  <c r="L121" i="5" s="1"/>
  <c r="B121" i="5"/>
  <c r="K128" i="5" s="1"/>
  <c r="L128" i="5" s="1"/>
  <c r="E117" i="5"/>
  <c r="AW116" i="5"/>
  <c r="AU116" i="5"/>
  <c r="AS116" i="5"/>
  <c r="AG116" i="5"/>
  <c r="I116" i="5"/>
  <c r="J116" i="5" s="1"/>
  <c r="H116" i="5"/>
  <c r="E116" i="5"/>
  <c r="H115" i="5" s="1"/>
  <c r="I115" i="5" s="1"/>
  <c r="J115" i="5" s="1"/>
  <c r="AW115" i="5"/>
  <c r="AS115" i="5"/>
  <c r="AG115" i="5"/>
  <c r="E115" i="5"/>
  <c r="AW114" i="5"/>
  <c r="AS114" i="5"/>
  <c r="AG114" i="5"/>
  <c r="T114" i="5"/>
  <c r="H114" i="5"/>
  <c r="I114" i="5" s="1"/>
  <c r="J114" i="5" s="1"/>
  <c r="E114" i="5"/>
  <c r="AW113" i="5"/>
  <c r="AS113" i="5"/>
  <c r="AG113" i="5"/>
  <c r="T113" i="5"/>
  <c r="H113" i="5"/>
  <c r="I113" i="5" s="1"/>
  <c r="J113" i="5" s="1"/>
  <c r="E113" i="5"/>
  <c r="AW112" i="5"/>
  <c r="AV112" i="5"/>
  <c r="AS112" i="5"/>
  <c r="AG112" i="5"/>
  <c r="T112" i="5"/>
  <c r="H112" i="5"/>
  <c r="I112" i="5" s="1"/>
  <c r="J112" i="5" s="1"/>
  <c r="E112" i="5"/>
  <c r="AW111" i="5"/>
  <c r="AS111" i="5"/>
  <c r="AG111" i="5"/>
  <c r="H111" i="5"/>
  <c r="I111" i="5" s="1"/>
  <c r="J111" i="5" s="1"/>
  <c r="E111" i="5"/>
  <c r="AW110" i="5"/>
  <c r="AS110" i="5"/>
  <c r="AG110" i="5"/>
  <c r="T110" i="5"/>
  <c r="H110" i="5"/>
  <c r="I110" i="5" s="1"/>
  <c r="J110" i="5" s="1"/>
  <c r="E110" i="5"/>
  <c r="AW109" i="5"/>
  <c r="AS109" i="5"/>
  <c r="AG109" i="5"/>
  <c r="T109" i="5"/>
  <c r="I109" i="5"/>
  <c r="J109" i="5" s="1"/>
  <c r="H109" i="5"/>
  <c r="E109" i="5"/>
  <c r="H108" i="5" s="1"/>
  <c r="I108" i="5" s="1"/>
  <c r="J108" i="5" s="1"/>
  <c r="AW108" i="5"/>
  <c r="AU108" i="5"/>
  <c r="AS108" i="5"/>
  <c r="AG108" i="5"/>
  <c r="E108" i="5"/>
  <c r="H107" i="5" s="1"/>
  <c r="I107" i="5" s="1"/>
  <c r="J107" i="5" s="1"/>
  <c r="AW107" i="5"/>
  <c r="AS107" i="5"/>
  <c r="AG107" i="5"/>
  <c r="K107" i="5"/>
  <c r="L107" i="5" s="1"/>
  <c r="R107" i="5" s="1"/>
  <c r="E107" i="5"/>
  <c r="H106" i="5" s="1"/>
  <c r="I106" i="5" s="1"/>
  <c r="J106" i="5" s="1"/>
  <c r="B107" i="5"/>
  <c r="AV107" i="5" s="1"/>
  <c r="AW106" i="5"/>
  <c r="AS106" i="5"/>
  <c r="AG106" i="5"/>
  <c r="T106" i="5"/>
  <c r="E106" i="5"/>
  <c r="H105" i="5" s="1"/>
  <c r="I105" i="5" s="1"/>
  <c r="J105" i="5" s="1"/>
  <c r="B106" i="5"/>
  <c r="T116" i="5" s="1"/>
  <c r="AW105" i="5"/>
  <c r="AV105" i="5"/>
  <c r="AS105" i="5"/>
  <c r="AG105" i="5"/>
  <c r="B105" i="5"/>
  <c r="E101" i="5"/>
  <c r="AM100" i="5"/>
  <c r="K100" i="5"/>
  <c r="L100" i="5" s="1"/>
  <c r="I100" i="5"/>
  <c r="J100" i="5" s="1"/>
  <c r="H100" i="5"/>
  <c r="E100" i="5"/>
  <c r="AM99" i="5"/>
  <c r="H99" i="5"/>
  <c r="I99" i="5" s="1"/>
  <c r="J99" i="5" s="1"/>
  <c r="E99" i="5"/>
  <c r="AM98" i="5"/>
  <c r="T98" i="5"/>
  <c r="H98" i="5"/>
  <c r="I98" i="5" s="1"/>
  <c r="J98" i="5" s="1"/>
  <c r="E98" i="5"/>
  <c r="AM97" i="5"/>
  <c r="T97" i="5"/>
  <c r="H97" i="5"/>
  <c r="I97" i="5" s="1"/>
  <c r="J97" i="5" s="1"/>
  <c r="E97" i="5"/>
  <c r="AM96" i="5"/>
  <c r="AL96" i="5"/>
  <c r="T96" i="5"/>
  <c r="H96" i="5"/>
  <c r="I96" i="5" s="1"/>
  <c r="J96" i="5" s="1"/>
  <c r="E96" i="5"/>
  <c r="AM95" i="5"/>
  <c r="AL95" i="5"/>
  <c r="H95" i="5"/>
  <c r="I95" i="5" s="1"/>
  <c r="J95" i="5" s="1"/>
  <c r="E95" i="5"/>
  <c r="AM94" i="5"/>
  <c r="AL94" i="5"/>
  <c r="T94" i="5"/>
  <c r="H94" i="5"/>
  <c r="I94" i="5" s="1"/>
  <c r="J94" i="5" s="1"/>
  <c r="E94" i="5"/>
  <c r="AM93" i="5"/>
  <c r="AL93" i="5"/>
  <c r="K93" i="5"/>
  <c r="L93" i="5" s="1"/>
  <c r="I93" i="5"/>
  <c r="J93" i="5" s="1"/>
  <c r="H93" i="5"/>
  <c r="E93" i="5"/>
  <c r="H92" i="5" s="1"/>
  <c r="I92" i="5" s="1"/>
  <c r="J92" i="5" s="1"/>
  <c r="AM92" i="5"/>
  <c r="K92" i="5"/>
  <c r="L92" i="5" s="1"/>
  <c r="R92" i="5" s="1"/>
  <c r="E92" i="5"/>
  <c r="H91" i="5" s="1"/>
  <c r="I91" i="5" s="1"/>
  <c r="J91" i="5" s="1"/>
  <c r="AM91" i="5"/>
  <c r="E91" i="5"/>
  <c r="H90" i="5" s="1"/>
  <c r="I90" i="5" s="1"/>
  <c r="J90" i="5" s="1"/>
  <c r="B91" i="5"/>
  <c r="AL100" i="5" s="1"/>
  <c r="AM90" i="5"/>
  <c r="AL90" i="5"/>
  <c r="T90" i="5"/>
  <c r="E90" i="5"/>
  <c r="H89" i="5" s="1"/>
  <c r="I89" i="5" s="1"/>
  <c r="J89" i="5" s="1"/>
  <c r="B90" i="5"/>
  <c r="T93" i="5" s="1"/>
  <c r="AM89" i="5"/>
  <c r="AL89" i="5"/>
  <c r="AK89" i="5"/>
  <c r="T89" i="5"/>
  <c r="B89" i="5"/>
  <c r="K98" i="5" s="1"/>
  <c r="L98" i="5" s="1"/>
  <c r="E85" i="5"/>
  <c r="AT84" i="5"/>
  <c r="AP84" i="5"/>
  <c r="AA84" i="5"/>
  <c r="K84" i="5"/>
  <c r="L84" i="5" s="1"/>
  <c r="I84" i="5"/>
  <c r="J84" i="5" s="1"/>
  <c r="H84" i="5"/>
  <c r="E84" i="5"/>
  <c r="AT83" i="5"/>
  <c r="AP83" i="5"/>
  <c r="AA83" i="5"/>
  <c r="H83" i="5"/>
  <c r="I83" i="5" s="1"/>
  <c r="J83" i="5" s="1"/>
  <c r="E83" i="5"/>
  <c r="AT82" i="5"/>
  <c r="AP82" i="5"/>
  <c r="AA82" i="5"/>
  <c r="I82" i="5"/>
  <c r="J82" i="5" s="1"/>
  <c r="H82" i="5"/>
  <c r="E82" i="5"/>
  <c r="AT81" i="5"/>
  <c r="AS81" i="5"/>
  <c r="AP81" i="5"/>
  <c r="AA81" i="5"/>
  <c r="H81" i="5"/>
  <c r="I81" i="5" s="1"/>
  <c r="J81" i="5" s="1"/>
  <c r="E81" i="5"/>
  <c r="AT80" i="5"/>
  <c r="AP80" i="5"/>
  <c r="AA80" i="5"/>
  <c r="J80" i="5"/>
  <c r="H80" i="5"/>
  <c r="I80" i="5" s="1"/>
  <c r="E80" i="5"/>
  <c r="AT79" i="5"/>
  <c r="AP79" i="5"/>
  <c r="AA79" i="5"/>
  <c r="H79" i="5"/>
  <c r="I79" i="5" s="1"/>
  <c r="J79" i="5" s="1"/>
  <c r="E79" i="5"/>
  <c r="AT78" i="5"/>
  <c r="AP78" i="5"/>
  <c r="AA78" i="5"/>
  <c r="T78" i="5"/>
  <c r="I78" i="5"/>
  <c r="J78" i="5" s="1"/>
  <c r="H78" i="5"/>
  <c r="E78" i="5"/>
  <c r="AT77" i="5"/>
  <c r="AS77" i="5"/>
  <c r="AP77" i="5"/>
  <c r="AA77" i="5"/>
  <c r="K77" i="5"/>
  <c r="L77" i="5" s="1"/>
  <c r="I77" i="5"/>
  <c r="J77" i="5" s="1"/>
  <c r="H77" i="5"/>
  <c r="E77" i="5"/>
  <c r="H76" i="5" s="1"/>
  <c r="I76" i="5" s="1"/>
  <c r="J76" i="5" s="1"/>
  <c r="AT76" i="5"/>
  <c r="AR76" i="5"/>
  <c r="AP76" i="5"/>
  <c r="AA76" i="5"/>
  <c r="K76" i="5"/>
  <c r="E76" i="5"/>
  <c r="H75" i="5" s="1"/>
  <c r="I75" i="5" s="1"/>
  <c r="J75" i="5" s="1"/>
  <c r="AT75" i="5"/>
  <c r="AP75" i="5"/>
  <c r="AA75" i="5"/>
  <c r="K75" i="5"/>
  <c r="L75" i="5" s="1"/>
  <c r="E75" i="5"/>
  <c r="B75" i="5"/>
  <c r="AS76" i="5" s="1"/>
  <c r="AT74" i="5"/>
  <c r="AS74" i="5"/>
  <c r="AP74" i="5"/>
  <c r="AA74" i="5"/>
  <c r="H74" i="5"/>
  <c r="I74" i="5" s="1"/>
  <c r="J74" i="5" s="1"/>
  <c r="E74" i="5"/>
  <c r="B74" i="5"/>
  <c r="AT73" i="5"/>
  <c r="AS73" i="5"/>
  <c r="AP73" i="5"/>
  <c r="AA73" i="5"/>
  <c r="K73" i="5"/>
  <c r="I73" i="5"/>
  <c r="J73" i="5" s="1"/>
  <c r="H73" i="5"/>
  <c r="B73" i="5"/>
  <c r="K83" i="5" s="1"/>
  <c r="E70" i="5"/>
  <c r="AT69" i="5"/>
  <c r="AP69" i="5"/>
  <c r="AA69" i="5"/>
  <c r="K69" i="5"/>
  <c r="L69" i="5" s="1"/>
  <c r="I69" i="5"/>
  <c r="J69" i="5" s="1"/>
  <c r="H69" i="5"/>
  <c r="E69" i="5"/>
  <c r="AT68" i="5"/>
  <c r="AR68" i="5"/>
  <c r="AP68" i="5"/>
  <c r="AA68" i="5"/>
  <c r="H68" i="5"/>
  <c r="I68" i="5" s="1"/>
  <c r="J68" i="5" s="1"/>
  <c r="E68" i="5"/>
  <c r="AT67" i="5"/>
  <c r="AS67" i="5"/>
  <c r="AP67" i="5"/>
  <c r="AA67" i="5"/>
  <c r="H67" i="5"/>
  <c r="I67" i="5" s="1"/>
  <c r="J67" i="5" s="1"/>
  <c r="E67" i="5"/>
  <c r="AT66" i="5"/>
  <c r="AS66" i="5"/>
  <c r="AP66" i="5"/>
  <c r="AA66" i="5"/>
  <c r="H66" i="5"/>
  <c r="I66" i="5" s="1"/>
  <c r="J66" i="5" s="1"/>
  <c r="E66" i="5"/>
  <c r="AT65" i="5"/>
  <c r="AP65" i="5"/>
  <c r="AA65" i="5"/>
  <c r="T65" i="5"/>
  <c r="H65" i="5"/>
  <c r="I65" i="5" s="1"/>
  <c r="J65" i="5" s="1"/>
  <c r="E65" i="5"/>
  <c r="AT64" i="5"/>
  <c r="AS64" i="5"/>
  <c r="AP64" i="5"/>
  <c r="AA64" i="5"/>
  <c r="H64" i="5"/>
  <c r="I64" i="5" s="1"/>
  <c r="J64" i="5" s="1"/>
  <c r="E64" i="5"/>
  <c r="AT63" i="5"/>
  <c r="AS63" i="5"/>
  <c r="AP63" i="5"/>
  <c r="AA63" i="5"/>
  <c r="J63" i="5"/>
  <c r="H63" i="5"/>
  <c r="I63" i="5" s="1"/>
  <c r="E63" i="5"/>
  <c r="H62" i="5" s="1"/>
  <c r="I62" i="5" s="1"/>
  <c r="J62" i="5" s="1"/>
  <c r="AT62" i="5"/>
  <c r="AS62" i="5"/>
  <c r="AP62" i="5"/>
  <c r="AA62" i="5"/>
  <c r="E62" i="5"/>
  <c r="AT61" i="5"/>
  <c r="AP61" i="5"/>
  <c r="AA61" i="5"/>
  <c r="H61" i="5"/>
  <c r="I61" i="5" s="1"/>
  <c r="J61" i="5" s="1"/>
  <c r="E61" i="5"/>
  <c r="H60" i="5" s="1"/>
  <c r="I60" i="5" s="1"/>
  <c r="J60" i="5" s="1"/>
  <c r="AT60" i="5"/>
  <c r="AR60" i="5"/>
  <c r="AP60" i="5"/>
  <c r="AA60" i="5"/>
  <c r="E60" i="5"/>
  <c r="H59" i="5" s="1"/>
  <c r="I59" i="5" s="1"/>
  <c r="J59" i="5" s="1"/>
  <c r="B60" i="5"/>
  <c r="AS69" i="5" s="1"/>
  <c r="AT59" i="5"/>
  <c r="AS59" i="5"/>
  <c r="AP59" i="5"/>
  <c r="AA59" i="5"/>
  <c r="E59" i="5"/>
  <c r="H58" i="5" s="1"/>
  <c r="I58" i="5" s="1"/>
  <c r="J58" i="5" s="1"/>
  <c r="B59" i="5"/>
  <c r="T60" i="5" s="1"/>
  <c r="AT58" i="5"/>
  <c r="AS58" i="5"/>
  <c r="AP58" i="5"/>
  <c r="AA58" i="5"/>
  <c r="K58" i="5"/>
  <c r="L58" i="5" s="1"/>
  <c r="B58" i="5"/>
  <c r="AR59" i="5" s="1"/>
  <c r="E54" i="5"/>
  <c r="AT53" i="5"/>
  <c r="AR53" i="5"/>
  <c r="AP53" i="5"/>
  <c r="AG53" i="5"/>
  <c r="AA53" i="5"/>
  <c r="T53" i="5"/>
  <c r="H53" i="5"/>
  <c r="I53" i="5" s="1"/>
  <c r="J53" i="5" s="1"/>
  <c r="E53" i="5"/>
  <c r="AT52" i="5"/>
  <c r="AP52" i="5"/>
  <c r="AG52" i="5"/>
  <c r="AA52" i="5"/>
  <c r="H52" i="5"/>
  <c r="I52" i="5" s="1"/>
  <c r="J52" i="5" s="1"/>
  <c r="E52" i="5"/>
  <c r="AT51" i="5"/>
  <c r="AP51" i="5"/>
  <c r="AG51" i="5"/>
  <c r="AA51" i="5"/>
  <c r="H51" i="5"/>
  <c r="I51" i="5" s="1"/>
  <c r="J51" i="5" s="1"/>
  <c r="E51" i="5"/>
  <c r="AT50" i="5"/>
  <c r="AR50" i="5"/>
  <c r="AP50" i="5"/>
  <c r="AG50" i="5"/>
  <c r="AA50" i="5"/>
  <c r="T50" i="5"/>
  <c r="H50" i="5"/>
  <c r="I50" i="5" s="1"/>
  <c r="J50" i="5" s="1"/>
  <c r="E50" i="5"/>
  <c r="AT49" i="5"/>
  <c r="AP49" i="5"/>
  <c r="AG49" i="5"/>
  <c r="AA49" i="5"/>
  <c r="K49" i="5"/>
  <c r="L49" i="5" s="1"/>
  <c r="H49" i="5"/>
  <c r="I49" i="5" s="1"/>
  <c r="J49" i="5" s="1"/>
  <c r="E49" i="5"/>
  <c r="H48" i="5" s="1"/>
  <c r="I48" i="5" s="1"/>
  <c r="J48" i="5" s="1"/>
  <c r="AT48" i="5"/>
  <c r="AP48" i="5"/>
  <c r="AG48" i="5"/>
  <c r="AA48" i="5"/>
  <c r="T48" i="5"/>
  <c r="E48" i="5"/>
  <c r="H47" i="5" s="1"/>
  <c r="I47" i="5" s="1"/>
  <c r="J47" i="5" s="1"/>
  <c r="AT47" i="5"/>
  <c r="AS47" i="5"/>
  <c r="AP47" i="5"/>
  <c r="AG47" i="5"/>
  <c r="AA47" i="5"/>
  <c r="E47" i="5"/>
  <c r="H46" i="5" s="1"/>
  <c r="I46" i="5" s="1"/>
  <c r="J46" i="5" s="1"/>
  <c r="AT46" i="5"/>
  <c r="AP46" i="5"/>
  <c r="AG46" i="5"/>
  <c r="AA46" i="5"/>
  <c r="K46" i="5"/>
  <c r="L46" i="5" s="1"/>
  <c r="E46" i="5"/>
  <c r="H45" i="5" s="1"/>
  <c r="I45" i="5" s="1"/>
  <c r="J45" i="5" s="1"/>
  <c r="AT45" i="5"/>
  <c r="AP45" i="5"/>
  <c r="AG45" i="5"/>
  <c r="AA45" i="5"/>
  <c r="T45" i="5"/>
  <c r="E45" i="5"/>
  <c r="AT44" i="5"/>
  <c r="AS44" i="5"/>
  <c r="AP44" i="5"/>
  <c r="AG44" i="5"/>
  <c r="AA44" i="5"/>
  <c r="I44" i="5"/>
  <c r="J44" i="5" s="1"/>
  <c r="H44" i="5"/>
  <c r="E44" i="5"/>
  <c r="H43" i="5" s="1"/>
  <c r="I43" i="5" s="1"/>
  <c r="J43" i="5" s="1"/>
  <c r="B44" i="5"/>
  <c r="AS48" i="5" s="1"/>
  <c r="AT43" i="5"/>
  <c r="AP43" i="5"/>
  <c r="AG43" i="5"/>
  <c r="AA43" i="5"/>
  <c r="K43" i="5"/>
  <c r="L43" i="5" s="1"/>
  <c r="R43" i="5" s="1"/>
  <c r="E43" i="5"/>
  <c r="H42" i="5" s="1"/>
  <c r="I42" i="5" s="1"/>
  <c r="J42" i="5" s="1"/>
  <c r="B43" i="5"/>
  <c r="T47" i="5" s="1"/>
  <c r="AT42" i="5"/>
  <c r="AS42" i="5"/>
  <c r="AP42" i="5"/>
  <c r="AG42" i="5"/>
  <c r="AA42" i="5"/>
  <c r="T42" i="5"/>
  <c r="B42" i="5"/>
  <c r="AR52" i="5" s="1"/>
  <c r="E38" i="5"/>
  <c r="H37" i="5" s="1"/>
  <c r="AT37" i="5"/>
  <c r="AP37" i="5"/>
  <c r="AA37" i="5"/>
  <c r="I37" i="5"/>
  <c r="J37" i="5" s="1"/>
  <c r="E37" i="5"/>
  <c r="H36" i="5" s="1"/>
  <c r="I36" i="5" s="1"/>
  <c r="J36" i="5" s="1"/>
  <c r="AT36" i="5"/>
  <c r="AP36" i="5"/>
  <c r="AA36" i="5"/>
  <c r="E36" i="5"/>
  <c r="AT35" i="5"/>
  <c r="AP35" i="5"/>
  <c r="AA35" i="5"/>
  <c r="T35" i="5"/>
  <c r="H35" i="5"/>
  <c r="I35" i="5" s="1"/>
  <c r="J35" i="5" s="1"/>
  <c r="E35" i="5"/>
  <c r="AT34" i="5"/>
  <c r="AS34" i="5"/>
  <c r="AP34" i="5"/>
  <c r="AA34" i="5"/>
  <c r="H34" i="5"/>
  <c r="I34" i="5" s="1"/>
  <c r="J34" i="5" s="1"/>
  <c r="E34" i="5"/>
  <c r="AT33" i="5"/>
  <c r="AS33" i="5"/>
  <c r="AP33" i="5"/>
  <c r="AA33" i="5"/>
  <c r="H33" i="5"/>
  <c r="I33" i="5" s="1"/>
  <c r="J33" i="5" s="1"/>
  <c r="E33" i="5"/>
  <c r="AT32" i="5"/>
  <c r="AS32" i="5"/>
  <c r="AP32" i="5"/>
  <c r="AA32" i="5"/>
  <c r="H32" i="5"/>
  <c r="I32" i="5" s="1"/>
  <c r="J32" i="5" s="1"/>
  <c r="E32" i="5"/>
  <c r="AT31" i="5"/>
  <c r="AP31" i="5"/>
  <c r="AA31" i="5"/>
  <c r="T31" i="5"/>
  <c r="H31" i="5"/>
  <c r="I31" i="5" s="1"/>
  <c r="J31" i="5" s="1"/>
  <c r="E31" i="5"/>
  <c r="AT30" i="5"/>
  <c r="AS30" i="5"/>
  <c r="AP30" i="5"/>
  <c r="AA30" i="5"/>
  <c r="I30" i="5"/>
  <c r="J30" i="5" s="1"/>
  <c r="H30" i="5"/>
  <c r="E30" i="5"/>
  <c r="H29" i="5" s="1"/>
  <c r="AT29" i="5"/>
  <c r="AP29" i="5"/>
  <c r="AA29" i="5"/>
  <c r="K29" i="5"/>
  <c r="L29" i="5" s="1"/>
  <c r="I29" i="5"/>
  <c r="J29" i="5" s="1"/>
  <c r="E29" i="5"/>
  <c r="AT28" i="5"/>
  <c r="AP28" i="5"/>
  <c r="AA28" i="5"/>
  <c r="I28" i="5"/>
  <c r="J28" i="5" s="1"/>
  <c r="H28" i="5"/>
  <c r="E28" i="5"/>
  <c r="B28" i="5"/>
  <c r="AS36" i="5" s="1"/>
  <c r="AT27" i="5"/>
  <c r="AS27" i="5"/>
  <c r="AP27" i="5"/>
  <c r="AA27" i="5"/>
  <c r="T27" i="5"/>
  <c r="H27" i="5"/>
  <c r="I27" i="5" s="1"/>
  <c r="J27" i="5" s="1"/>
  <c r="E27" i="5"/>
  <c r="H26" i="5" s="1"/>
  <c r="B27" i="5"/>
  <c r="T37" i="5" s="1"/>
  <c r="AT26" i="5"/>
  <c r="AS26" i="5"/>
  <c r="AR26" i="5"/>
  <c r="AP26" i="5"/>
  <c r="AA26" i="5"/>
  <c r="I26" i="5"/>
  <c r="J26" i="5" s="1"/>
  <c r="B26" i="5"/>
  <c r="E148" i="4"/>
  <c r="H147" i="4" s="1"/>
  <c r="I147" i="4" s="1"/>
  <c r="J147" i="4" s="1"/>
  <c r="AW147" i="4"/>
  <c r="AS147" i="4"/>
  <c r="AG147" i="4"/>
  <c r="K147" i="4"/>
  <c r="L147" i="4" s="1"/>
  <c r="E147" i="4"/>
  <c r="AW146" i="4"/>
  <c r="AU146" i="4"/>
  <c r="AS146" i="4"/>
  <c r="AG146" i="4"/>
  <c r="H146" i="4"/>
  <c r="I146" i="4" s="1"/>
  <c r="J146" i="4" s="1"/>
  <c r="E146" i="4"/>
  <c r="AW145" i="4"/>
  <c r="AV145" i="4"/>
  <c r="AS145" i="4"/>
  <c r="AG145" i="4"/>
  <c r="H145" i="4"/>
  <c r="I145" i="4" s="1"/>
  <c r="J145" i="4" s="1"/>
  <c r="E145" i="4"/>
  <c r="AW144" i="4"/>
  <c r="AV144" i="4"/>
  <c r="AS144" i="4"/>
  <c r="AG144" i="4"/>
  <c r="H144" i="4"/>
  <c r="I144" i="4" s="1"/>
  <c r="J144" i="4" s="1"/>
  <c r="E144" i="4"/>
  <c r="AW143" i="4"/>
  <c r="AS143" i="4"/>
  <c r="AG143" i="4"/>
  <c r="T143" i="4"/>
  <c r="H143" i="4"/>
  <c r="I143" i="4" s="1"/>
  <c r="J143" i="4" s="1"/>
  <c r="E143" i="4"/>
  <c r="AW142" i="4"/>
  <c r="AV142" i="4"/>
  <c r="AS142" i="4"/>
  <c r="AG142" i="4"/>
  <c r="H142" i="4"/>
  <c r="I142" i="4" s="1"/>
  <c r="J142" i="4" s="1"/>
  <c r="E142" i="4"/>
  <c r="AW141" i="4"/>
  <c r="AV141" i="4"/>
  <c r="AS141" i="4"/>
  <c r="AG141" i="4"/>
  <c r="J141" i="4"/>
  <c r="H141" i="4"/>
  <c r="I141" i="4" s="1"/>
  <c r="E141" i="4"/>
  <c r="H140" i="4" s="1"/>
  <c r="I140" i="4" s="1"/>
  <c r="J140" i="4" s="1"/>
  <c r="AW140" i="4"/>
  <c r="AV140" i="4"/>
  <c r="AS140" i="4"/>
  <c r="AG140" i="4"/>
  <c r="E140" i="4"/>
  <c r="H139" i="4" s="1"/>
  <c r="I139" i="4" s="1"/>
  <c r="J139" i="4" s="1"/>
  <c r="AW139" i="4"/>
  <c r="AS139" i="4"/>
  <c r="AG139" i="4"/>
  <c r="E139" i="4"/>
  <c r="AW138" i="4"/>
  <c r="AU138" i="4"/>
  <c r="AS138" i="4"/>
  <c r="AG138" i="4"/>
  <c r="I138" i="4"/>
  <c r="J138" i="4" s="1"/>
  <c r="H138" i="4"/>
  <c r="E138" i="4"/>
  <c r="H137" i="4" s="1"/>
  <c r="I137" i="4" s="1"/>
  <c r="B138" i="4"/>
  <c r="AV147" i="4" s="1"/>
  <c r="AW137" i="4"/>
  <c r="AS137" i="4"/>
  <c r="AG137" i="4"/>
  <c r="L137" i="4"/>
  <c r="K137" i="4"/>
  <c r="J137" i="4"/>
  <c r="E137" i="4"/>
  <c r="H136" i="4" s="1"/>
  <c r="I136" i="4" s="1"/>
  <c r="J136" i="4" s="1"/>
  <c r="B137" i="4"/>
  <c r="T138" i="4" s="1"/>
  <c r="AW136" i="4"/>
  <c r="AS136" i="4"/>
  <c r="AG136" i="4"/>
  <c r="K136" i="4"/>
  <c r="L136" i="4" s="1"/>
  <c r="B136" i="4"/>
  <c r="AU137" i="4" s="1"/>
  <c r="E133" i="4"/>
  <c r="AZ132" i="4"/>
  <c r="AW132" i="4"/>
  <c r="AV132" i="4"/>
  <c r="AS132" i="4"/>
  <c r="AG132" i="4"/>
  <c r="H132" i="4"/>
  <c r="I132" i="4" s="1"/>
  <c r="J132" i="4" s="1"/>
  <c r="E132" i="4"/>
  <c r="AZ131" i="4"/>
  <c r="AW131" i="4"/>
  <c r="AS131" i="4"/>
  <c r="AG131" i="4"/>
  <c r="T131" i="4"/>
  <c r="K131" i="4"/>
  <c r="L131" i="4" s="1"/>
  <c r="I131" i="4"/>
  <c r="J131" i="4" s="1"/>
  <c r="H131" i="4"/>
  <c r="E131" i="4"/>
  <c r="AZ130" i="4"/>
  <c r="AW130" i="4"/>
  <c r="AU130" i="4"/>
  <c r="AS130" i="4"/>
  <c r="AG130" i="4"/>
  <c r="I130" i="4"/>
  <c r="J130" i="4" s="1"/>
  <c r="H130" i="4"/>
  <c r="E130" i="4"/>
  <c r="H129" i="4" s="1"/>
  <c r="I129" i="4" s="1"/>
  <c r="J129" i="4" s="1"/>
  <c r="AZ129" i="4"/>
  <c r="AW129" i="4"/>
  <c r="AU129" i="4"/>
  <c r="AS129" i="4"/>
  <c r="AG129" i="4"/>
  <c r="K129" i="4"/>
  <c r="L129" i="4" s="1"/>
  <c r="E129" i="4"/>
  <c r="H128" i="4" s="1"/>
  <c r="I128" i="4" s="1"/>
  <c r="J128" i="4" s="1"/>
  <c r="AZ128" i="4"/>
  <c r="AW128" i="4"/>
  <c r="AS128" i="4"/>
  <c r="AG128" i="4"/>
  <c r="E128" i="4"/>
  <c r="AZ127" i="4"/>
  <c r="AW127" i="4"/>
  <c r="AU127" i="4"/>
  <c r="AS127" i="4"/>
  <c r="AG127" i="4"/>
  <c r="K127" i="4"/>
  <c r="L127" i="4" s="1"/>
  <c r="I127" i="4"/>
  <c r="J127" i="4" s="1"/>
  <c r="H127" i="4"/>
  <c r="E127" i="4"/>
  <c r="H126" i="4" s="1"/>
  <c r="I126" i="4" s="1"/>
  <c r="J126" i="4" s="1"/>
  <c r="AZ126" i="4"/>
  <c r="AW126" i="4"/>
  <c r="AS126" i="4"/>
  <c r="AG126" i="4"/>
  <c r="E126" i="4"/>
  <c r="AZ125" i="4"/>
  <c r="AW125" i="4"/>
  <c r="AU125" i="4"/>
  <c r="AS125" i="4"/>
  <c r="AG125" i="4"/>
  <c r="H125" i="4"/>
  <c r="I125" i="4" s="1"/>
  <c r="J125" i="4" s="1"/>
  <c r="E125" i="4"/>
  <c r="AZ124" i="4"/>
  <c r="AW124" i="4"/>
  <c r="AS124" i="4"/>
  <c r="AG124" i="4"/>
  <c r="H124" i="4"/>
  <c r="I124" i="4" s="1"/>
  <c r="J124" i="4" s="1"/>
  <c r="E124" i="4"/>
  <c r="H123" i="4" s="1"/>
  <c r="I123" i="4" s="1"/>
  <c r="J123" i="4" s="1"/>
  <c r="AZ123" i="4"/>
  <c r="AW123" i="4"/>
  <c r="AS123" i="4"/>
  <c r="AG123" i="4"/>
  <c r="T123" i="4"/>
  <c r="E123" i="4"/>
  <c r="B123" i="4"/>
  <c r="AV129" i="4" s="1"/>
  <c r="AZ122" i="4"/>
  <c r="AW122" i="4"/>
  <c r="AV122" i="4"/>
  <c r="AU122" i="4"/>
  <c r="AS122" i="4"/>
  <c r="AG122" i="4"/>
  <c r="K122" i="4"/>
  <c r="L122" i="4" s="1"/>
  <c r="I122" i="4"/>
  <c r="J122" i="4" s="1"/>
  <c r="H122" i="4"/>
  <c r="E122" i="4"/>
  <c r="H121" i="4" s="1"/>
  <c r="I121" i="4" s="1"/>
  <c r="J121" i="4" s="1"/>
  <c r="B122" i="4"/>
  <c r="T130" i="4" s="1"/>
  <c r="AZ121" i="4"/>
  <c r="AW121" i="4"/>
  <c r="AV121" i="4"/>
  <c r="AS121" i="4"/>
  <c r="AT121" i="4" s="1"/>
  <c r="AG121" i="4"/>
  <c r="T121" i="4"/>
  <c r="R121" i="4"/>
  <c r="P121" i="4"/>
  <c r="Q121" i="4" s="1"/>
  <c r="S121" i="4" s="1"/>
  <c r="U121" i="4" s="1"/>
  <c r="K121" i="4"/>
  <c r="L121" i="4" s="1"/>
  <c r="O121" i="4" s="1"/>
  <c r="B121" i="4"/>
  <c r="AU124" i="4" s="1"/>
  <c r="E117" i="4"/>
  <c r="AW116" i="4"/>
  <c r="AV116" i="4"/>
  <c r="AS116" i="4"/>
  <c r="AG116" i="4"/>
  <c r="H116" i="4"/>
  <c r="I116" i="4" s="1"/>
  <c r="J116" i="4" s="1"/>
  <c r="E116" i="4"/>
  <c r="AW115" i="4"/>
  <c r="AV115" i="4"/>
  <c r="AS115" i="4"/>
  <c r="AG115" i="4"/>
  <c r="K115" i="4"/>
  <c r="L115" i="4" s="1"/>
  <c r="I115" i="4"/>
  <c r="J115" i="4" s="1"/>
  <c r="H115" i="4"/>
  <c r="E115" i="4"/>
  <c r="AW114" i="4"/>
  <c r="AS114" i="4"/>
  <c r="AG114" i="4"/>
  <c r="I114" i="4"/>
  <c r="J114" i="4" s="1"/>
  <c r="H114" i="4"/>
  <c r="E114" i="4"/>
  <c r="H113" i="4" s="1"/>
  <c r="I113" i="4" s="1"/>
  <c r="J113" i="4" s="1"/>
  <c r="AW113" i="4"/>
  <c r="AS113" i="4"/>
  <c r="AG113" i="4"/>
  <c r="E113" i="4"/>
  <c r="AW112" i="4"/>
  <c r="AU112" i="4"/>
  <c r="AS112" i="4"/>
  <c r="AG112" i="4"/>
  <c r="I112" i="4"/>
  <c r="J112" i="4" s="1"/>
  <c r="H112" i="4"/>
  <c r="E112" i="4"/>
  <c r="H111" i="4" s="1"/>
  <c r="AW111" i="4"/>
  <c r="AS111" i="4"/>
  <c r="AG111" i="4"/>
  <c r="K111" i="4"/>
  <c r="L111" i="4" s="1"/>
  <c r="R111" i="4" s="1"/>
  <c r="I111" i="4"/>
  <c r="J111" i="4" s="1"/>
  <c r="E111" i="4"/>
  <c r="AW110" i="4"/>
  <c r="AS110" i="4"/>
  <c r="AG110" i="4"/>
  <c r="I110" i="4"/>
  <c r="J110" i="4" s="1"/>
  <c r="H110" i="4"/>
  <c r="E110" i="4"/>
  <c r="H109" i="4" s="1"/>
  <c r="I109" i="4" s="1"/>
  <c r="J109" i="4" s="1"/>
  <c r="AW109" i="4"/>
  <c r="AS109" i="4"/>
  <c r="AG109" i="4"/>
  <c r="E109" i="4"/>
  <c r="AW108" i="4"/>
  <c r="AV108" i="4"/>
  <c r="AS108" i="4"/>
  <c r="AG108" i="4"/>
  <c r="T108" i="4"/>
  <c r="H108" i="4"/>
  <c r="I108" i="4" s="1"/>
  <c r="J108" i="4" s="1"/>
  <c r="E108" i="4"/>
  <c r="H107" i="4" s="1"/>
  <c r="I107" i="4" s="1"/>
  <c r="J107" i="4" s="1"/>
  <c r="AW107" i="4"/>
  <c r="AS107" i="4"/>
  <c r="AG107" i="4"/>
  <c r="E107" i="4"/>
  <c r="H106" i="4" s="1"/>
  <c r="I106" i="4" s="1"/>
  <c r="J106" i="4" s="1"/>
  <c r="B107" i="4"/>
  <c r="AV114" i="4" s="1"/>
  <c r="AW106" i="4"/>
  <c r="AS106" i="4"/>
  <c r="AG106" i="4"/>
  <c r="K106" i="4"/>
  <c r="L106" i="4" s="1"/>
  <c r="E106" i="4"/>
  <c r="B106" i="4"/>
  <c r="T112" i="4" s="1"/>
  <c r="AW105" i="4"/>
  <c r="AV105" i="4"/>
  <c r="AS105" i="4"/>
  <c r="AG105" i="4"/>
  <c r="T105" i="4"/>
  <c r="H105" i="4"/>
  <c r="I105" i="4" s="1"/>
  <c r="J105" i="4" s="1"/>
  <c r="B105" i="4"/>
  <c r="AU107" i="4" s="1"/>
  <c r="E101" i="4"/>
  <c r="AM100" i="4"/>
  <c r="J100" i="4"/>
  <c r="H100" i="4"/>
  <c r="I100" i="4" s="1"/>
  <c r="E100" i="4"/>
  <c r="AM99" i="4"/>
  <c r="AL99" i="4"/>
  <c r="K99" i="4"/>
  <c r="L99" i="4" s="1"/>
  <c r="H99" i="4"/>
  <c r="I99" i="4" s="1"/>
  <c r="J99" i="4" s="1"/>
  <c r="E99" i="4"/>
  <c r="H98" i="4" s="1"/>
  <c r="I98" i="4" s="1"/>
  <c r="J98" i="4" s="1"/>
  <c r="AM98" i="4"/>
  <c r="E98" i="4"/>
  <c r="H97" i="4" s="1"/>
  <c r="I97" i="4" s="1"/>
  <c r="J97" i="4" s="1"/>
  <c r="AM97" i="4"/>
  <c r="K97" i="4"/>
  <c r="L97" i="4" s="1"/>
  <c r="E97" i="4"/>
  <c r="AM96" i="4"/>
  <c r="AK96" i="4"/>
  <c r="H96" i="4"/>
  <c r="I96" i="4" s="1"/>
  <c r="J96" i="4" s="1"/>
  <c r="E96" i="4"/>
  <c r="AM95" i="4"/>
  <c r="AK95" i="4"/>
  <c r="H95" i="4"/>
  <c r="I95" i="4" s="1"/>
  <c r="J95" i="4" s="1"/>
  <c r="E95" i="4"/>
  <c r="H94" i="4" s="1"/>
  <c r="AM94" i="4"/>
  <c r="AK94" i="4"/>
  <c r="I94" i="4"/>
  <c r="J94" i="4" s="1"/>
  <c r="E94" i="4"/>
  <c r="H93" i="4" s="1"/>
  <c r="I93" i="4" s="1"/>
  <c r="J93" i="4" s="1"/>
  <c r="AM93" i="4"/>
  <c r="E93" i="4"/>
  <c r="AM92" i="4"/>
  <c r="AL92" i="4"/>
  <c r="H92" i="4"/>
  <c r="I92" i="4" s="1"/>
  <c r="J92" i="4" s="1"/>
  <c r="E92" i="4"/>
  <c r="AM91" i="4"/>
  <c r="H91" i="4"/>
  <c r="I91" i="4" s="1"/>
  <c r="J91" i="4" s="1"/>
  <c r="E91" i="4"/>
  <c r="B91" i="4"/>
  <c r="AL91" i="4" s="1"/>
  <c r="AM90" i="4"/>
  <c r="K90" i="4"/>
  <c r="L90" i="4" s="1"/>
  <c r="I90" i="4"/>
  <c r="J90" i="4" s="1"/>
  <c r="H90" i="4"/>
  <c r="E90" i="4"/>
  <c r="B90" i="4"/>
  <c r="T94" i="4" s="1"/>
  <c r="AM89" i="4"/>
  <c r="AL89" i="4"/>
  <c r="T89" i="4"/>
  <c r="H89" i="4"/>
  <c r="I89" i="4" s="1"/>
  <c r="J89" i="4" s="1"/>
  <c r="B89" i="4"/>
  <c r="AK100" i="4" s="1"/>
  <c r="E85" i="4"/>
  <c r="AT84" i="4"/>
  <c r="AP84" i="4"/>
  <c r="AA84" i="4"/>
  <c r="H84" i="4"/>
  <c r="I84" i="4" s="1"/>
  <c r="J84" i="4" s="1"/>
  <c r="E84" i="4"/>
  <c r="AT83" i="4"/>
  <c r="AS83" i="4"/>
  <c r="AP83" i="4"/>
  <c r="AA83" i="4"/>
  <c r="I83" i="4"/>
  <c r="J83" i="4" s="1"/>
  <c r="H83" i="4"/>
  <c r="E83" i="4"/>
  <c r="AT82" i="4"/>
  <c r="AP82" i="4"/>
  <c r="AA82" i="4"/>
  <c r="I82" i="4"/>
  <c r="J82" i="4" s="1"/>
  <c r="H82" i="4"/>
  <c r="E82" i="4"/>
  <c r="AT81" i="4"/>
  <c r="AR81" i="4"/>
  <c r="AP81" i="4"/>
  <c r="AA81" i="4"/>
  <c r="H81" i="4"/>
  <c r="I81" i="4" s="1"/>
  <c r="J81" i="4" s="1"/>
  <c r="E81" i="4"/>
  <c r="AT80" i="4"/>
  <c r="AP80" i="4"/>
  <c r="AA80" i="4"/>
  <c r="T80" i="4"/>
  <c r="K80" i="4"/>
  <c r="L80" i="4" s="1"/>
  <c r="I80" i="4"/>
  <c r="J80" i="4" s="1"/>
  <c r="H80" i="4"/>
  <c r="E80" i="4"/>
  <c r="AT79" i="4"/>
  <c r="AR79" i="4"/>
  <c r="AP79" i="4"/>
  <c r="AA79" i="4"/>
  <c r="K79" i="4"/>
  <c r="L79" i="4" s="1"/>
  <c r="H79" i="4"/>
  <c r="I79" i="4" s="1"/>
  <c r="J79" i="4" s="1"/>
  <c r="E79" i="4"/>
  <c r="H78" i="4" s="1"/>
  <c r="I78" i="4" s="1"/>
  <c r="J78" i="4" s="1"/>
  <c r="AT78" i="4"/>
  <c r="AR78" i="4"/>
  <c r="AP78" i="4"/>
  <c r="AA78" i="4"/>
  <c r="L78" i="4"/>
  <c r="K78" i="4"/>
  <c r="E78" i="4"/>
  <c r="H77" i="4" s="1"/>
  <c r="I77" i="4" s="1"/>
  <c r="J77" i="4" s="1"/>
  <c r="AT77" i="4"/>
  <c r="AR77" i="4"/>
  <c r="AP77" i="4"/>
  <c r="AA77" i="4"/>
  <c r="L77" i="4"/>
  <c r="K77" i="4"/>
  <c r="E77" i="4"/>
  <c r="AT76" i="4"/>
  <c r="AR76" i="4"/>
  <c r="AP76" i="4"/>
  <c r="AA76" i="4"/>
  <c r="T76" i="4"/>
  <c r="L76" i="4"/>
  <c r="K76" i="4"/>
  <c r="H76" i="4"/>
  <c r="I76" i="4" s="1"/>
  <c r="J76" i="4" s="1"/>
  <c r="E76" i="4"/>
  <c r="AT75" i="4"/>
  <c r="AR75" i="4"/>
  <c r="AP75" i="4"/>
  <c r="AA75" i="4"/>
  <c r="T75" i="4"/>
  <c r="K75" i="4"/>
  <c r="L75" i="4" s="1"/>
  <c r="I75" i="4"/>
  <c r="J75" i="4" s="1"/>
  <c r="H75" i="4"/>
  <c r="E75" i="4"/>
  <c r="H74" i="4" s="1"/>
  <c r="I74" i="4" s="1"/>
  <c r="J74" i="4" s="1"/>
  <c r="B75" i="4"/>
  <c r="AT74" i="4"/>
  <c r="AR74" i="4"/>
  <c r="AP74" i="4"/>
  <c r="AA74" i="4"/>
  <c r="K74" i="4"/>
  <c r="L74" i="4" s="1"/>
  <c r="E74" i="4"/>
  <c r="H73" i="4" s="1"/>
  <c r="I73" i="4" s="1"/>
  <c r="J73" i="4" s="1"/>
  <c r="B74" i="4"/>
  <c r="T78" i="4" s="1"/>
  <c r="AT73" i="4"/>
  <c r="AP73" i="4"/>
  <c r="AA73" i="4"/>
  <c r="T73" i="4"/>
  <c r="L73" i="4"/>
  <c r="O73" i="4" s="1"/>
  <c r="P73" i="4" s="1"/>
  <c r="Q73" i="4" s="1"/>
  <c r="K73" i="4"/>
  <c r="B73" i="4"/>
  <c r="E70" i="4"/>
  <c r="AT69" i="4"/>
  <c r="AR69" i="4"/>
  <c r="AP69" i="4"/>
  <c r="AA69" i="4"/>
  <c r="T69" i="4"/>
  <c r="I69" i="4"/>
  <c r="J69" i="4" s="1"/>
  <c r="H69" i="4"/>
  <c r="E69" i="4"/>
  <c r="H68" i="4" s="1"/>
  <c r="I68" i="4" s="1"/>
  <c r="J68" i="4" s="1"/>
  <c r="AT68" i="4"/>
  <c r="AS68" i="4"/>
  <c r="AP68" i="4"/>
  <c r="AA68" i="4"/>
  <c r="T68" i="4"/>
  <c r="K68" i="4"/>
  <c r="L68" i="4" s="1"/>
  <c r="E68" i="4"/>
  <c r="H67" i="4" s="1"/>
  <c r="I67" i="4" s="1"/>
  <c r="J67" i="4" s="1"/>
  <c r="AT67" i="4"/>
  <c r="AP67" i="4"/>
  <c r="AA67" i="4"/>
  <c r="T67" i="4"/>
  <c r="K67" i="4"/>
  <c r="L67" i="4" s="1"/>
  <c r="E67" i="4"/>
  <c r="H66" i="4" s="1"/>
  <c r="I66" i="4" s="1"/>
  <c r="J66" i="4" s="1"/>
  <c r="AT66" i="4"/>
  <c r="AP66" i="4"/>
  <c r="AA66" i="4"/>
  <c r="E66" i="4"/>
  <c r="AT65" i="4"/>
  <c r="AS65" i="4"/>
  <c r="AR65" i="4"/>
  <c r="AP65" i="4"/>
  <c r="AA65" i="4"/>
  <c r="H65" i="4"/>
  <c r="I65" i="4" s="1"/>
  <c r="J65" i="4" s="1"/>
  <c r="E65" i="4"/>
  <c r="H64" i="4" s="1"/>
  <c r="I64" i="4" s="1"/>
  <c r="J64" i="4" s="1"/>
  <c r="AT64" i="4"/>
  <c r="AP64" i="4"/>
  <c r="AA64" i="4"/>
  <c r="K64" i="4"/>
  <c r="L64" i="4" s="1"/>
  <c r="E64" i="4"/>
  <c r="H63" i="4" s="1"/>
  <c r="I63" i="4" s="1"/>
  <c r="J63" i="4" s="1"/>
  <c r="AT63" i="4"/>
  <c r="AP63" i="4"/>
  <c r="AA63" i="4"/>
  <c r="T63" i="4"/>
  <c r="E63" i="4"/>
  <c r="H62" i="4" s="1"/>
  <c r="I62" i="4" s="1"/>
  <c r="J62" i="4" s="1"/>
  <c r="AT62" i="4"/>
  <c r="AP62" i="4"/>
  <c r="AA62" i="4"/>
  <c r="E62" i="4"/>
  <c r="AT61" i="4"/>
  <c r="AS61" i="4"/>
  <c r="AP61" i="4"/>
  <c r="AA61" i="4"/>
  <c r="T61" i="4"/>
  <c r="I61" i="4"/>
  <c r="J61" i="4" s="1"/>
  <c r="H61" i="4"/>
  <c r="E61" i="4"/>
  <c r="AT60" i="4"/>
  <c r="AS60" i="4"/>
  <c r="AP60" i="4"/>
  <c r="AA60" i="4"/>
  <c r="H60" i="4"/>
  <c r="I60" i="4" s="1"/>
  <c r="J60" i="4" s="1"/>
  <c r="E60" i="4"/>
  <c r="H59" i="4" s="1"/>
  <c r="I59" i="4" s="1"/>
  <c r="J59" i="4" s="1"/>
  <c r="B60" i="4"/>
  <c r="AS67" i="4" s="1"/>
  <c r="AT59" i="4"/>
  <c r="AP59" i="4"/>
  <c r="AA59" i="4"/>
  <c r="T59" i="4"/>
  <c r="E59" i="4"/>
  <c r="B59" i="4"/>
  <c r="T65" i="4" s="1"/>
  <c r="AT58" i="4"/>
  <c r="AS58" i="4"/>
  <c r="AR58" i="4"/>
  <c r="AP58" i="4"/>
  <c r="AA58" i="4"/>
  <c r="T58" i="4"/>
  <c r="I58" i="4"/>
  <c r="J58" i="4" s="1"/>
  <c r="H58" i="4"/>
  <c r="B58" i="4"/>
  <c r="E54" i="4"/>
  <c r="H53" i="4" s="1"/>
  <c r="I53" i="4" s="1"/>
  <c r="J53" i="4" s="1"/>
  <c r="AT53" i="4"/>
  <c r="AS53" i="4"/>
  <c r="AP53" i="4"/>
  <c r="AG53" i="4"/>
  <c r="AA53" i="4"/>
  <c r="K53" i="4"/>
  <c r="L53" i="4" s="1"/>
  <c r="R53" i="4" s="1"/>
  <c r="E53" i="4"/>
  <c r="H52" i="4" s="1"/>
  <c r="I52" i="4" s="1"/>
  <c r="J52" i="4" s="1"/>
  <c r="AT52" i="4"/>
  <c r="AP52" i="4"/>
  <c r="AG52" i="4"/>
  <c r="AA52" i="4"/>
  <c r="T52" i="4"/>
  <c r="K52" i="4"/>
  <c r="L52" i="4" s="1"/>
  <c r="E52" i="4"/>
  <c r="AT51" i="4"/>
  <c r="AS51" i="4"/>
  <c r="AR51" i="4"/>
  <c r="AP51" i="4"/>
  <c r="AG51" i="4"/>
  <c r="AA51" i="4"/>
  <c r="K51" i="4"/>
  <c r="L51" i="4" s="1"/>
  <c r="I51" i="4"/>
  <c r="J51" i="4" s="1"/>
  <c r="H51" i="4"/>
  <c r="E51" i="4"/>
  <c r="AT50" i="4"/>
  <c r="AS50" i="4"/>
  <c r="AR50" i="4"/>
  <c r="AP50" i="4"/>
  <c r="AG50" i="4"/>
  <c r="AA50" i="4"/>
  <c r="K50" i="4"/>
  <c r="L50" i="4" s="1"/>
  <c r="R50" i="4" s="1"/>
  <c r="I50" i="4"/>
  <c r="J50" i="4" s="1"/>
  <c r="H50" i="4"/>
  <c r="E50" i="4"/>
  <c r="H49" i="4" s="1"/>
  <c r="I49" i="4" s="1"/>
  <c r="J49" i="4" s="1"/>
  <c r="AT49" i="4"/>
  <c r="AP49" i="4"/>
  <c r="AG49" i="4"/>
  <c r="AA49" i="4"/>
  <c r="T49" i="4"/>
  <c r="K49" i="4"/>
  <c r="L49" i="4" s="1"/>
  <c r="E49" i="4"/>
  <c r="AT48" i="4"/>
  <c r="AR48" i="4"/>
  <c r="AP48" i="4"/>
  <c r="AG48" i="4"/>
  <c r="AA48" i="4"/>
  <c r="K48" i="4"/>
  <c r="H48" i="4"/>
  <c r="I48" i="4" s="1"/>
  <c r="J48" i="4" s="1"/>
  <c r="E48" i="4"/>
  <c r="H47" i="4" s="1"/>
  <c r="I47" i="4" s="1"/>
  <c r="J47" i="4" s="1"/>
  <c r="AT47" i="4"/>
  <c r="AR47" i="4"/>
  <c r="AP47" i="4"/>
  <c r="AG47" i="4"/>
  <c r="AA47" i="4"/>
  <c r="E47" i="4"/>
  <c r="H46" i="4" s="1"/>
  <c r="I46" i="4" s="1"/>
  <c r="J46" i="4" s="1"/>
  <c r="AT46" i="4"/>
  <c r="AS46" i="4"/>
  <c r="AP46" i="4"/>
  <c r="AG46" i="4"/>
  <c r="AA46" i="4"/>
  <c r="T46" i="4"/>
  <c r="K46" i="4"/>
  <c r="L46" i="4" s="1"/>
  <c r="R46" i="4" s="1"/>
  <c r="E46" i="4"/>
  <c r="AT45" i="4"/>
  <c r="AR45" i="4"/>
  <c r="AP45" i="4"/>
  <c r="AG45" i="4"/>
  <c r="AA45" i="4"/>
  <c r="K45" i="4"/>
  <c r="H45" i="4"/>
  <c r="I45" i="4" s="1"/>
  <c r="J45" i="4" s="1"/>
  <c r="E45" i="4"/>
  <c r="H44" i="4" s="1"/>
  <c r="I44" i="4" s="1"/>
  <c r="J44" i="4" s="1"/>
  <c r="AT44" i="4"/>
  <c r="AR44" i="4"/>
  <c r="AP44" i="4"/>
  <c r="AG44" i="4"/>
  <c r="AA44" i="4"/>
  <c r="E44" i="4"/>
  <c r="H43" i="4" s="1"/>
  <c r="I43" i="4" s="1"/>
  <c r="J43" i="4" s="1"/>
  <c r="B44" i="4"/>
  <c r="AS52" i="4" s="1"/>
  <c r="AT43" i="4"/>
  <c r="AR43" i="4"/>
  <c r="AP43" i="4"/>
  <c r="AG43" i="4"/>
  <c r="AA43" i="4"/>
  <c r="T43" i="4"/>
  <c r="R43" i="4"/>
  <c r="L43" i="4"/>
  <c r="K43" i="4"/>
  <c r="E43" i="4"/>
  <c r="B43" i="4"/>
  <c r="T48" i="4" s="1"/>
  <c r="AT42" i="4"/>
  <c r="AS42" i="4"/>
  <c r="AR42" i="4"/>
  <c r="AP42" i="4"/>
  <c r="AG42" i="4"/>
  <c r="AA42" i="4"/>
  <c r="T42" i="4"/>
  <c r="K42" i="4"/>
  <c r="L42" i="4" s="1"/>
  <c r="I42" i="4"/>
  <c r="J42" i="4" s="1"/>
  <c r="H42" i="4"/>
  <c r="B42" i="4"/>
  <c r="AR53" i="4" s="1"/>
  <c r="E38" i="4"/>
  <c r="H37" i="4" s="1"/>
  <c r="I37" i="4" s="1"/>
  <c r="J37" i="4" s="1"/>
  <c r="AT37" i="4"/>
  <c r="AP37" i="4"/>
  <c r="AA37" i="4"/>
  <c r="E37" i="4"/>
  <c r="H36" i="4" s="1"/>
  <c r="I36" i="4" s="1"/>
  <c r="J36" i="4" s="1"/>
  <c r="AT36" i="4"/>
  <c r="AP36" i="4"/>
  <c r="AA36" i="4"/>
  <c r="T36" i="4"/>
  <c r="K36" i="4"/>
  <c r="L36" i="4" s="1"/>
  <c r="E36" i="4"/>
  <c r="AT35" i="4"/>
  <c r="AS35" i="4"/>
  <c r="AR35" i="4"/>
  <c r="AP35" i="4"/>
  <c r="AA35" i="4"/>
  <c r="H35" i="4"/>
  <c r="I35" i="4" s="1"/>
  <c r="J35" i="4" s="1"/>
  <c r="E35" i="4"/>
  <c r="H34" i="4" s="1"/>
  <c r="I34" i="4" s="1"/>
  <c r="J34" i="4" s="1"/>
  <c r="AT34" i="4"/>
  <c r="AR34" i="4"/>
  <c r="AP34" i="4"/>
  <c r="AA34" i="4"/>
  <c r="L34" i="4"/>
  <c r="K34" i="4"/>
  <c r="E34" i="4"/>
  <c r="H33" i="4" s="1"/>
  <c r="I33" i="4" s="1"/>
  <c r="J33" i="4" s="1"/>
  <c r="AT33" i="4"/>
  <c r="AR33" i="4"/>
  <c r="AP33" i="4"/>
  <c r="AA33" i="4"/>
  <c r="T33" i="4"/>
  <c r="K33" i="4"/>
  <c r="L33" i="4" s="1"/>
  <c r="R33" i="4" s="1"/>
  <c r="E33" i="4"/>
  <c r="H32" i="4" s="1"/>
  <c r="I32" i="4" s="1"/>
  <c r="J32" i="4" s="1"/>
  <c r="AT32" i="4"/>
  <c r="AP32" i="4"/>
  <c r="AA32" i="4"/>
  <c r="K32" i="4"/>
  <c r="L32" i="4" s="1"/>
  <c r="E32" i="4"/>
  <c r="AT31" i="4"/>
  <c r="AS31" i="4"/>
  <c r="AR31" i="4"/>
  <c r="AP31" i="4"/>
  <c r="AA31" i="4"/>
  <c r="H31" i="4"/>
  <c r="I31" i="4" s="1"/>
  <c r="J31" i="4" s="1"/>
  <c r="E31" i="4"/>
  <c r="H30" i="4" s="1"/>
  <c r="I30" i="4" s="1"/>
  <c r="J30" i="4" s="1"/>
  <c r="AT30" i="4"/>
  <c r="AR30" i="4"/>
  <c r="AP30" i="4"/>
  <c r="AA30" i="4"/>
  <c r="E30" i="4"/>
  <c r="AT29" i="4"/>
  <c r="AS29" i="4"/>
  <c r="AP29" i="4"/>
  <c r="AA29" i="4"/>
  <c r="L29" i="4"/>
  <c r="H29" i="4"/>
  <c r="I29" i="4" s="1"/>
  <c r="J29" i="4" s="1"/>
  <c r="E29" i="4"/>
  <c r="AT28" i="4"/>
  <c r="AR28" i="4"/>
  <c r="AP28" i="4"/>
  <c r="AA28" i="4"/>
  <c r="T28" i="4"/>
  <c r="I28" i="4"/>
  <c r="J28" i="4" s="1"/>
  <c r="H28" i="4"/>
  <c r="E28" i="4"/>
  <c r="H27" i="4" s="1"/>
  <c r="I27" i="4" s="1"/>
  <c r="J27" i="4" s="1"/>
  <c r="B28" i="4"/>
  <c r="AS37" i="4" s="1"/>
  <c r="AT27" i="4"/>
  <c r="AR27" i="4"/>
  <c r="AP27" i="4"/>
  <c r="AA27" i="4"/>
  <c r="T27" i="4"/>
  <c r="E27" i="4"/>
  <c r="H26" i="4" s="1"/>
  <c r="I26" i="4" s="1"/>
  <c r="J26" i="4" s="1"/>
  <c r="B27" i="4"/>
  <c r="T35" i="4" s="1"/>
  <c r="AT26" i="4"/>
  <c r="AS26" i="4"/>
  <c r="AP26" i="4"/>
  <c r="AA26" i="4"/>
  <c r="B26" i="4"/>
  <c r="K29" i="4" s="1"/>
  <c r="E148" i="3"/>
  <c r="AW147" i="3"/>
  <c r="AS147" i="3"/>
  <c r="AG147" i="3"/>
  <c r="T147" i="3"/>
  <c r="I147" i="3"/>
  <c r="J147" i="3" s="1"/>
  <c r="H147" i="3"/>
  <c r="E147" i="3"/>
  <c r="H146" i="3" s="1"/>
  <c r="I146" i="3" s="1"/>
  <c r="J146" i="3" s="1"/>
  <c r="AW146" i="3"/>
  <c r="AV146" i="3"/>
  <c r="AS146" i="3"/>
  <c r="AG146" i="3"/>
  <c r="T146" i="3"/>
  <c r="E146" i="3"/>
  <c r="H145" i="3" s="1"/>
  <c r="I145" i="3" s="1"/>
  <c r="J145" i="3" s="1"/>
  <c r="AW145" i="3"/>
  <c r="AS145" i="3"/>
  <c r="AG145" i="3"/>
  <c r="T145" i="3"/>
  <c r="K145" i="3"/>
  <c r="L145" i="3" s="1"/>
  <c r="E145" i="3"/>
  <c r="H144" i="3" s="1"/>
  <c r="I144" i="3" s="1"/>
  <c r="J144" i="3" s="1"/>
  <c r="AW144" i="3"/>
  <c r="AS144" i="3"/>
  <c r="AG144" i="3"/>
  <c r="E144" i="3"/>
  <c r="AW143" i="3"/>
  <c r="AV143" i="3"/>
  <c r="AS143" i="3"/>
  <c r="AG143" i="3"/>
  <c r="H143" i="3"/>
  <c r="I143" i="3" s="1"/>
  <c r="J143" i="3" s="1"/>
  <c r="E143" i="3"/>
  <c r="H142" i="3" s="1"/>
  <c r="I142" i="3" s="1"/>
  <c r="J142" i="3" s="1"/>
  <c r="AW142" i="3"/>
  <c r="AU142" i="3"/>
  <c r="AS142" i="3"/>
  <c r="AG142" i="3"/>
  <c r="E142" i="3"/>
  <c r="H141" i="3" s="1"/>
  <c r="I141" i="3" s="1"/>
  <c r="J141" i="3" s="1"/>
  <c r="AW141" i="3"/>
  <c r="AS141" i="3"/>
  <c r="AG141" i="3"/>
  <c r="T141" i="3"/>
  <c r="K141" i="3"/>
  <c r="L141" i="3" s="1"/>
  <c r="E141" i="3"/>
  <c r="H140" i="3" s="1"/>
  <c r="I140" i="3" s="1"/>
  <c r="J140" i="3" s="1"/>
  <c r="AW140" i="3"/>
  <c r="AS140" i="3"/>
  <c r="AG140" i="3"/>
  <c r="E140" i="3"/>
  <c r="AW139" i="3"/>
  <c r="AV139" i="3"/>
  <c r="AS139" i="3"/>
  <c r="AG139" i="3"/>
  <c r="T139" i="3"/>
  <c r="H139" i="3"/>
  <c r="I139" i="3" s="1"/>
  <c r="J139" i="3" s="1"/>
  <c r="E139" i="3"/>
  <c r="AW138" i="3"/>
  <c r="AV138" i="3"/>
  <c r="AS138" i="3"/>
  <c r="AG138" i="3"/>
  <c r="H138" i="3"/>
  <c r="I138" i="3" s="1"/>
  <c r="J138" i="3" s="1"/>
  <c r="E138" i="3"/>
  <c r="B138" i="3"/>
  <c r="AV145" i="3" s="1"/>
  <c r="AW137" i="3"/>
  <c r="AS137" i="3"/>
  <c r="AG137" i="3"/>
  <c r="T137" i="3"/>
  <c r="I137" i="3"/>
  <c r="J137" i="3" s="1"/>
  <c r="H137" i="3"/>
  <c r="E137" i="3"/>
  <c r="B137" i="3"/>
  <c r="T143" i="3" s="1"/>
  <c r="AW136" i="3"/>
  <c r="AU136" i="3"/>
  <c r="AS136" i="3"/>
  <c r="AG136" i="3"/>
  <c r="T136" i="3"/>
  <c r="I136" i="3"/>
  <c r="J136" i="3" s="1"/>
  <c r="H136" i="3"/>
  <c r="B136" i="3"/>
  <c r="AU143" i="3" s="1"/>
  <c r="E133" i="3"/>
  <c r="H132" i="3" s="1"/>
  <c r="I132" i="3" s="1"/>
  <c r="J132" i="3" s="1"/>
  <c r="AZ132" i="3"/>
  <c r="AW132" i="3"/>
  <c r="AU132" i="3"/>
  <c r="AS132" i="3"/>
  <c r="AG132" i="3"/>
  <c r="T132" i="3"/>
  <c r="R132" i="3"/>
  <c r="K132" i="3"/>
  <c r="L132" i="3" s="1"/>
  <c r="E132" i="3"/>
  <c r="H131" i="3" s="1"/>
  <c r="I131" i="3" s="1"/>
  <c r="J131" i="3" s="1"/>
  <c r="AZ131" i="3"/>
  <c r="AW131" i="3"/>
  <c r="AV131" i="3"/>
  <c r="AS131" i="3"/>
  <c r="AG131" i="3"/>
  <c r="E131" i="3"/>
  <c r="H130" i="3" s="1"/>
  <c r="I130" i="3" s="1"/>
  <c r="J130" i="3" s="1"/>
  <c r="AZ130" i="3"/>
  <c r="AW130" i="3"/>
  <c r="AV130" i="3"/>
  <c r="AS130" i="3"/>
  <c r="AG130" i="3"/>
  <c r="E130" i="3"/>
  <c r="AZ129" i="3"/>
  <c r="AW129" i="3"/>
  <c r="AS129" i="3"/>
  <c r="AG129" i="3"/>
  <c r="T129" i="3"/>
  <c r="H129" i="3"/>
  <c r="I129" i="3" s="1"/>
  <c r="J129" i="3" s="1"/>
  <c r="E129" i="3"/>
  <c r="AZ128" i="3"/>
  <c r="AW128" i="3"/>
  <c r="AV128" i="3"/>
  <c r="AS128" i="3"/>
  <c r="AG128" i="3"/>
  <c r="K128" i="3"/>
  <c r="L128" i="3" s="1"/>
  <c r="I128" i="3"/>
  <c r="J128" i="3" s="1"/>
  <c r="H128" i="3"/>
  <c r="E128" i="3"/>
  <c r="AZ127" i="3"/>
  <c r="AW127" i="3"/>
  <c r="AS127" i="3"/>
  <c r="AG127" i="3"/>
  <c r="H127" i="3"/>
  <c r="I127" i="3" s="1"/>
  <c r="J127" i="3" s="1"/>
  <c r="E127" i="3"/>
  <c r="H126" i="3" s="1"/>
  <c r="I126" i="3" s="1"/>
  <c r="J126" i="3" s="1"/>
  <c r="AZ126" i="3"/>
  <c r="AW126" i="3"/>
  <c r="AU126" i="3"/>
  <c r="AS126" i="3"/>
  <c r="AG126" i="3"/>
  <c r="E126" i="3"/>
  <c r="H125" i="3" s="1"/>
  <c r="I125" i="3" s="1"/>
  <c r="J125" i="3" s="1"/>
  <c r="AZ125" i="3"/>
  <c r="AW125" i="3"/>
  <c r="AV125" i="3"/>
  <c r="AS125" i="3"/>
  <c r="AG125" i="3"/>
  <c r="L125" i="3"/>
  <c r="K125" i="3"/>
  <c r="E125" i="3"/>
  <c r="H124" i="3" s="1"/>
  <c r="I124" i="3" s="1"/>
  <c r="J124" i="3" s="1"/>
  <c r="AZ124" i="3"/>
  <c r="AW124" i="3"/>
  <c r="AS124" i="3"/>
  <c r="AG124" i="3"/>
  <c r="T124" i="3"/>
  <c r="E124" i="3"/>
  <c r="AZ123" i="3"/>
  <c r="AW123" i="3"/>
  <c r="AV123" i="3"/>
  <c r="AU123" i="3"/>
  <c r="AS123" i="3"/>
  <c r="AG123" i="3"/>
  <c r="H123" i="3"/>
  <c r="I123" i="3" s="1"/>
  <c r="J123" i="3" s="1"/>
  <c r="E123" i="3"/>
  <c r="H122" i="3" s="1"/>
  <c r="I122" i="3" s="1"/>
  <c r="J122" i="3" s="1"/>
  <c r="B123" i="3"/>
  <c r="AV127" i="3" s="1"/>
  <c r="AZ122" i="3"/>
  <c r="AW122" i="3"/>
  <c r="AV122" i="3"/>
  <c r="AS122" i="3"/>
  <c r="AG122" i="3"/>
  <c r="E122" i="3"/>
  <c r="B122" i="3"/>
  <c r="T123" i="3" s="1"/>
  <c r="AZ121" i="3"/>
  <c r="AW121" i="3"/>
  <c r="AV121" i="3"/>
  <c r="AS121" i="3"/>
  <c r="AG121" i="3"/>
  <c r="H121" i="3"/>
  <c r="I121" i="3" s="1"/>
  <c r="J121" i="3" s="1"/>
  <c r="B121" i="3"/>
  <c r="AU130" i="3" s="1"/>
  <c r="E117" i="3"/>
  <c r="H116" i="3" s="1"/>
  <c r="I116" i="3" s="1"/>
  <c r="J116" i="3" s="1"/>
  <c r="AW116" i="3"/>
  <c r="AS116" i="3"/>
  <c r="AG116" i="3"/>
  <c r="K116" i="3"/>
  <c r="L116" i="3" s="1"/>
  <c r="E116" i="3"/>
  <c r="H115" i="3" s="1"/>
  <c r="I115" i="3" s="1"/>
  <c r="J115" i="3" s="1"/>
  <c r="AW115" i="3"/>
  <c r="AS115" i="3"/>
  <c r="AG115" i="3"/>
  <c r="E115" i="3"/>
  <c r="AW114" i="3"/>
  <c r="AS114" i="3"/>
  <c r="AG114" i="3"/>
  <c r="H114" i="3"/>
  <c r="I114" i="3" s="1"/>
  <c r="J114" i="3" s="1"/>
  <c r="E114" i="3"/>
  <c r="AW113" i="3"/>
  <c r="AV113" i="3"/>
  <c r="AS113" i="3"/>
  <c r="AG113" i="3"/>
  <c r="I113" i="3"/>
  <c r="J113" i="3" s="1"/>
  <c r="H113" i="3"/>
  <c r="E113" i="3"/>
  <c r="AW112" i="3"/>
  <c r="AV112" i="3"/>
  <c r="AS112" i="3"/>
  <c r="AG112" i="3"/>
  <c r="H112" i="3"/>
  <c r="I112" i="3" s="1"/>
  <c r="J112" i="3" s="1"/>
  <c r="E112" i="3"/>
  <c r="AW111" i="3"/>
  <c r="AV111" i="3"/>
  <c r="AS111" i="3"/>
  <c r="AG111" i="3"/>
  <c r="H111" i="3"/>
  <c r="I111" i="3" s="1"/>
  <c r="J111" i="3" s="1"/>
  <c r="E111" i="3"/>
  <c r="AW110" i="3"/>
  <c r="AS110" i="3"/>
  <c r="AG110" i="3"/>
  <c r="H110" i="3"/>
  <c r="I110" i="3" s="1"/>
  <c r="J110" i="3" s="1"/>
  <c r="E110" i="3"/>
  <c r="H109" i="3" s="1"/>
  <c r="I109" i="3" s="1"/>
  <c r="J109" i="3" s="1"/>
  <c r="AW109" i="3"/>
  <c r="AV109" i="3"/>
  <c r="AS109" i="3"/>
  <c r="AG109" i="3"/>
  <c r="E109" i="3"/>
  <c r="H108" i="3" s="1"/>
  <c r="I108" i="3" s="1"/>
  <c r="J108" i="3" s="1"/>
  <c r="AW108" i="3"/>
  <c r="AS108" i="3"/>
  <c r="AG108" i="3"/>
  <c r="E108" i="3"/>
  <c r="AW107" i="3"/>
  <c r="AV107" i="3"/>
  <c r="AS107" i="3"/>
  <c r="AG107" i="3"/>
  <c r="I107" i="3"/>
  <c r="J107" i="3" s="1"/>
  <c r="H107" i="3"/>
  <c r="E107" i="3"/>
  <c r="B107" i="3"/>
  <c r="AV108" i="3" s="1"/>
  <c r="AW106" i="3"/>
  <c r="AV106" i="3"/>
  <c r="AS106" i="3"/>
  <c r="AG106" i="3"/>
  <c r="I106" i="3"/>
  <c r="J106" i="3" s="1"/>
  <c r="H106" i="3"/>
  <c r="E106" i="3"/>
  <c r="H105" i="3" s="1"/>
  <c r="I105" i="3" s="1"/>
  <c r="J105" i="3" s="1"/>
  <c r="B106" i="3"/>
  <c r="AW105" i="3"/>
  <c r="AV105" i="3"/>
  <c r="AS105" i="3"/>
  <c r="AG105" i="3"/>
  <c r="B105" i="3"/>
  <c r="AU116" i="3" s="1"/>
  <c r="E101" i="3"/>
  <c r="AM100" i="3"/>
  <c r="K100" i="3"/>
  <c r="I100" i="3"/>
  <c r="J100" i="3" s="1"/>
  <c r="H100" i="3"/>
  <c r="E100" i="3"/>
  <c r="H99" i="3" s="1"/>
  <c r="I99" i="3" s="1"/>
  <c r="J99" i="3" s="1"/>
  <c r="AM99" i="3"/>
  <c r="E99" i="3"/>
  <c r="AM98" i="3"/>
  <c r="AK98" i="3"/>
  <c r="H98" i="3"/>
  <c r="I98" i="3" s="1"/>
  <c r="J98" i="3" s="1"/>
  <c r="E98" i="3"/>
  <c r="H97" i="3" s="1"/>
  <c r="I97" i="3" s="1"/>
  <c r="J97" i="3" s="1"/>
  <c r="AM97" i="3"/>
  <c r="AL97" i="3"/>
  <c r="T97" i="3"/>
  <c r="E97" i="3"/>
  <c r="AM96" i="3"/>
  <c r="K96" i="3"/>
  <c r="H96" i="3"/>
  <c r="I96" i="3" s="1"/>
  <c r="J96" i="3" s="1"/>
  <c r="E96" i="3"/>
  <c r="AM95" i="3"/>
  <c r="AL95" i="3"/>
  <c r="K95" i="3"/>
  <c r="H95" i="3"/>
  <c r="I95" i="3" s="1"/>
  <c r="J95" i="3" s="1"/>
  <c r="E95" i="3"/>
  <c r="AM94" i="3"/>
  <c r="H94" i="3"/>
  <c r="I94" i="3" s="1"/>
  <c r="J94" i="3" s="1"/>
  <c r="E94" i="3"/>
  <c r="AM93" i="3"/>
  <c r="K93" i="3"/>
  <c r="H93" i="3"/>
  <c r="I93" i="3" s="1"/>
  <c r="J93" i="3" s="1"/>
  <c r="E93" i="3"/>
  <c r="H92" i="3" s="1"/>
  <c r="I92" i="3" s="1"/>
  <c r="J92" i="3" s="1"/>
  <c r="AM92" i="3"/>
  <c r="E92" i="3"/>
  <c r="H91" i="3" s="1"/>
  <c r="I91" i="3" s="1"/>
  <c r="J91" i="3" s="1"/>
  <c r="AM91" i="3"/>
  <c r="K91" i="3"/>
  <c r="E91" i="3"/>
  <c r="B91" i="3"/>
  <c r="AL94" i="3" s="1"/>
  <c r="AM90" i="3"/>
  <c r="AL90" i="3"/>
  <c r="I90" i="3"/>
  <c r="J90" i="3" s="1"/>
  <c r="H90" i="3"/>
  <c r="E90" i="3"/>
  <c r="H89" i="3" s="1"/>
  <c r="B90" i="3"/>
  <c r="T99" i="3" s="1"/>
  <c r="AM89" i="3"/>
  <c r="AK89" i="3"/>
  <c r="I89" i="3"/>
  <c r="J89" i="3" s="1"/>
  <c r="B89" i="3"/>
  <c r="AK95" i="3" s="1"/>
  <c r="E85" i="3"/>
  <c r="AT84" i="3"/>
  <c r="AP84" i="3"/>
  <c r="AA84" i="3"/>
  <c r="K84" i="3"/>
  <c r="H84" i="3"/>
  <c r="I84" i="3" s="1"/>
  <c r="J84" i="3" s="1"/>
  <c r="E84" i="3"/>
  <c r="H83" i="3" s="1"/>
  <c r="I83" i="3" s="1"/>
  <c r="J83" i="3" s="1"/>
  <c r="AT83" i="3"/>
  <c r="AP83" i="3"/>
  <c r="AA83" i="3"/>
  <c r="E83" i="3"/>
  <c r="AT82" i="3"/>
  <c r="AP82" i="3"/>
  <c r="AA82" i="3"/>
  <c r="K82" i="3"/>
  <c r="L82" i="3" s="1"/>
  <c r="I82" i="3"/>
  <c r="J82" i="3" s="1"/>
  <c r="H82" i="3"/>
  <c r="E82" i="3"/>
  <c r="AT81" i="3"/>
  <c r="AP81" i="3"/>
  <c r="AA81" i="3"/>
  <c r="H81" i="3"/>
  <c r="I81" i="3" s="1"/>
  <c r="J81" i="3" s="1"/>
  <c r="E81" i="3"/>
  <c r="AT80" i="3"/>
  <c r="AP80" i="3"/>
  <c r="AA80" i="3"/>
  <c r="H80" i="3"/>
  <c r="I80" i="3" s="1"/>
  <c r="J80" i="3" s="1"/>
  <c r="E80" i="3"/>
  <c r="AT79" i="3"/>
  <c r="AR79" i="3"/>
  <c r="AP79" i="3"/>
  <c r="AA79" i="3"/>
  <c r="H79" i="3"/>
  <c r="I79" i="3" s="1"/>
  <c r="J79" i="3" s="1"/>
  <c r="E79" i="3"/>
  <c r="AT78" i="3"/>
  <c r="AP78" i="3"/>
  <c r="AA78" i="3"/>
  <c r="K78" i="3"/>
  <c r="H78" i="3"/>
  <c r="I78" i="3" s="1"/>
  <c r="J78" i="3" s="1"/>
  <c r="E78" i="3"/>
  <c r="AT77" i="3"/>
  <c r="AP77" i="3"/>
  <c r="AA77" i="3"/>
  <c r="I77" i="3"/>
  <c r="J77" i="3" s="1"/>
  <c r="H77" i="3"/>
  <c r="E77" i="3"/>
  <c r="AT76" i="3"/>
  <c r="AP76" i="3"/>
  <c r="AA76" i="3"/>
  <c r="I76" i="3"/>
  <c r="J76" i="3" s="1"/>
  <c r="H76" i="3"/>
  <c r="E76" i="3"/>
  <c r="AT75" i="3"/>
  <c r="AP75" i="3"/>
  <c r="AA75" i="3"/>
  <c r="H75" i="3"/>
  <c r="I75" i="3" s="1"/>
  <c r="J75" i="3" s="1"/>
  <c r="E75" i="3"/>
  <c r="B75" i="3"/>
  <c r="AT74" i="3"/>
  <c r="AP74" i="3"/>
  <c r="AA74" i="3"/>
  <c r="K74" i="3"/>
  <c r="H74" i="3"/>
  <c r="I74" i="3" s="1"/>
  <c r="J74" i="3" s="1"/>
  <c r="E74" i="3"/>
  <c r="B74" i="3"/>
  <c r="T73" i="3" s="1"/>
  <c r="AT73" i="3"/>
  <c r="AP73" i="3"/>
  <c r="AA73" i="3"/>
  <c r="K73" i="3"/>
  <c r="H73" i="3"/>
  <c r="I73" i="3" s="1"/>
  <c r="J73" i="3" s="1"/>
  <c r="B73" i="3"/>
  <c r="AR81" i="3" s="1"/>
  <c r="E70" i="3"/>
  <c r="AT69" i="3"/>
  <c r="AS69" i="3"/>
  <c r="AP69" i="3"/>
  <c r="AA69" i="3"/>
  <c r="H69" i="3"/>
  <c r="I69" i="3" s="1"/>
  <c r="J69" i="3" s="1"/>
  <c r="E69" i="3"/>
  <c r="AT68" i="3"/>
  <c r="AR68" i="3"/>
  <c r="AP68" i="3"/>
  <c r="AA68" i="3"/>
  <c r="K68" i="3"/>
  <c r="L68" i="3" s="1"/>
  <c r="J68" i="3"/>
  <c r="H68" i="3"/>
  <c r="I68" i="3" s="1"/>
  <c r="E68" i="3"/>
  <c r="AT67" i="3"/>
  <c r="AP67" i="3"/>
  <c r="AA67" i="3"/>
  <c r="H67" i="3"/>
  <c r="I67" i="3" s="1"/>
  <c r="J67" i="3" s="1"/>
  <c r="E67" i="3"/>
  <c r="AT66" i="3"/>
  <c r="AP66" i="3"/>
  <c r="AA66" i="3"/>
  <c r="T66" i="3"/>
  <c r="H66" i="3"/>
  <c r="I66" i="3" s="1"/>
  <c r="J66" i="3" s="1"/>
  <c r="E66" i="3"/>
  <c r="AT65" i="3"/>
  <c r="AR65" i="3"/>
  <c r="AP65" i="3"/>
  <c r="AA65" i="3"/>
  <c r="T65" i="3"/>
  <c r="I65" i="3"/>
  <c r="J65" i="3" s="1"/>
  <c r="H65" i="3"/>
  <c r="E65" i="3"/>
  <c r="H64" i="3" s="1"/>
  <c r="I64" i="3" s="1"/>
  <c r="J64" i="3" s="1"/>
  <c r="AT64" i="3"/>
  <c r="AS64" i="3"/>
  <c r="AP64" i="3"/>
  <c r="AA64" i="3"/>
  <c r="T64" i="3"/>
  <c r="K64" i="3"/>
  <c r="L64" i="3" s="1"/>
  <c r="R64" i="3" s="1"/>
  <c r="E64" i="3"/>
  <c r="AT63" i="3"/>
  <c r="AP63" i="3"/>
  <c r="AA63" i="3"/>
  <c r="J63" i="3"/>
  <c r="I63" i="3"/>
  <c r="H63" i="3"/>
  <c r="E63" i="3"/>
  <c r="AT62" i="3"/>
  <c r="AP62" i="3"/>
  <c r="AA62" i="3"/>
  <c r="T62" i="3"/>
  <c r="K62" i="3"/>
  <c r="L62" i="3" s="1"/>
  <c r="I62" i="3"/>
  <c r="J62" i="3" s="1"/>
  <c r="H62" i="3"/>
  <c r="E62" i="3"/>
  <c r="AT61" i="3"/>
  <c r="AS61" i="3"/>
  <c r="AR61" i="3"/>
  <c r="AP61" i="3"/>
  <c r="AA61" i="3"/>
  <c r="H61" i="3"/>
  <c r="I61" i="3" s="1"/>
  <c r="J61" i="3" s="1"/>
  <c r="E61" i="3"/>
  <c r="H60" i="3" s="1"/>
  <c r="I60" i="3" s="1"/>
  <c r="J60" i="3" s="1"/>
  <c r="AT60" i="3"/>
  <c r="AR60" i="3"/>
  <c r="AP60" i="3"/>
  <c r="AA60" i="3"/>
  <c r="L60" i="3"/>
  <c r="K60" i="3"/>
  <c r="E60" i="3"/>
  <c r="B60" i="3"/>
  <c r="AS67" i="3" s="1"/>
  <c r="AT59" i="3"/>
  <c r="AS59" i="3"/>
  <c r="AP59" i="3"/>
  <c r="AA59" i="3"/>
  <c r="R59" i="3"/>
  <c r="L59" i="3"/>
  <c r="H59" i="3"/>
  <c r="I59" i="3" s="1"/>
  <c r="J59" i="3" s="1"/>
  <c r="E59" i="3"/>
  <c r="B59" i="3"/>
  <c r="T61" i="3" s="1"/>
  <c r="AT58" i="3"/>
  <c r="AS58" i="3"/>
  <c r="AP58" i="3"/>
  <c r="AA58" i="3"/>
  <c r="H58" i="3"/>
  <c r="I58" i="3" s="1"/>
  <c r="J58" i="3" s="1"/>
  <c r="B58" i="3"/>
  <c r="K59" i="3" s="1"/>
  <c r="E54" i="3"/>
  <c r="AT53" i="3"/>
  <c r="AP53" i="3"/>
  <c r="AG53" i="3"/>
  <c r="AA53" i="3"/>
  <c r="H53" i="3"/>
  <c r="I53" i="3" s="1"/>
  <c r="J53" i="3" s="1"/>
  <c r="E53" i="3"/>
  <c r="AT52" i="3"/>
  <c r="AS52" i="3"/>
  <c r="AP52" i="3"/>
  <c r="AG52" i="3"/>
  <c r="AA52" i="3"/>
  <c r="T52" i="3"/>
  <c r="J52" i="3"/>
  <c r="H52" i="3"/>
  <c r="I52" i="3" s="1"/>
  <c r="E52" i="3"/>
  <c r="AT51" i="3"/>
  <c r="AP51" i="3"/>
  <c r="AG51" i="3"/>
  <c r="AA51" i="3"/>
  <c r="H51" i="3"/>
  <c r="I51" i="3" s="1"/>
  <c r="J51" i="3" s="1"/>
  <c r="E51" i="3"/>
  <c r="AT50" i="3"/>
  <c r="AP50" i="3"/>
  <c r="AG50" i="3"/>
  <c r="AA50" i="3"/>
  <c r="H50" i="3"/>
  <c r="I50" i="3" s="1"/>
  <c r="J50" i="3" s="1"/>
  <c r="E50" i="3"/>
  <c r="H49" i="3" s="1"/>
  <c r="AT49" i="3"/>
  <c r="AS49" i="3"/>
  <c r="AP49" i="3"/>
  <c r="AG49" i="3"/>
  <c r="AA49" i="3"/>
  <c r="T49" i="3"/>
  <c r="I49" i="3"/>
  <c r="J49" i="3" s="1"/>
  <c r="E49" i="3"/>
  <c r="H48" i="3" s="1"/>
  <c r="AT48" i="3"/>
  <c r="AS48" i="3"/>
  <c r="AP48" i="3"/>
  <c r="AG48" i="3"/>
  <c r="AA48" i="3"/>
  <c r="T48" i="3"/>
  <c r="I48" i="3"/>
  <c r="J48" i="3" s="1"/>
  <c r="E48" i="3"/>
  <c r="H47" i="3" s="1"/>
  <c r="I47" i="3" s="1"/>
  <c r="J47" i="3" s="1"/>
  <c r="AT47" i="3"/>
  <c r="AS47" i="3"/>
  <c r="AP47" i="3"/>
  <c r="AG47" i="3"/>
  <c r="AA47" i="3"/>
  <c r="K47" i="3"/>
  <c r="L47" i="3" s="1"/>
  <c r="E47" i="3"/>
  <c r="H46" i="3" s="1"/>
  <c r="I46" i="3" s="1"/>
  <c r="J46" i="3" s="1"/>
  <c r="AT46" i="3"/>
  <c r="AR46" i="3"/>
  <c r="AP46" i="3"/>
  <c r="AG46" i="3"/>
  <c r="AA46" i="3"/>
  <c r="E46" i="3"/>
  <c r="H45" i="3" s="1"/>
  <c r="I45" i="3" s="1"/>
  <c r="J45" i="3" s="1"/>
  <c r="AT45" i="3"/>
  <c r="AS45" i="3"/>
  <c r="AP45" i="3"/>
  <c r="AG45" i="3"/>
  <c r="AA45" i="3"/>
  <c r="T45" i="3"/>
  <c r="E45" i="3"/>
  <c r="H44" i="3" s="1"/>
  <c r="AT44" i="3"/>
  <c r="AS44" i="3"/>
  <c r="AP44" i="3"/>
  <c r="AG44" i="3"/>
  <c r="AA44" i="3"/>
  <c r="L44" i="3"/>
  <c r="K44" i="3"/>
  <c r="I44" i="3"/>
  <c r="J44" i="3" s="1"/>
  <c r="E44" i="3"/>
  <c r="H43" i="3" s="1"/>
  <c r="I43" i="3" s="1"/>
  <c r="J43" i="3" s="1"/>
  <c r="B44" i="3"/>
  <c r="AS46" i="3" s="1"/>
  <c r="AT43" i="3"/>
  <c r="AS43" i="3"/>
  <c r="AP43" i="3"/>
  <c r="AG43" i="3"/>
  <c r="AA43" i="3"/>
  <c r="T43" i="3"/>
  <c r="E43" i="3"/>
  <c r="B43" i="3"/>
  <c r="T51" i="3" s="1"/>
  <c r="AT42" i="3"/>
  <c r="AR42" i="3"/>
  <c r="AP42" i="3"/>
  <c r="AG42" i="3"/>
  <c r="AA42" i="3"/>
  <c r="T42" i="3"/>
  <c r="J42" i="3"/>
  <c r="H42" i="3"/>
  <c r="I42" i="3" s="1"/>
  <c r="B42" i="3"/>
  <c r="AR51" i="3" s="1"/>
  <c r="E38" i="3"/>
  <c r="AT37" i="3"/>
  <c r="AP37" i="3"/>
  <c r="AA37" i="3"/>
  <c r="K37" i="3"/>
  <c r="I37" i="3"/>
  <c r="J37" i="3" s="1"/>
  <c r="H37" i="3"/>
  <c r="E37" i="3"/>
  <c r="AT36" i="3"/>
  <c r="AP36" i="3"/>
  <c r="AA36" i="3"/>
  <c r="J36" i="3"/>
  <c r="H36" i="3"/>
  <c r="I36" i="3" s="1"/>
  <c r="E36" i="3"/>
  <c r="H35" i="3" s="1"/>
  <c r="I35" i="3" s="1"/>
  <c r="J35" i="3" s="1"/>
  <c r="AT35" i="3"/>
  <c r="AR35" i="3"/>
  <c r="AP35" i="3"/>
  <c r="AA35" i="3"/>
  <c r="E35" i="3"/>
  <c r="AT34" i="3"/>
  <c r="AP34" i="3"/>
  <c r="AA34" i="3"/>
  <c r="T34" i="3"/>
  <c r="K34" i="3"/>
  <c r="H34" i="3"/>
  <c r="I34" i="3" s="1"/>
  <c r="J34" i="3" s="1"/>
  <c r="E34" i="3"/>
  <c r="AT33" i="3"/>
  <c r="AP33" i="3"/>
  <c r="AA33" i="3"/>
  <c r="J33" i="3"/>
  <c r="I33" i="3"/>
  <c r="H33" i="3"/>
  <c r="E33" i="3"/>
  <c r="AT32" i="3"/>
  <c r="AP32" i="3"/>
  <c r="AA32" i="3"/>
  <c r="J32" i="3"/>
  <c r="H32" i="3"/>
  <c r="I32" i="3" s="1"/>
  <c r="E32" i="3"/>
  <c r="H31" i="3" s="1"/>
  <c r="AT31" i="3"/>
  <c r="AR31" i="3"/>
  <c r="AP31" i="3"/>
  <c r="AA31" i="3"/>
  <c r="I31" i="3"/>
  <c r="J31" i="3" s="1"/>
  <c r="E31" i="3"/>
  <c r="H30" i="3" s="1"/>
  <c r="AT30" i="3"/>
  <c r="AP30" i="3"/>
  <c r="AA30" i="3"/>
  <c r="K30" i="3"/>
  <c r="L30" i="3" s="1"/>
  <c r="I30" i="3"/>
  <c r="J30" i="3" s="1"/>
  <c r="E30" i="3"/>
  <c r="H29" i="3" s="1"/>
  <c r="I29" i="3" s="1"/>
  <c r="J29" i="3" s="1"/>
  <c r="AT29" i="3"/>
  <c r="AR29" i="3"/>
  <c r="AP29" i="3"/>
  <c r="AA29" i="3"/>
  <c r="K29" i="3"/>
  <c r="E29" i="3"/>
  <c r="H28" i="3" s="1"/>
  <c r="I28" i="3" s="1"/>
  <c r="J28" i="3" s="1"/>
  <c r="AT28" i="3"/>
  <c r="AP28" i="3"/>
  <c r="AA28" i="3"/>
  <c r="K28" i="3"/>
  <c r="E28" i="3"/>
  <c r="B28" i="3"/>
  <c r="AS30" i="3" s="1"/>
  <c r="AT27" i="3"/>
  <c r="AS27" i="3"/>
  <c r="AP27" i="3"/>
  <c r="AA27" i="3"/>
  <c r="K27" i="3"/>
  <c r="I27" i="3"/>
  <c r="J27" i="3" s="1"/>
  <c r="H27" i="3"/>
  <c r="E27" i="3"/>
  <c r="B27" i="3"/>
  <c r="T31" i="3" s="1"/>
  <c r="AT26" i="3"/>
  <c r="AP26" i="3"/>
  <c r="AA26" i="3"/>
  <c r="K26" i="3"/>
  <c r="I26" i="3"/>
  <c r="J26" i="3" s="1"/>
  <c r="H26" i="3"/>
  <c r="B26" i="3"/>
  <c r="AR37" i="3" s="1"/>
  <c r="E148" i="2"/>
  <c r="AW147" i="2"/>
  <c r="AS147" i="2"/>
  <c r="AG147" i="2"/>
  <c r="H147" i="2"/>
  <c r="I147" i="2" s="1"/>
  <c r="J147" i="2" s="1"/>
  <c r="E147" i="2"/>
  <c r="AW146" i="2"/>
  <c r="AS146" i="2"/>
  <c r="AG146" i="2"/>
  <c r="K146" i="2"/>
  <c r="L146" i="2" s="1"/>
  <c r="J146" i="2"/>
  <c r="H146" i="2"/>
  <c r="I146" i="2" s="1"/>
  <c r="E146" i="2"/>
  <c r="AW145" i="2"/>
  <c r="AS145" i="2"/>
  <c r="AG145" i="2"/>
  <c r="J145" i="2"/>
  <c r="H145" i="2"/>
  <c r="I145" i="2" s="1"/>
  <c r="E145" i="2"/>
  <c r="H144" i="2" s="1"/>
  <c r="I144" i="2" s="1"/>
  <c r="J144" i="2" s="1"/>
  <c r="AW144" i="2"/>
  <c r="AS144" i="2"/>
  <c r="AG144" i="2"/>
  <c r="E144" i="2"/>
  <c r="AW143" i="2"/>
  <c r="AS143" i="2"/>
  <c r="AG143" i="2"/>
  <c r="J143" i="2"/>
  <c r="I143" i="2"/>
  <c r="H143" i="2"/>
  <c r="E143" i="2"/>
  <c r="AW142" i="2"/>
  <c r="AV142" i="2"/>
  <c r="AU142" i="2"/>
  <c r="AS142" i="2"/>
  <c r="AG142" i="2"/>
  <c r="T142" i="2"/>
  <c r="I142" i="2"/>
  <c r="J142" i="2" s="1"/>
  <c r="H142" i="2"/>
  <c r="E142" i="2"/>
  <c r="H141" i="2" s="1"/>
  <c r="I141" i="2" s="1"/>
  <c r="J141" i="2" s="1"/>
  <c r="AW141" i="2"/>
  <c r="AV141" i="2"/>
  <c r="AS141" i="2"/>
  <c r="AG141" i="2"/>
  <c r="K141" i="2"/>
  <c r="L141" i="2" s="1"/>
  <c r="E141" i="2"/>
  <c r="AW140" i="2"/>
  <c r="AV140" i="2"/>
  <c r="AS140" i="2"/>
  <c r="AG140" i="2"/>
  <c r="K140" i="2"/>
  <c r="L140" i="2" s="1"/>
  <c r="I140" i="2"/>
  <c r="J140" i="2" s="1"/>
  <c r="H140" i="2"/>
  <c r="E140" i="2"/>
  <c r="H139" i="2" s="1"/>
  <c r="I139" i="2" s="1"/>
  <c r="J139" i="2" s="1"/>
  <c r="AW139" i="2"/>
  <c r="AS139" i="2"/>
  <c r="AG139" i="2"/>
  <c r="K139" i="2"/>
  <c r="L139" i="2" s="1"/>
  <c r="E139" i="2"/>
  <c r="AW138" i="2"/>
  <c r="AV138" i="2"/>
  <c r="AU138" i="2"/>
  <c r="AS138" i="2"/>
  <c r="AG138" i="2"/>
  <c r="K138" i="2"/>
  <c r="L138" i="2" s="1"/>
  <c r="H138" i="2"/>
  <c r="I138" i="2" s="1"/>
  <c r="J138" i="2" s="1"/>
  <c r="E138" i="2"/>
  <c r="B138" i="2"/>
  <c r="AW137" i="2"/>
  <c r="AV137" i="2"/>
  <c r="AU137" i="2"/>
  <c r="AS137" i="2"/>
  <c r="AG137" i="2"/>
  <c r="H137" i="2"/>
  <c r="I137" i="2" s="1"/>
  <c r="J137" i="2" s="1"/>
  <c r="E137" i="2"/>
  <c r="H136" i="2" s="1"/>
  <c r="I136" i="2" s="1"/>
  <c r="J136" i="2" s="1"/>
  <c r="B137" i="2"/>
  <c r="T141" i="2" s="1"/>
  <c r="AW136" i="2"/>
  <c r="AV136" i="2"/>
  <c r="AS136" i="2"/>
  <c r="AG136" i="2"/>
  <c r="T136" i="2"/>
  <c r="O136" i="2"/>
  <c r="P136" i="2" s="1"/>
  <c r="Q136" i="2" s="1"/>
  <c r="S136" i="2" s="1"/>
  <c r="U136" i="2" s="1"/>
  <c r="K136" i="2"/>
  <c r="L136" i="2" s="1"/>
  <c r="R136" i="2" s="1"/>
  <c r="B136" i="2"/>
  <c r="K142" i="2" s="1"/>
  <c r="L142" i="2" s="1"/>
  <c r="E133" i="2"/>
  <c r="AZ132" i="2"/>
  <c r="AW132" i="2"/>
  <c r="AS132" i="2"/>
  <c r="AG132" i="2"/>
  <c r="K132" i="2"/>
  <c r="L132" i="2" s="1"/>
  <c r="H132" i="2"/>
  <c r="I132" i="2" s="1"/>
  <c r="J132" i="2" s="1"/>
  <c r="E132" i="2"/>
  <c r="H131" i="2" s="1"/>
  <c r="I131" i="2" s="1"/>
  <c r="J131" i="2" s="1"/>
  <c r="AZ131" i="2"/>
  <c r="AW131" i="2"/>
  <c r="AS131" i="2"/>
  <c r="AG131" i="2"/>
  <c r="E131" i="2"/>
  <c r="AZ130" i="2"/>
  <c r="AW130" i="2"/>
  <c r="AV130" i="2"/>
  <c r="AS130" i="2"/>
  <c r="AG130" i="2"/>
  <c r="H130" i="2"/>
  <c r="I130" i="2" s="1"/>
  <c r="J130" i="2" s="1"/>
  <c r="E130" i="2"/>
  <c r="H129" i="2" s="1"/>
  <c r="I129" i="2" s="1"/>
  <c r="J129" i="2" s="1"/>
  <c r="AZ129" i="2"/>
  <c r="AW129" i="2"/>
  <c r="AS129" i="2"/>
  <c r="AG129" i="2"/>
  <c r="E129" i="2"/>
  <c r="H128" i="2" s="1"/>
  <c r="I128" i="2" s="1"/>
  <c r="J128" i="2" s="1"/>
  <c r="AZ128" i="2"/>
  <c r="AW128" i="2"/>
  <c r="AS128" i="2"/>
  <c r="AG128" i="2"/>
  <c r="E128" i="2"/>
  <c r="H127" i="2" s="1"/>
  <c r="I127" i="2" s="1"/>
  <c r="J127" i="2" s="1"/>
  <c r="AZ127" i="2"/>
  <c r="AW127" i="2"/>
  <c r="AS127" i="2"/>
  <c r="AG127" i="2"/>
  <c r="E127" i="2"/>
  <c r="AZ126" i="2"/>
  <c r="AW126" i="2"/>
  <c r="AS126" i="2"/>
  <c r="AG126" i="2"/>
  <c r="K126" i="2"/>
  <c r="L126" i="2" s="1"/>
  <c r="I126" i="2"/>
  <c r="J126" i="2" s="1"/>
  <c r="H126" i="2"/>
  <c r="E126" i="2"/>
  <c r="AZ125" i="2"/>
  <c r="AW125" i="2"/>
  <c r="AS125" i="2"/>
  <c r="AG125" i="2"/>
  <c r="I125" i="2"/>
  <c r="J125" i="2" s="1"/>
  <c r="H125" i="2"/>
  <c r="E125" i="2"/>
  <c r="AZ124" i="2"/>
  <c r="AW124" i="2"/>
  <c r="AV124" i="2"/>
  <c r="AU124" i="2"/>
  <c r="AS124" i="2"/>
  <c r="AG124" i="2"/>
  <c r="H124" i="2"/>
  <c r="I124" i="2" s="1"/>
  <c r="J124" i="2" s="1"/>
  <c r="E124" i="2"/>
  <c r="H123" i="2" s="1"/>
  <c r="I123" i="2" s="1"/>
  <c r="J123" i="2" s="1"/>
  <c r="AZ123" i="2"/>
  <c r="AW123" i="2"/>
  <c r="AS123" i="2"/>
  <c r="AG123" i="2"/>
  <c r="T123" i="2"/>
  <c r="L123" i="2"/>
  <c r="K123" i="2"/>
  <c r="E123" i="2"/>
  <c r="B123" i="2"/>
  <c r="AV129" i="2" s="1"/>
  <c r="AZ122" i="2"/>
  <c r="AW122" i="2"/>
  <c r="AU122" i="2"/>
  <c r="AS122" i="2"/>
  <c r="AG122" i="2"/>
  <c r="K122" i="2"/>
  <c r="L122" i="2" s="1"/>
  <c r="J122" i="2"/>
  <c r="I122" i="2"/>
  <c r="H122" i="2"/>
  <c r="E122" i="2"/>
  <c r="B122" i="2"/>
  <c r="T130" i="2" s="1"/>
  <c r="AZ121" i="2"/>
  <c r="AW121" i="2"/>
  <c r="AV121" i="2"/>
  <c r="AS121" i="2"/>
  <c r="AG121" i="2"/>
  <c r="T121" i="2"/>
  <c r="L121" i="2"/>
  <c r="K121" i="2"/>
  <c r="H121" i="2"/>
  <c r="I121" i="2" s="1"/>
  <c r="J121" i="2" s="1"/>
  <c r="B121" i="2"/>
  <c r="K131" i="2" s="1"/>
  <c r="L131" i="2" s="1"/>
  <c r="E117" i="2"/>
  <c r="AW116" i="2"/>
  <c r="AS116" i="2"/>
  <c r="AG116" i="2"/>
  <c r="T116" i="2"/>
  <c r="H116" i="2"/>
  <c r="I116" i="2" s="1"/>
  <c r="J116" i="2" s="1"/>
  <c r="E116" i="2"/>
  <c r="H115" i="2" s="1"/>
  <c r="I115" i="2" s="1"/>
  <c r="J115" i="2" s="1"/>
  <c r="AW115" i="2"/>
  <c r="AS115" i="2"/>
  <c r="AG115" i="2"/>
  <c r="T115" i="2"/>
  <c r="E115" i="2"/>
  <c r="H114" i="2" s="1"/>
  <c r="I114" i="2" s="1"/>
  <c r="J114" i="2" s="1"/>
  <c r="AW114" i="2"/>
  <c r="AS114" i="2"/>
  <c r="AG114" i="2"/>
  <c r="T114" i="2"/>
  <c r="K114" i="2"/>
  <c r="L114" i="2" s="1"/>
  <c r="E114" i="2"/>
  <c r="H113" i="2" s="1"/>
  <c r="I113" i="2" s="1"/>
  <c r="J113" i="2" s="1"/>
  <c r="AW113" i="2"/>
  <c r="AS113" i="2"/>
  <c r="AG113" i="2"/>
  <c r="E113" i="2"/>
  <c r="AW112" i="2"/>
  <c r="AV112" i="2"/>
  <c r="AS112" i="2"/>
  <c r="AG112" i="2"/>
  <c r="T112" i="2"/>
  <c r="H112" i="2"/>
  <c r="I112" i="2" s="1"/>
  <c r="J112" i="2" s="1"/>
  <c r="E112" i="2"/>
  <c r="H111" i="2" s="1"/>
  <c r="I111" i="2" s="1"/>
  <c r="J111" i="2" s="1"/>
  <c r="AW111" i="2"/>
  <c r="AU111" i="2"/>
  <c r="AS111" i="2"/>
  <c r="AG111" i="2"/>
  <c r="E111" i="2"/>
  <c r="H110" i="2" s="1"/>
  <c r="I110" i="2" s="1"/>
  <c r="J110" i="2" s="1"/>
  <c r="AW110" i="2"/>
  <c r="AS110" i="2"/>
  <c r="AG110" i="2"/>
  <c r="T110" i="2"/>
  <c r="K110" i="2"/>
  <c r="L110" i="2" s="1"/>
  <c r="E110" i="2"/>
  <c r="AW109" i="2"/>
  <c r="AS109" i="2"/>
  <c r="AG109" i="2"/>
  <c r="T109" i="2"/>
  <c r="H109" i="2"/>
  <c r="I109" i="2" s="1"/>
  <c r="J109" i="2" s="1"/>
  <c r="E109" i="2"/>
  <c r="AW108" i="2"/>
  <c r="AS108" i="2"/>
  <c r="AG108" i="2"/>
  <c r="T108" i="2"/>
  <c r="I108" i="2"/>
  <c r="J108" i="2" s="1"/>
  <c r="H108" i="2"/>
  <c r="E108" i="2"/>
  <c r="AW107" i="2"/>
  <c r="AV107" i="2"/>
  <c r="AS107" i="2"/>
  <c r="AG107" i="2"/>
  <c r="T107" i="2"/>
  <c r="H107" i="2"/>
  <c r="I107" i="2" s="1"/>
  <c r="J107" i="2" s="1"/>
  <c r="E107" i="2"/>
  <c r="H106" i="2" s="1"/>
  <c r="I106" i="2" s="1"/>
  <c r="J106" i="2" s="1"/>
  <c r="B107" i="2"/>
  <c r="AV114" i="2" s="1"/>
  <c r="AW106" i="2"/>
  <c r="AS106" i="2"/>
  <c r="AG106" i="2"/>
  <c r="T106" i="2"/>
  <c r="E106" i="2"/>
  <c r="B106" i="2"/>
  <c r="T111" i="2" s="1"/>
  <c r="AW105" i="2"/>
  <c r="AS105" i="2"/>
  <c r="AG105" i="2"/>
  <c r="T105" i="2"/>
  <c r="H105" i="2"/>
  <c r="I105" i="2" s="1"/>
  <c r="J105" i="2" s="1"/>
  <c r="B105" i="2"/>
  <c r="AU107" i="2" s="1"/>
  <c r="E101" i="2"/>
  <c r="H100" i="2" s="1"/>
  <c r="I100" i="2" s="1"/>
  <c r="J100" i="2" s="1"/>
  <c r="AM100" i="2"/>
  <c r="AL100" i="2"/>
  <c r="K100" i="2"/>
  <c r="L100" i="2" s="1"/>
  <c r="E100" i="2"/>
  <c r="AM99" i="2"/>
  <c r="I99" i="2"/>
  <c r="J99" i="2" s="1"/>
  <c r="H99" i="2"/>
  <c r="E99" i="2"/>
  <c r="H98" i="2" s="1"/>
  <c r="I98" i="2" s="1"/>
  <c r="J98" i="2" s="1"/>
  <c r="AM98" i="2"/>
  <c r="K98" i="2"/>
  <c r="L98" i="2" s="1"/>
  <c r="E98" i="2"/>
  <c r="H97" i="2" s="1"/>
  <c r="I97" i="2" s="1"/>
  <c r="J97" i="2" s="1"/>
  <c r="AM97" i="2"/>
  <c r="T97" i="2"/>
  <c r="E97" i="2"/>
  <c r="H96" i="2" s="1"/>
  <c r="I96" i="2" s="1"/>
  <c r="J96" i="2" s="1"/>
  <c r="AM96" i="2"/>
  <c r="E96" i="2"/>
  <c r="AM95" i="2"/>
  <c r="AL95" i="2"/>
  <c r="T95" i="2"/>
  <c r="H95" i="2"/>
  <c r="I95" i="2" s="1"/>
  <c r="J95" i="2" s="1"/>
  <c r="E95" i="2"/>
  <c r="AM94" i="2"/>
  <c r="T94" i="2"/>
  <c r="H94" i="2"/>
  <c r="I94" i="2" s="1"/>
  <c r="J94" i="2" s="1"/>
  <c r="E94" i="2"/>
  <c r="H93" i="2" s="1"/>
  <c r="I93" i="2" s="1"/>
  <c r="J93" i="2" s="1"/>
  <c r="AM93" i="2"/>
  <c r="AL93" i="2"/>
  <c r="AK93" i="2"/>
  <c r="T93" i="2"/>
  <c r="K93" i="2"/>
  <c r="L93" i="2" s="1"/>
  <c r="E93" i="2"/>
  <c r="AM92" i="2"/>
  <c r="AL92" i="2"/>
  <c r="H92" i="2"/>
  <c r="I92" i="2" s="1"/>
  <c r="J92" i="2" s="1"/>
  <c r="E92" i="2"/>
  <c r="H91" i="2" s="1"/>
  <c r="I91" i="2" s="1"/>
  <c r="AM91" i="2"/>
  <c r="T91" i="2"/>
  <c r="J91" i="2"/>
  <c r="E91" i="2"/>
  <c r="H90" i="2" s="1"/>
  <c r="I90" i="2" s="1"/>
  <c r="J90" i="2" s="1"/>
  <c r="B91" i="2"/>
  <c r="AL99" i="2" s="1"/>
  <c r="AM90" i="2"/>
  <c r="T90" i="2"/>
  <c r="E90" i="2"/>
  <c r="B90" i="2"/>
  <c r="T100" i="2" s="1"/>
  <c r="AM89" i="2"/>
  <c r="AL89" i="2"/>
  <c r="AK89" i="2"/>
  <c r="H89" i="2"/>
  <c r="I89" i="2" s="1"/>
  <c r="J89" i="2" s="1"/>
  <c r="B89" i="2"/>
  <c r="AK100" i="2" s="1"/>
  <c r="E85" i="2"/>
  <c r="H84" i="2" s="1"/>
  <c r="I84" i="2" s="1"/>
  <c r="J84" i="2" s="1"/>
  <c r="AT84" i="2"/>
  <c r="AP84" i="2"/>
  <c r="AA84" i="2"/>
  <c r="K84" i="2"/>
  <c r="L84" i="2" s="1"/>
  <c r="E84" i="2"/>
  <c r="AT83" i="2"/>
  <c r="AP83" i="2"/>
  <c r="AA83" i="2"/>
  <c r="K83" i="2"/>
  <c r="L83" i="2" s="1"/>
  <c r="J83" i="2"/>
  <c r="I83" i="2"/>
  <c r="H83" i="2"/>
  <c r="E83" i="2"/>
  <c r="H82" i="2" s="1"/>
  <c r="I82" i="2" s="1"/>
  <c r="J82" i="2" s="1"/>
  <c r="AT82" i="2"/>
  <c r="AP82" i="2"/>
  <c r="AA82" i="2"/>
  <c r="E82" i="2"/>
  <c r="AT81" i="2"/>
  <c r="AS81" i="2"/>
  <c r="AP81" i="2"/>
  <c r="AA81" i="2"/>
  <c r="H81" i="2"/>
  <c r="I81" i="2" s="1"/>
  <c r="J81" i="2" s="1"/>
  <c r="E81" i="2"/>
  <c r="AT80" i="2"/>
  <c r="AR80" i="2"/>
  <c r="AP80" i="2"/>
  <c r="AA80" i="2"/>
  <c r="H80" i="2"/>
  <c r="I80" i="2" s="1"/>
  <c r="J80" i="2" s="1"/>
  <c r="E80" i="2"/>
  <c r="H79" i="2" s="1"/>
  <c r="I79" i="2" s="1"/>
  <c r="J79" i="2" s="1"/>
  <c r="AT79" i="2"/>
  <c r="AP79" i="2"/>
  <c r="AA79" i="2"/>
  <c r="K79" i="2"/>
  <c r="L79" i="2" s="1"/>
  <c r="E79" i="2"/>
  <c r="H78" i="2" s="1"/>
  <c r="I78" i="2" s="1"/>
  <c r="J78" i="2" s="1"/>
  <c r="AT78" i="2"/>
  <c r="AP78" i="2"/>
  <c r="AA78" i="2"/>
  <c r="E78" i="2"/>
  <c r="H77" i="2" s="1"/>
  <c r="I77" i="2" s="1"/>
  <c r="J77" i="2" s="1"/>
  <c r="AT77" i="2"/>
  <c r="AS77" i="2"/>
  <c r="AP77" i="2"/>
  <c r="AA77" i="2"/>
  <c r="E77" i="2"/>
  <c r="AT76" i="2"/>
  <c r="AS76" i="2"/>
  <c r="AP76" i="2"/>
  <c r="AA76" i="2"/>
  <c r="H76" i="2"/>
  <c r="I76" i="2" s="1"/>
  <c r="J76" i="2" s="1"/>
  <c r="E76" i="2"/>
  <c r="H75" i="2" s="1"/>
  <c r="I75" i="2" s="1"/>
  <c r="J75" i="2" s="1"/>
  <c r="AT75" i="2"/>
  <c r="AP75" i="2"/>
  <c r="AA75" i="2"/>
  <c r="L75" i="2"/>
  <c r="K75" i="2"/>
  <c r="E75" i="2"/>
  <c r="B75" i="2"/>
  <c r="AS83" i="2" s="1"/>
  <c r="AT74" i="2"/>
  <c r="AS74" i="2"/>
  <c r="AP74" i="2"/>
  <c r="AA74" i="2"/>
  <c r="H74" i="2"/>
  <c r="I74" i="2" s="1"/>
  <c r="J74" i="2" s="1"/>
  <c r="E74" i="2"/>
  <c r="H73" i="2" s="1"/>
  <c r="I73" i="2" s="1"/>
  <c r="J73" i="2" s="1"/>
  <c r="B74" i="2"/>
  <c r="T81" i="2" s="1"/>
  <c r="AT73" i="2"/>
  <c r="AS73" i="2"/>
  <c r="AP73" i="2"/>
  <c r="AA73" i="2"/>
  <c r="K73" i="2"/>
  <c r="L73" i="2" s="1"/>
  <c r="B73" i="2"/>
  <c r="AR76" i="2" s="1"/>
  <c r="E70" i="2"/>
  <c r="H69" i="2" s="1"/>
  <c r="I69" i="2" s="1"/>
  <c r="J69" i="2" s="1"/>
  <c r="AT69" i="2"/>
  <c r="AP69" i="2"/>
  <c r="AA69" i="2"/>
  <c r="E69" i="2"/>
  <c r="AT68" i="2"/>
  <c r="AP68" i="2"/>
  <c r="AA68" i="2"/>
  <c r="H68" i="2"/>
  <c r="I68" i="2" s="1"/>
  <c r="J68" i="2" s="1"/>
  <c r="E68" i="2"/>
  <c r="H67" i="2" s="1"/>
  <c r="I67" i="2" s="1"/>
  <c r="J67" i="2" s="1"/>
  <c r="AT67" i="2"/>
  <c r="AP67" i="2"/>
  <c r="AA67" i="2"/>
  <c r="E67" i="2"/>
  <c r="AT66" i="2"/>
  <c r="AP66" i="2"/>
  <c r="AA66" i="2"/>
  <c r="I66" i="2"/>
  <c r="J66" i="2" s="1"/>
  <c r="H66" i="2"/>
  <c r="E66" i="2"/>
  <c r="H65" i="2" s="1"/>
  <c r="I65" i="2" s="1"/>
  <c r="J65" i="2" s="1"/>
  <c r="AT65" i="2"/>
  <c r="AP65" i="2"/>
  <c r="AA65" i="2"/>
  <c r="T65" i="2"/>
  <c r="E65" i="2"/>
  <c r="AT64" i="2"/>
  <c r="AP64" i="2"/>
  <c r="AA64" i="2"/>
  <c r="H64" i="2"/>
  <c r="I64" i="2" s="1"/>
  <c r="J64" i="2" s="1"/>
  <c r="E64" i="2"/>
  <c r="H63" i="2" s="1"/>
  <c r="I63" i="2" s="1"/>
  <c r="J63" i="2" s="1"/>
  <c r="AT63" i="2"/>
  <c r="AP63" i="2"/>
  <c r="AA63" i="2"/>
  <c r="E63" i="2"/>
  <c r="AT62" i="2"/>
  <c r="AS62" i="2"/>
  <c r="AP62" i="2"/>
  <c r="AA62" i="2"/>
  <c r="J62" i="2"/>
  <c r="I62" i="2"/>
  <c r="H62" i="2"/>
  <c r="E62" i="2"/>
  <c r="H61" i="2" s="1"/>
  <c r="I61" i="2" s="1"/>
  <c r="J61" i="2" s="1"/>
  <c r="AT61" i="2"/>
  <c r="AP61" i="2"/>
  <c r="AA61" i="2"/>
  <c r="E61" i="2"/>
  <c r="AT60" i="2"/>
  <c r="AS60" i="2"/>
  <c r="AR60" i="2"/>
  <c r="AP60" i="2"/>
  <c r="AA60" i="2"/>
  <c r="T60" i="2"/>
  <c r="H60" i="2"/>
  <c r="I60" i="2" s="1"/>
  <c r="J60" i="2" s="1"/>
  <c r="E60" i="2"/>
  <c r="H59" i="2" s="1"/>
  <c r="I59" i="2" s="1"/>
  <c r="J59" i="2" s="1"/>
  <c r="B60" i="2"/>
  <c r="AS66" i="2" s="1"/>
  <c r="AT59" i="2"/>
  <c r="AS59" i="2"/>
  <c r="AR59" i="2"/>
  <c r="AP59" i="2"/>
  <c r="AA59" i="2"/>
  <c r="E59" i="2"/>
  <c r="H58" i="2" s="1"/>
  <c r="I58" i="2" s="1"/>
  <c r="J58" i="2" s="1"/>
  <c r="B59" i="2"/>
  <c r="T67" i="2" s="1"/>
  <c r="AT58" i="2"/>
  <c r="AS58" i="2"/>
  <c r="AP58" i="2"/>
  <c r="AA58" i="2"/>
  <c r="L58" i="2"/>
  <c r="K58" i="2"/>
  <c r="B58" i="2"/>
  <c r="K69" i="2" s="1"/>
  <c r="L69" i="2" s="1"/>
  <c r="E54" i="2"/>
  <c r="AT53" i="2"/>
  <c r="AR53" i="2"/>
  <c r="AP53" i="2"/>
  <c r="AG53" i="2"/>
  <c r="AA53" i="2"/>
  <c r="H53" i="2"/>
  <c r="I53" i="2" s="1"/>
  <c r="J53" i="2" s="1"/>
  <c r="E53" i="2"/>
  <c r="AT52" i="2"/>
  <c r="AR52" i="2"/>
  <c r="AP52" i="2"/>
  <c r="AG52" i="2"/>
  <c r="AA52" i="2"/>
  <c r="I52" i="2"/>
  <c r="J52" i="2" s="1"/>
  <c r="H52" i="2"/>
  <c r="E52" i="2"/>
  <c r="AT51" i="2"/>
  <c r="AP51" i="2"/>
  <c r="AG51" i="2"/>
  <c r="AA51" i="2"/>
  <c r="H51" i="2"/>
  <c r="I51" i="2" s="1"/>
  <c r="J51" i="2" s="1"/>
  <c r="E51" i="2"/>
  <c r="AT50" i="2"/>
  <c r="AR50" i="2"/>
  <c r="AP50" i="2"/>
  <c r="AG50" i="2"/>
  <c r="AA50" i="2"/>
  <c r="H50" i="2"/>
  <c r="I50" i="2" s="1"/>
  <c r="J50" i="2" s="1"/>
  <c r="E50" i="2"/>
  <c r="AT49" i="2"/>
  <c r="AR49" i="2"/>
  <c r="AP49" i="2"/>
  <c r="AG49" i="2"/>
  <c r="AA49" i="2"/>
  <c r="H49" i="2"/>
  <c r="I49" i="2" s="1"/>
  <c r="J49" i="2" s="1"/>
  <c r="E49" i="2"/>
  <c r="H48" i="2" s="1"/>
  <c r="I48" i="2" s="1"/>
  <c r="J48" i="2" s="1"/>
  <c r="AT48" i="2"/>
  <c r="AP48" i="2"/>
  <c r="AG48" i="2"/>
  <c r="AA48" i="2"/>
  <c r="T48" i="2"/>
  <c r="E48" i="2"/>
  <c r="AT47" i="2"/>
  <c r="AP47" i="2"/>
  <c r="AG47" i="2"/>
  <c r="AA47" i="2"/>
  <c r="T47" i="2"/>
  <c r="I47" i="2"/>
  <c r="J47" i="2" s="1"/>
  <c r="H47" i="2"/>
  <c r="E47" i="2"/>
  <c r="AT46" i="2"/>
  <c r="AP46" i="2"/>
  <c r="AG46" i="2"/>
  <c r="AA46" i="2"/>
  <c r="H46" i="2"/>
  <c r="I46" i="2" s="1"/>
  <c r="J46" i="2" s="1"/>
  <c r="E46" i="2"/>
  <c r="H45" i="2" s="1"/>
  <c r="I45" i="2" s="1"/>
  <c r="J45" i="2" s="1"/>
  <c r="AT45" i="2"/>
  <c r="AP45" i="2"/>
  <c r="AG45" i="2"/>
  <c r="AA45" i="2"/>
  <c r="T45" i="2"/>
  <c r="E45" i="2"/>
  <c r="AT44" i="2"/>
  <c r="AS44" i="2"/>
  <c r="AP44" i="2"/>
  <c r="AG44" i="2"/>
  <c r="AA44" i="2"/>
  <c r="T44" i="2"/>
  <c r="I44" i="2"/>
  <c r="J44" i="2" s="1"/>
  <c r="H44" i="2"/>
  <c r="E44" i="2"/>
  <c r="H43" i="2" s="1"/>
  <c r="I43" i="2" s="1"/>
  <c r="J43" i="2" s="1"/>
  <c r="B44" i="2"/>
  <c r="AS48" i="2" s="1"/>
  <c r="AT43" i="2"/>
  <c r="AR43" i="2"/>
  <c r="AP43" i="2"/>
  <c r="AG43" i="2"/>
  <c r="AA43" i="2"/>
  <c r="T43" i="2"/>
  <c r="E43" i="2"/>
  <c r="H42" i="2" s="1"/>
  <c r="I42" i="2" s="1"/>
  <c r="J42" i="2" s="1"/>
  <c r="B43" i="2"/>
  <c r="T53" i="2" s="1"/>
  <c r="AT42" i="2"/>
  <c r="AS42" i="2"/>
  <c r="AR42" i="2"/>
  <c r="AP42" i="2"/>
  <c r="AG42" i="2"/>
  <c r="AA42" i="2"/>
  <c r="T42" i="2"/>
  <c r="K42" i="2"/>
  <c r="L42" i="2" s="1"/>
  <c r="B42" i="2"/>
  <c r="K48" i="2" s="1"/>
  <c r="L48" i="2" s="1"/>
  <c r="R48" i="2" s="1"/>
  <c r="E38" i="2"/>
  <c r="AT37" i="2"/>
  <c r="AP37" i="2"/>
  <c r="AA37" i="2"/>
  <c r="I37" i="2"/>
  <c r="J37" i="2" s="1"/>
  <c r="H37" i="2"/>
  <c r="E37" i="2"/>
  <c r="AT36" i="2"/>
  <c r="AS36" i="2"/>
  <c r="AP36" i="2"/>
  <c r="AA36" i="2"/>
  <c r="I36" i="2"/>
  <c r="J36" i="2" s="1"/>
  <c r="H36" i="2"/>
  <c r="E36" i="2"/>
  <c r="AT35" i="2"/>
  <c r="AP35" i="2"/>
  <c r="AA35" i="2"/>
  <c r="T35" i="2"/>
  <c r="H35" i="2"/>
  <c r="I35" i="2" s="1"/>
  <c r="J35" i="2" s="1"/>
  <c r="E35" i="2"/>
  <c r="AT34" i="2"/>
  <c r="AP34" i="2"/>
  <c r="AA34" i="2"/>
  <c r="H34" i="2"/>
  <c r="I34" i="2" s="1"/>
  <c r="J34" i="2" s="1"/>
  <c r="E34" i="2"/>
  <c r="H33" i="2" s="1"/>
  <c r="I33" i="2" s="1"/>
  <c r="J33" i="2" s="1"/>
  <c r="AT33" i="2"/>
  <c r="AP33" i="2"/>
  <c r="AA33" i="2"/>
  <c r="E33" i="2"/>
  <c r="AT32" i="2"/>
  <c r="AP32" i="2"/>
  <c r="AA32" i="2"/>
  <c r="I32" i="2"/>
  <c r="J32" i="2" s="1"/>
  <c r="H32" i="2"/>
  <c r="E32" i="2"/>
  <c r="AT31" i="2"/>
  <c r="AP31" i="2"/>
  <c r="AA31" i="2"/>
  <c r="T31" i="2"/>
  <c r="H31" i="2"/>
  <c r="I31" i="2" s="1"/>
  <c r="J31" i="2" s="1"/>
  <c r="E31" i="2"/>
  <c r="AT30" i="2"/>
  <c r="AP30" i="2"/>
  <c r="AA30" i="2"/>
  <c r="I30" i="2"/>
  <c r="J30" i="2" s="1"/>
  <c r="H30" i="2"/>
  <c r="E30" i="2"/>
  <c r="H29" i="2" s="1"/>
  <c r="I29" i="2" s="1"/>
  <c r="J29" i="2" s="1"/>
  <c r="AT29" i="2"/>
  <c r="AP29" i="2"/>
  <c r="AA29" i="2"/>
  <c r="K29" i="2"/>
  <c r="L29" i="2" s="1"/>
  <c r="E29" i="2"/>
  <c r="AT28" i="2"/>
  <c r="AP28" i="2"/>
  <c r="AA28" i="2"/>
  <c r="J28" i="2"/>
  <c r="I28" i="2"/>
  <c r="H28" i="2"/>
  <c r="E28" i="2"/>
  <c r="H27" i="2" s="1"/>
  <c r="I27" i="2" s="1"/>
  <c r="J27" i="2" s="1"/>
  <c r="B28" i="2"/>
  <c r="AS32" i="2" s="1"/>
  <c r="AT27" i="2"/>
  <c r="AR27" i="2"/>
  <c r="AP27" i="2"/>
  <c r="AA27" i="2"/>
  <c r="E27" i="2"/>
  <c r="B27" i="2"/>
  <c r="T37" i="2" s="1"/>
  <c r="AT26" i="2"/>
  <c r="AS26" i="2"/>
  <c r="AP26" i="2"/>
  <c r="AA26" i="2"/>
  <c r="K26" i="2"/>
  <c r="L26" i="2" s="1"/>
  <c r="I26" i="2"/>
  <c r="J26" i="2" s="1"/>
  <c r="H26" i="2"/>
  <c r="B26" i="2"/>
  <c r="AR36" i="2" s="1"/>
  <c r="E148" i="1"/>
  <c r="H147" i="1" s="1"/>
  <c r="I147" i="1" s="1"/>
  <c r="J147" i="1" s="1"/>
  <c r="AW147" i="1"/>
  <c r="AS147" i="1"/>
  <c r="AG147" i="1"/>
  <c r="E147" i="1"/>
  <c r="AW146" i="1"/>
  <c r="AS146" i="1"/>
  <c r="AG146" i="1"/>
  <c r="H146" i="1"/>
  <c r="I146" i="1" s="1"/>
  <c r="J146" i="1" s="1"/>
  <c r="E146" i="1"/>
  <c r="H145" i="1" s="1"/>
  <c r="I145" i="1" s="1"/>
  <c r="J145" i="1" s="1"/>
  <c r="AW145" i="1"/>
  <c r="AS145" i="1"/>
  <c r="AG145" i="1"/>
  <c r="E145" i="1"/>
  <c r="AW144" i="1"/>
  <c r="AS144" i="1"/>
  <c r="AG144" i="1"/>
  <c r="I144" i="1"/>
  <c r="J144" i="1" s="1"/>
  <c r="H144" i="1"/>
  <c r="E144" i="1"/>
  <c r="AW143" i="1"/>
  <c r="AS143" i="1"/>
  <c r="AG143" i="1"/>
  <c r="T143" i="1"/>
  <c r="H143" i="1"/>
  <c r="I143" i="1" s="1"/>
  <c r="J143" i="1" s="1"/>
  <c r="E143" i="1"/>
  <c r="AW142" i="1"/>
  <c r="AS142" i="1"/>
  <c r="AG142" i="1"/>
  <c r="H142" i="1"/>
  <c r="I142" i="1" s="1"/>
  <c r="J142" i="1" s="1"/>
  <c r="E142" i="1"/>
  <c r="AW141" i="1"/>
  <c r="AS141" i="1"/>
  <c r="AG141" i="1"/>
  <c r="J141" i="1"/>
  <c r="I141" i="1"/>
  <c r="H141" i="1"/>
  <c r="E141" i="1"/>
  <c r="AW140" i="1"/>
  <c r="AS140" i="1"/>
  <c r="AG140" i="1"/>
  <c r="J140" i="1"/>
  <c r="I140" i="1"/>
  <c r="H140" i="1"/>
  <c r="E140" i="1"/>
  <c r="H139" i="1" s="1"/>
  <c r="I139" i="1" s="1"/>
  <c r="J139" i="1" s="1"/>
  <c r="AW139" i="1"/>
  <c r="AS139" i="1"/>
  <c r="AG139" i="1"/>
  <c r="E139" i="1"/>
  <c r="AW138" i="1"/>
  <c r="AU138" i="1"/>
  <c r="AS138" i="1"/>
  <c r="AG138" i="1"/>
  <c r="T138" i="1"/>
  <c r="H138" i="1"/>
  <c r="I138" i="1" s="1"/>
  <c r="J138" i="1" s="1"/>
  <c r="E138" i="1"/>
  <c r="H137" i="1" s="1"/>
  <c r="I137" i="1" s="1"/>
  <c r="J137" i="1" s="1"/>
  <c r="B138" i="1"/>
  <c r="AV144" i="1" s="1"/>
  <c r="AW137" i="1"/>
  <c r="AU137" i="1"/>
  <c r="AS137" i="1"/>
  <c r="AG137" i="1"/>
  <c r="E137" i="1"/>
  <c r="H136" i="1" s="1"/>
  <c r="I136" i="1" s="1"/>
  <c r="J136" i="1" s="1"/>
  <c r="B137" i="1"/>
  <c r="T145" i="1" s="1"/>
  <c r="AW136" i="1"/>
  <c r="AV136" i="1"/>
  <c r="AS136" i="1"/>
  <c r="AG136" i="1"/>
  <c r="B136" i="1"/>
  <c r="K147" i="1" s="1"/>
  <c r="L147" i="1" s="1"/>
  <c r="E133" i="1"/>
  <c r="AZ132" i="1"/>
  <c r="AW132" i="1"/>
  <c r="AS132" i="1"/>
  <c r="AG132" i="1"/>
  <c r="J132" i="1"/>
  <c r="I132" i="1"/>
  <c r="H132" i="1"/>
  <c r="E132" i="1"/>
  <c r="AZ131" i="1"/>
  <c r="AW131" i="1"/>
  <c r="AS131" i="1"/>
  <c r="AG131" i="1"/>
  <c r="L131" i="1"/>
  <c r="I131" i="1"/>
  <c r="J131" i="1" s="1"/>
  <c r="H131" i="1"/>
  <c r="E131" i="1"/>
  <c r="AZ130" i="1"/>
  <c r="AW130" i="1"/>
  <c r="AU130" i="1"/>
  <c r="AS130" i="1"/>
  <c r="AG130" i="1"/>
  <c r="T130" i="1"/>
  <c r="H130" i="1"/>
  <c r="I130" i="1" s="1"/>
  <c r="J130" i="1" s="1"/>
  <c r="E130" i="1"/>
  <c r="H129" i="1" s="1"/>
  <c r="I129" i="1" s="1"/>
  <c r="J129" i="1" s="1"/>
  <c r="AZ129" i="1"/>
  <c r="AW129" i="1"/>
  <c r="AV129" i="1"/>
  <c r="AS129" i="1"/>
  <c r="AG129" i="1"/>
  <c r="E129" i="1"/>
  <c r="H128" i="1" s="1"/>
  <c r="I128" i="1" s="1"/>
  <c r="J128" i="1" s="1"/>
  <c r="AZ128" i="1"/>
  <c r="AW128" i="1"/>
  <c r="AS128" i="1"/>
  <c r="AG128" i="1"/>
  <c r="E128" i="1"/>
  <c r="AZ127" i="1"/>
  <c r="AW127" i="1"/>
  <c r="AS127" i="1"/>
  <c r="AG127" i="1"/>
  <c r="I127" i="1"/>
  <c r="J127" i="1" s="1"/>
  <c r="H127" i="1"/>
  <c r="E127" i="1"/>
  <c r="AZ126" i="1"/>
  <c r="AW126" i="1"/>
  <c r="AS126" i="1"/>
  <c r="AG126" i="1"/>
  <c r="J126" i="1"/>
  <c r="I126" i="1"/>
  <c r="H126" i="1"/>
  <c r="E126" i="1"/>
  <c r="H125" i="1" s="1"/>
  <c r="I125" i="1" s="1"/>
  <c r="J125" i="1" s="1"/>
  <c r="AZ125" i="1"/>
  <c r="AW125" i="1"/>
  <c r="AS125" i="1"/>
  <c r="AG125" i="1"/>
  <c r="E125" i="1"/>
  <c r="AZ124" i="1"/>
  <c r="AW124" i="1"/>
  <c r="AU124" i="1"/>
  <c r="AS124" i="1"/>
  <c r="AG124" i="1"/>
  <c r="H124" i="1"/>
  <c r="I124" i="1" s="1"/>
  <c r="J124" i="1" s="1"/>
  <c r="E124" i="1"/>
  <c r="H123" i="1" s="1"/>
  <c r="I123" i="1" s="1"/>
  <c r="J123" i="1" s="1"/>
  <c r="AZ123" i="1"/>
  <c r="AW123" i="1"/>
  <c r="AV123" i="1"/>
  <c r="AS123" i="1"/>
  <c r="AG123" i="1"/>
  <c r="T123" i="1"/>
  <c r="E123" i="1"/>
  <c r="B123" i="1"/>
  <c r="AV126" i="1" s="1"/>
  <c r="AZ122" i="1"/>
  <c r="AW122" i="1"/>
  <c r="AS122" i="1"/>
  <c r="AG122" i="1"/>
  <c r="T122" i="1"/>
  <c r="I122" i="1"/>
  <c r="J122" i="1" s="1"/>
  <c r="H122" i="1"/>
  <c r="E122" i="1"/>
  <c r="B122" i="1"/>
  <c r="T127" i="1" s="1"/>
  <c r="AZ121" i="1"/>
  <c r="AW121" i="1"/>
  <c r="AV121" i="1"/>
  <c r="AS121" i="1"/>
  <c r="AG121" i="1"/>
  <c r="T121" i="1"/>
  <c r="K121" i="1"/>
  <c r="L121" i="1" s="1"/>
  <c r="O121" i="1" s="1"/>
  <c r="P121" i="1" s="1"/>
  <c r="Q121" i="1" s="1"/>
  <c r="H121" i="1"/>
  <c r="I121" i="1" s="1"/>
  <c r="J121" i="1" s="1"/>
  <c r="B121" i="1"/>
  <c r="K131" i="1" s="1"/>
  <c r="E117" i="1"/>
  <c r="AW116" i="1"/>
  <c r="AS116" i="1"/>
  <c r="AG116" i="1"/>
  <c r="H116" i="1"/>
  <c r="I116" i="1" s="1"/>
  <c r="J116" i="1" s="1"/>
  <c r="E116" i="1"/>
  <c r="AW115" i="1"/>
  <c r="AS115" i="1"/>
  <c r="AG115" i="1"/>
  <c r="H115" i="1"/>
  <c r="I115" i="1" s="1"/>
  <c r="J115" i="1" s="1"/>
  <c r="E115" i="1"/>
  <c r="AW114" i="1"/>
  <c r="AS114" i="1"/>
  <c r="AG114" i="1"/>
  <c r="I114" i="1"/>
  <c r="J114" i="1" s="1"/>
  <c r="H114" i="1"/>
  <c r="E114" i="1"/>
  <c r="AW113" i="1"/>
  <c r="AS113" i="1"/>
  <c r="AG113" i="1"/>
  <c r="I113" i="1"/>
  <c r="J113" i="1" s="1"/>
  <c r="H113" i="1"/>
  <c r="E113" i="1"/>
  <c r="AW112" i="1"/>
  <c r="AV112" i="1"/>
  <c r="AS112" i="1"/>
  <c r="AG112" i="1"/>
  <c r="H112" i="1"/>
  <c r="I112" i="1" s="1"/>
  <c r="J112" i="1" s="1"/>
  <c r="E112" i="1"/>
  <c r="AW111" i="1"/>
  <c r="AS111" i="1"/>
  <c r="AG111" i="1"/>
  <c r="I111" i="1"/>
  <c r="J111" i="1" s="1"/>
  <c r="H111" i="1"/>
  <c r="E111" i="1"/>
  <c r="AW110" i="1"/>
  <c r="AS110" i="1"/>
  <c r="AG110" i="1"/>
  <c r="I110" i="1"/>
  <c r="J110" i="1" s="1"/>
  <c r="H110" i="1"/>
  <c r="E110" i="1"/>
  <c r="AW109" i="1"/>
  <c r="AS109" i="1"/>
  <c r="AG109" i="1"/>
  <c r="J109" i="1"/>
  <c r="I109" i="1"/>
  <c r="H109" i="1"/>
  <c r="E109" i="1"/>
  <c r="H108" i="1" s="1"/>
  <c r="I108" i="1" s="1"/>
  <c r="J108" i="1" s="1"/>
  <c r="AW108" i="1"/>
  <c r="AS108" i="1"/>
  <c r="AG108" i="1"/>
  <c r="E108" i="1"/>
  <c r="H107" i="1" s="1"/>
  <c r="I107" i="1" s="1"/>
  <c r="J107" i="1" s="1"/>
  <c r="AW107" i="1"/>
  <c r="AS107" i="1"/>
  <c r="AG107" i="1"/>
  <c r="T107" i="1"/>
  <c r="E107" i="1"/>
  <c r="H106" i="1" s="1"/>
  <c r="I106" i="1" s="1"/>
  <c r="J106" i="1" s="1"/>
  <c r="B107" i="1"/>
  <c r="AV114" i="1" s="1"/>
  <c r="AW106" i="1"/>
  <c r="AS106" i="1"/>
  <c r="AG106" i="1"/>
  <c r="T106" i="1"/>
  <c r="E106" i="1"/>
  <c r="H105" i="1" s="1"/>
  <c r="I105" i="1" s="1"/>
  <c r="J105" i="1" s="1"/>
  <c r="B106" i="1"/>
  <c r="T116" i="1" s="1"/>
  <c r="AW105" i="1"/>
  <c r="AS105" i="1"/>
  <c r="AG105" i="1"/>
  <c r="B105" i="1"/>
  <c r="E101" i="1"/>
  <c r="AM100" i="1"/>
  <c r="K100" i="1"/>
  <c r="L100" i="1" s="1"/>
  <c r="H100" i="1"/>
  <c r="I100" i="1" s="1"/>
  <c r="J100" i="1" s="1"/>
  <c r="E100" i="1"/>
  <c r="H99" i="1" s="1"/>
  <c r="I99" i="1" s="1"/>
  <c r="J99" i="1" s="1"/>
  <c r="AM99" i="1"/>
  <c r="AL99" i="1"/>
  <c r="K99" i="1"/>
  <c r="L99" i="1" s="1"/>
  <c r="R99" i="1" s="1"/>
  <c r="E99" i="1"/>
  <c r="H98" i="1" s="1"/>
  <c r="I98" i="1" s="1"/>
  <c r="J98" i="1" s="1"/>
  <c r="AM98" i="1"/>
  <c r="E98" i="1"/>
  <c r="H97" i="1" s="1"/>
  <c r="I97" i="1" s="1"/>
  <c r="J97" i="1" s="1"/>
  <c r="AM97" i="1"/>
  <c r="AL97" i="1"/>
  <c r="T97" i="1"/>
  <c r="E97" i="1"/>
  <c r="H96" i="1" s="1"/>
  <c r="I96" i="1" s="1"/>
  <c r="J96" i="1" s="1"/>
  <c r="AM96" i="1"/>
  <c r="AL96" i="1"/>
  <c r="E96" i="1"/>
  <c r="AM95" i="1"/>
  <c r="AL95" i="1"/>
  <c r="H95" i="1"/>
  <c r="I95" i="1" s="1"/>
  <c r="J95" i="1" s="1"/>
  <c r="E95" i="1"/>
  <c r="AM94" i="1"/>
  <c r="AK94" i="1"/>
  <c r="H94" i="1"/>
  <c r="I94" i="1" s="1"/>
  <c r="J94" i="1" s="1"/>
  <c r="E94" i="1"/>
  <c r="AM93" i="1"/>
  <c r="AL93" i="1"/>
  <c r="K93" i="1"/>
  <c r="L93" i="1" s="1"/>
  <c r="H93" i="1"/>
  <c r="I93" i="1" s="1"/>
  <c r="J93" i="1" s="1"/>
  <c r="E93" i="1"/>
  <c r="H92" i="1" s="1"/>
  <c r="I92" i="1" s="1"/>
  <c r="J92" i="1" s="1"/>
  <c r="AM92" i="1"/>
  <c r="AL92" i="1"/>
  <c r="E92" i="1"/>
  <c r="AM91" i="1"/>
  <c r="H91" i="1"/>
  <c r="I91" i="1" s="1"/>
  <c r="J91" i="1" s="1"/>
  <c r="E91" i="1"/>
  <c r="B91" i="1"/>
  <c r="AL94" i="1" s="1"/>
  <c r="AM90" i="1"/>
  <c r="AL90" i="1"/>
  <c r="T90" i="1"/>
  <c r="H90" i="1"/>
  <c r="I90" i="1" s="1"/>
  <c r="J90" i="1" s="1"/>
  <c r="E90" i="1"/>
  <c r="H89" i="1" s="1"/>
  <c r="I89" i="1" s="1"/>
  <c r="J89" i="1" s="1"/>
  <c r="B90" i="1"/>
  <c r="T96" i="1" s="1"/>
  <c r="AM89" i="1"/>
  <c r="AL89" i="1"/>
  <c r="AK89" i="1"/>
  <c r="T89" i="1"/>
  <c r="B89" i="1"/>
  <c r="AK95" i="1" s="1"/>
  <c r="E85" i="1"/>
  <c r="AT84" i="1"/>
  <c r="AS84" i="1"/>
  <c r="AP84" i="1"/>
  <c r="AA84" i="1"/>
  <c r="K84" i="1"/>
  <c r="L84" i="1" s="1"/>
  <c r="H84" i="1"/>
  <c r="I84" i="1" s="1"/>
  <c r="J84" i="1" s="1"/>
  <c r="E84" i="1"/>
  <c r="H83" i="1" s="1"/>
  <c r="I83" i="1" s="1"/>
  <c r="J83" i="1" s="1"/>
  <c r="AT83" i="1"/>
  <c r="AP83" i="1"/>
  <c r="AA83" i="1"/>
  <c r="E83" i="1"/>
  <c r="AT82" i="1"/>
  <c r="AP82" i="1"/>
  <c r="AA82" i="1"/>
  <c r="H82" i="1"/>
  <c r="I82" i="1" s="1"/>
  <c r="J82" i="1" s="1"/>
  <c r="E82" i="1"/>
  <c r="AT81" i="1"/>
  <c r="AS81" i="1"/>
  <c r="AP81" i="1"/>
  <c r="AA81" i="1"/>
  <c r="H81" i="1"/>
  <c r="I81" i="1" s="1"/>
  <c r="J81" i="1" s="1"/>
  <c r="E81" i="1"/>
  <c r="AT80" i="1"/>
  <c r="AP80" i="1"/>
  <c r="AA80" i="1"/>
  <c r="I80" i="1"/>
  <c r="J80" i="1" s="1"/>
  <c r="H80" i="1"/>
  <c r="E80" i="1"/>
  <c r="AT79" i="1"/>
  <c r="AP79" i="1"/>
  <c r="AA79" i="1"/>
  <c r="I79" i="1"/>
  <c r="J79" i="1" s="1"/>
  <c r="H79" i="1"/>
  <c r="E79" i="1"/>
  <c r="AT78" i="1"/>
  <c r="AP78" i="1"/>
  <c r="AA78" i="1"/>
  <c r="H78" i="1"/>
  <c r="I78" i="1" s="1"/>
  <c r="J78" i="1" s="1"/>
  <c r="E78" i="1"/>
  <c r="H77" i="1" s="1"/>
  <c r="I77" i="1" s="1"/>
  <c r="J77" i="1" s="1"/>
  <c r="AT77" i="1"/>
  <c r="AS77" i="1"/>
  <c r="AP77" i="1"/>
  <c r="AA77" i="1"/>
  <c r="E77" i="1"/>
  <c r="AT76" i="1"/>
  <c r="AP76" i="1"/>
  <c r="AA76" i="1"/>
  <c r="J76" i="1"/>
  <c r="I76" i="1"/>
  <c r="H76" i="1"/>
  <c r="E76" i="1"/>
  <c r="H75" i="1" s="1"/>
  <c r="I75" i="1" s="1"/>
  <c r="J75" i="1" s="1"/>
  <c r="AT75" i="1"/>
  <c r="AP75" i="1"/>
  <c r="AA75" i="1"/>
  <c r="E75" i="1"/>
  <c r="B75" i="1"/>
  <c r="AS80" i="1" s="1"/>
  <c r="AT74" i="1"/>
  <c r="AP74" i="1"/>
  <c r="AA74" i="1"/>
  <c r="K74" i="1"/>
  <c r="L74" i="1" s="1"/>
  <c r="H74" i="1"/>
  <c r="I74" i="1" s="1"/>
  <c r="J74" i="1" s="1"/>
  <c r="E74" i="1"/>
  <c r="B74" i="1"/>
  <c r="AT73" i="1"/>
  <c r="AS73" i="1"/>
  <c r="AP73" i="1"/>
  <c r="AA73" i="1"/>
  <c r="K73" i="1"/>
  <c r="H73" i="1"/>
  <c r="I73" i="1" s="1"/>
  <c r="J73" i="1" s="1"/>
  <c r="B73" i="1"/>
  <c r="AR81" i="1" s="1"/>
  <c r="E70" i="1"/>
  <c r="AT69" i="1"/>
  <c r="AP69" i="1"/>
  <c r="AA69" i="1"/>
  <c r="H69" i="1"/>
  <c r="I69" i="1" s="1"/>
  <c r="J69" i="1" s="1"/>
  <c r="E69" i="1"/>
  <c r="AT68" i="1"/>
  <c r="AP68" i="1"/>
  <c r="AA68" i="1"/>
  <c r="T68" i="1"/>
  <c r="H68" i="1"/>
  <c r="I68" i="1" s="1"/>
  <c r="J68" i="1" s="1"/>
  <c r="E68" i="1"/>
  <c r="H67" i="1" s="1"/>
  <c r="I67" i="1" s="1"/>
  <c r="J67" i="1" s="1"/>
  <c r="AT67" i="1"/>
  <c r="AR67" i="1"/>
  <c r="AP67" i="1"/>
  <c r="AA67" i="1"/>
  <c r="E67" i="1"/>
  <c r="H66" i="1" s="1"/>
  <c r="I66" i="1" s="1"/>
  <c r="J66" i="1" s="1"/>
  <c r="AT66" i="1"/>
  <c r="AP66" i="1"/>
  <c r="AA66" i="1"/>
  <c r="K66" i="1"/>
  <c r="L66" i="1" s="1"/>
  <c r="E66" i="1"/>
  <c r="H65" i="1" s="1"/>
  <c r="I65" i="1" s="1"/>
  <c r="J65" i="1" s="1"/>
  <c r="AT65" i="1"/>
  <c r="AP65" i="1"/>
  <c r="AA65" i="1"/>
  <c r="T65" i="1"/>
  <c r="E65" i="1"/>
  <c r="H64" i="1" s="1"/>
  <c r="I64" i="1" s="1"/>
  <c r="J64" i="1" s="1"/>
  <c r="AT64" i="1"/>
  <c r="AP64" i="1"/>
  <c r="AA64" i="1"/>
  <c r="E64" i="1"/>
  <c r="H63" i="1" s="1"/>
  <c r="I63" i="1" s="1"/>
  <c r="J63" i="1" s="1"/>
  <c r="AT63" i="1"/>
  <c r="AR63" i="1"/>
  <c r="AP63" i="1"/>
  <c r="AA63" i="1"/>
  <c r="E63" i="1"/>
  <c r="H62" i="1" s="1"/>
  <c r="I62" i="1" s="1"/>
  <c r="J62" i="1" s="1"/>
  <c r="AT62" i="1"/>
  <c r="AP62" i="1"/>
  <c r="AA62" i="1"/>
  <c r="E62" i="1"/>
  <c r="AT61" i="1"/>
  <c r="AS61" i="1"/>
  <c r="AR61" i="1"/>
  <c r="AP61" i="1"/>
  <c r="AA61" i="1"/>
  <c r="H61" i="1"/>
  <c r="I61" i="1" s="1"/>
  <c r="J61" i="1" s="1"/>
  <c r="E61" i="1"/>
  <c r="H60" i="1" s="1"/>
  <c r="I60" i="1" s="1"/>
  <c r="J60" i="1" s="1"/>
  <c r="AT60" i="1"/>
  <c r="AS60" i="1"/>
  <c r="AR60" i="1"/>
  <c r="AP60" i="1"/>
  <c r="AA60" i="1"/>
  <c r="K60" i="1"/>
  <c r="L60" i="1" s="1"/>
  <c r="E60" i="1"/>
  <c r="H59" i="1" s="1"/>
  <c r="I59" i="1" s="1"/>
  <c r="J59" i="1" s="1"/>
  <c r="B60" i="1"/>
  <c r="AS67" i="1" s="1"/>
  <c r="AT59" i="1"/>
  <c r="AS59" i="1"/>
  <c r="AP59" i="1"/>
  <c r="AA59" i="1"/>
  <c r="L59" i="1"/>
  <c r="E59" i="1"/>
  <c r="B59" i="1"/>
  <c r="T61" i="1" s="1"/>
  <c r="AT58" i="1"/>
  <c r="AS58" i="1"/>
  <c r="AP58" i="1"/>
  <c r="AA58" i="1"/>
  <c r="K58" i="1"/>
  <c r="L58" i="1" s="1"/>
  <c r="H58" i="1"/>
  <c r="I58" i="1" s="1"/>
  <c r="J58" i="1" s="1"/>
  <c r="B58" i="1"/>
  <c r="K59" i="1" s="1"/>
  <c r="E54" i="1"/>
  <c r="AT53" i="1"/>
  <c r="AR53" i="1"/>
  <c r="AP53" i="1"/>
  <c r="AG53" i="1"/>
  <c r="AA53" i="1"/>
  <c r="H53" i="1"/>
  <c r="I53" i="1" s="1"/>
  <c r="J53" i="1" s="1"/>
  <c r="E53" i="1"/>
  <c r="AT52" i="1"/>
  <c r="AP52" i="1"/>
  <c r="AG52" i="1"/>
  <c r="AA52" i="1"/>
  <c r="K52" i="1"/>
  <c r="L52" i="1" s="1"/>
  <c r="R52" i="1" s="1"/>
  <c r="H52" i="1"/>
  <c r="I52" i="1" s="1"/>
  <c r="J52" i="1" s="1"/>
  <c r="E52" i="1"/>
  <c r="AT51" i="1"/>
  <c r="AP51" i="1"/>
  <c r="AG51" i="1"/>
  <c r="AA51" i="1"/>
  <c r="H51" i="1"/>
  <c r="I51" i="1" s="1"/>
  <c r="J51" i="1" s="1"/>
  <c r="E51" i="1"/>
  <c r="AT50" i="1"/>
  <c r="AR50" i="1"/>
  <c r="AP50" i="1"/>
  <c r="AG50" i="1"/>
  <c r="AA50" i="1"/>
  <c r="H50" i="1"/>
  <c r="I50" i="1" s="1"/>
  <c r="J50" i="1" s="1"/>
  <c r="E50" i="1"/>
  <c r="AT49" i="1"/>
  <c r="AP49" i="1"/>
  <c r="AG49" i="1"/>
  <c r="AA49" i="1"/>
  <c r="H49" i="1"/>
  <c r="I49" i="1" s="1"/>
  <c r="J49" i="1" s="1"/>
  <c r="E49" i="1"/>
  <c r="H48" i="1" s="1"/>
  <c r="I48" i="1" s="1"/>
  <c r="J48" i="1" s="1"/>
  <c r="AT48" i="1"/>
  <c r="AP48" i="1"/>
  <c r="AG48" i="1"/>
  <c r="AA48" i="1"/>
  <c r="T48" i="1"/>
  <c r="E48" i="1"/>
  <c r="H47" i="1" s="1"/>
  <c r="I47" i="1" s="1"/>
  <c r="J47" i="1" s="1"/>
  <c r="AT47" i="1"/>
  <c r="AP47" i="1"/>
  <c r="AG47" i="1"/>
  <c r="AA47" i="1"/>
  <c r="E47" i="1"/>
  <c r="H46" i="1" s="1"/>
  <c r="I46" i="1" s="1"/>
  <c r="J46" i="1" s="1"/>
  <c r="AT46" i="1"/>
  <c r="AS46" i="1"/>
  <c r="AP46" i="1"/>
  <c r="AG46" i="1"/>
  <c r="AA46" i="1"/>
  <c r="E46" i="1"/>
  <c r="H45" i="1" s="1"/>
  <c r="I45" i="1" s="1"/>
  <c r="J45" i="1" s="1"/>
  <c r="AT45" i="1"/>
  <c r="AP45" i="1"/>
  <c r="AG45" i="1"/>
  <c r="AA45" i="1"/>
  <c r="T45" i="1"/>
  <c r="E45" i="1"/>
  <c r="H44" i="1" s="1"/>
  <c r="I44" i="1" s="1"/>
  <c r="J44" i="1" s="1"/>
  <c r="AT44" i="1"/>
  <c r="AP44" i="1"/>
  <c r="AG44" i="1"/>
  <c r="AA44" i="1"/>
  <c r="E44" i="1"/>
  <c r="H43" i="1" s="1"/>
  <c r="I43" i="1" s="1"/>
  <c r="J43" i="1" s="1"/>
  <c r="B44" i="1"/>
  <c r="AS52" i="1" s="1"/>
  <c r="AT43" i="1"/>
  <c r="AP43" i="1"/>
  <c r="AG43" i="1"/>
  <c r="AA43" i="1"/>
  <c r="E43" i="1"/>
  <c r="B43" i="1"/>
  <c r="T51" i="1" s="1"/>
  <c r="AT42" i="1"/>
  <c r="AS42" i="1"/>
  <c r="AP42" i="1"/>
  <c r="AG42" i="1"/>
  <c r="AA42" i="1"/>
  <c r="H42" i="1"/>
  <c r="I42" i="1" s="1"/>
  <c r="J42" i="1" s="1"/>
  <c r="B42" i="1"/>
  <c r="K49" i="1" s="1"/>
  <c r="L49" i="1" s="1"/>
  <c r="R49" i="1" s="1"/>
  <c r="E38" i="1"/>
  <c r="H37" i="1" s="1"/>
  <c r="I37" i="1" s="1"/>
  <c r="J37" i="1" s="1"/>
  <c r="AT37" i="1"/>
  <c r="AP37" i="1"/>
  <c r="AA37" i="1"/>
  <c r="E37" i="1"/>
  <c r="AT36" i="1"/>
  <c r="AP36" i="1"/>
  <c r="AA36" i="1"/>
  <c r="K36" i="1"/>
  <c r="L36" i="1" s="1"/>
  <c r="R36" i="1" s="1"/>
  <c r="H36" i="1"/>
  <c r="I36" i="1" s="1"/>
  <c r="J36" i="1" s="1"/>
  <c r="E36" i="1"/>
  <c r="H35" i="1" s="1"/>
  <c r="I35" i="1" s="1"/>
  <c r="J35" i="1" s="1"/>
  <c r="AT35" i="1"/>
  <c r="AP35" i="1"/>
  <c r="AA35" i="1"/>
  <c r="T35" i="1"/>
  <c r="E35" i="1"/>
  <c r="AT34" i="1"/>
  <c r="AP34" i="1"/>
  <c r="AA34" i="1"/>
  <c r="H34" i="1"/>
  <c r="I34" i="1" s="1"/>
  <c r="J34" i="1" s="1"/>
  <c r="E34" i="1"/>
  <c r="AT33" i="1"/>
  <c r="AR33" i="1"/>
  <c r="AP33" i="1"/>
  <c r="AA33" i="1"/>
  <c r="J33" i="1"/>
  <c r="I33" i="1"/>
  <c r="H33" i="1"/>
  <c r="E33" i="1"/>
  <c r="H32" i="1" s="1"/>
  <c r="I32" i="1" s="1"/>
  <c r="J32" i="1" s="1"/>
  <c r="AT32" i="1"/>
  <c r="AP32" i="1"/>
  <c r="AA32" i="1"/>
  <c r="K32" i="1"/>
  <c r="L32" i="1" s="1"/>
  <c r="E32" i="1"/>
  <c r="H31" i="1" s="1"/>
  <c r="I31" i="1" s="1"/>
  <c r="J31" i="1" s="1"/>
  <c r="AT31" i="1"/>
  <c r="AP31" i="1"/>
  <c r="AA31" i="1"/>
  <c r="T31" i="1"/>
  <c r="E31" i="1"/>
  <c r="AT30" i="1"/>
  <c r="AP30" i="1"/>
  <c r="AA30" i="1"/>
  <c r="I30" i="1"/>
  <c r="J30" i="1" s="1"/>
  <c r="H30" i="1"/>
  <c r="E30" i="1"/>
  <c r="H29" i="1" s="1"/>
  <c r="I29" i="1" s="1"/>
  <c r="J29" i="1" s="1"/>
  <c r="AT29" i="1"/>
  <c r="AS29" i="1"/>
  <c r="AP29" i="1"/>
  <c r="AA29" i="1"/>
  <c r="K29" i="1"/>
  <c r="L29" i="1" s="1"/>
  <c r="E29" i="1"/>
  <c r="AT28" i="1"/>
  <c r="AS28" i="1"/>
  <c r="AP28" i="1"/>
  <c r="AA28" i="1"/>
  <c r="H28" i="1"/>
  <c r="I28" i="1" s="1"/>
  <c r="J28" i="1" s="1"/>
  <c r="E28" i="1"/>
  <c r="B28" i="1"/>
  <c r="AS37" i="1" s="1"/>
  <c r="AT27" i="1"/>
  <c r="AS27" i="1"/>
  <c r="AP27" i="1"/>
  <c r="AA27" i="1"/>
  <c r="H27" i="1"/>
  <c r="I27" i="1" s="1"/>
  <c r="J27" i="1" s="1"/>
  <c r="E27" i="1"/>
  <c r="B27" i="1"/>
  <c r="T27" i="1" s="1"/>
  <c r="AT26" i="1"/>
  <c r="AS26" i="1"/>
  <c r="AP26" i="1"/>
  <c r="AA26" i="1"/>
  <c r="K26" i="1"/>
  <c r="L26" i="1" s="1"/>
  <c r="I26" i="1"/>
  <c r="J26" i="1" s="1"/>
  <c r="H26" i="1"/>
  <c r="B26" i="1"/>
  <c r="AR37" i="1" s="1"/>
  <c r="E148" i="28"/>
  <c r="AW147" i="28"/>
  <c r="AS147" i="28"/>
  <c r="AG147" i="28"/>
  <c r="H147" i="28"/>
  <c r="I147" i="28" s="1"/>
  <c r="J147" i="28" s="1"/>
  <c r="E147" i="28"/>
  <c r="AW146" i="28"/>
  <c r="AS146" i="28"/>
  <c r="AG146" i="28"/>
  <c r="T146" i="28"/>
  <c r="H146" i="28"/>
  <c r="I146" i="28" s="1"/>
  <c r="J146" i="28" s="1"/>
  <c r="E146" i="28"/>
  <c r="H145" i="28" s="1"/>
  <c r="I145" i="28" s="1"/>
  <c r="AW145" i="28"/>
  <c r="AU145" i="28"/>
  <c r="AS145" i="28"/>
  <c r="AG145" i="28"/>
  <c r="J145" i="28"/>
  <c r="E145" i="28"/>
  <c r="H144" i="28" s="1"/>
  <c r="I144" i="28" s="1"/>
  <c r="J144" i="28" s="1"/>
  <c r="AW144" i="28"/>
  <c r="AS144" i="28"/>
  <c r="AG144" i="28"/>
  <c r="K144" i="28"/>
  <c r="L144" i="28" s="1"/>
  <c r="E144" i="28"/>
  <c r="AW143" i="28"/>
  <c r="AS143" i="28"/>
  <c r="AG143" i="28"/>
  <c r="T143" i="28"/>
  <c r="I143" i="28"/>
  <c r="J143" i="28" s="1"/>
  <c r="H143" i="28"/>
  <c r="E143" i="28"/>
  <c r="H142" i="28" s="1"/>
  <c r="I142" i="28" s="1"/>
  <c r="J142" i="28" s="1"/>
  <c r="AW142" i="28"/>
  <c r="AS142" i="28"/>
  <c r="AG142" i="28"/>
  <c r="E142" i="28"/>
  <c r="H141" i="28" s="1"/>
  <c r="I141" i="28" s="1"/>
  <c r="J141" i="28" s="1"/>
  <c r="AW141" i="28"/>
  <c r="AU141" i="28"/>
  <c r="AS141" i="28"/>
  <c r="AG141" i="28"/>
  <c r="E141" i="28"/>
  <c r="H140" i="28" s="1"/>
  <c r="I140" i="28" s="1"/>
  <c r="J140" i="28" s="1"/>
  <c r="AW140" i="28"/>
  <c r="AS140" i="28"/>
  <c r="AG140" i="28"/>
  <c r="E140" i="28"/>
  <c r="AW139" i="28"/>
  <c r="AS139" i="28"/>
  <c r="AG139" i="28"/>
  <c r="H139" i="28"/>
  <c r="I139" i="28" s="1"/>
  <c r="J139" i="28" s="1"/>
  <c r="E139" i="28"/>
  <c r="H138" i="28" s="1"/>
  <c r="I138" i="28" s="1"/>
  <c r="J138" i="28" s="1"/>
  <c r="AW138" i="28"/>
  <c r="AU138" i="28"/>
  <c r="AS138" i="28"/>
  <c r="AG138" i="28"/>
  <c r="E138" i="28"/>
  <c r="H137" i="28" s="1"/>
  <c r="I137" i="28" s="1"/>
  <c r="J137" i="28" s="1"/>
  <c r="B138" i="28"/>
  <c r="AV145" i="28" s="1"/>
  <c r="AW137" i="28"/>
  <c r="AS137" i="28"/>
  <c r="AG137" i="28"/>
  <c r="L137" i="28"/>
  <c r="E137" i="28"/>
  <c r="B137" i="28"/>
  <c r="T139" i="28" s="1"/>
  <c r="AW136" i="28"/>
  <c r="AV136" i="28"/>
  <c r="AS136" i="28"/>
  <c r="AG136" i="28"/>
  <c r="K136" i="28"/>
  <c r="L136" i="28" s="1"/>
  <c r="H136" i="28"/>
  <c r="I136" i="28" s="1"/>
  <c r="J136" i="28" s="1"/>
  <c r="B136" i="28"/>
  <c r="K137" i="28" s="1"/>
  <c r="E133" i="28"/>
  <c r="AZ132" i="28"/>
  <c r="AW132" i="28"/>
  <c r="AU132" i="28"/>
  <c r="AS132" i="28"/>
  <c r="AG132" i="28"/>
  <c r="H132" i="28"/>
  <c r="I132" i="28" s="1"/>
  <c r="J132" i="28" s="1"/>
  <c r="E132" i="28"/>
  <c r="H131" i="28" s="1"/>
  <c r="I131" i="28" s="1"/>
  <c r="J131" i="28" s="1"/>
  <c r="AZ131" i="28"/>
  <c r="AW131" i="28"/>
  <c r="AS131" i="28"/>
  <c r="AG131" i="28"/>
  <c r="E131" i="28"/>
  <c r="AZ130" i="28"/>
  <c r="AW130" i="28"/>
  <c r="AU130" i="28"/>
  <c r="AS130" i="28"/>
  <c r="AG130" i="28"/>
  <c r="H130" i="28"/>
  <c r="I130" i="28" s="1"/>
  <c r="J130" i="28" s="1"/>
  <c r="E130" i="28"/>
  <c r="H129" i="28" s="1"/>
  <c r="I129" i="28" s="1"/>
  <c r="J129" i="28" s="1"/>
  <c r="AZ129" i="28"/>
  <c r="AW129" i="28"/>
  <c r="AS129" i="28"/>
  <c r="AG129" i="28"/>
  <c r="E129" i="28"/>
  <c r="AZ128" i="28"/>
  <c r="AW128" i="28"/>
  <c r="AS128" i="28"/>
  <c r="AG128" i="28"/>
  <c r="H128" i="28"/>
  <c r="I128" i="28" s="1"/>
  <c r="J128" i="28" s="1"/>
  <c r="E128" i="28"/>
  <c r="H127" i="28" s="1"/>
  <c r="AZ127" i="28"/>
  <c r="AW127" i="28"/>
  <c r="AS127" i="28"/>
  <c r="AG127" i="28"/>
  <c r="I127" i="28"/>
  <c r="J127" i="28" s="1"/>
  <c r="E127" i="28"/>
  <c r="H126" i="28" s="1"/>
  <c r="I126" i="28" s="1"/>
  <c r="J126" i="28" s="1"/>
  <c r="AZ126" i="28"/>
  <c r="AW126" i="28"/>
  <c r="AS126" i="28"/>
  <c r="AG126" i="28"/>
  <c r="E126" i="28"/>
  <c r="H125" i="28" s="1"/>
  <c r="I125" i="28" s="1"/>
  <c r="J125" i="28" s="1"/>
  <c r="AZ125" i="28"/>
  <c r="AW125" i="28"/>
  <c r="AS125" i="28"/>
  <c r="AG125" i="28"/>
  <c r="E125" i="28"/>
  <c r="H124" i="28" s="1"/>
  <c r="I124" i="28" s="1"/>
  <c r="J124" i="28" s="1"/>
  <c r="AZ124" i="28"/>
  <c r="AW124" i="28"/>
  <c r="AS124" i="28"/>
  <c r="AG124" i="28"/>
  <c r="L124" i="28"/>
  <c r="E124" i="28"/>
  <c r="AZ123" i="28"/>
  <c r="AW123" i="28"/>
  <c r="AS123" i="28"/>
  <c r="AG123" i="28"/>
  <c r="T123" i="28"/>
  <c r="H123" i="28"/>
  <c r="I123" i="28" s="1"/>
  <c r="J123" i="28" s="1"/>
  <c r="E123" i="28"/>
  <c r="H122" i="28" s="1"/>
  <c r="I122" i="28" s="1"/>
  <c r="J122" i="28" s="1"/>
  <c r="B123" i="28"/>
  <c r="AV127" i="28" s="1"/>
  <c r="AZ122" i="28"/>
  <c r="AW122" i="28"/>
  <c r="AS122" i="28"/>
  <c r="AG122" i="28"/>
  <c r="E122" i="28"/>
  <c r="B122" i="28"/>
  <c r="T128" i="28" s="1"/>
  <c r="AZ121" i="28"/>
  <c r="AW121" i="28"/>
  <c r="AV121" i="28"/>
  <c r="AS121" i="28"/>
  <c r="AG121" i="28"/>
  <c r="H121" i="28"/>
  <c r="I121" i="28" s="1"/>
  <c r="J121" i="28" s="1"/>
  <c r="B121" i="28"/>
  <c r="K124" i="28" s="1"/>
  <c r="E117" i="28"/>
  <c r="H116" i="28" s="1"/>
  <c r="I116" i="28" s="1"/>
  <c r="J116" i="28" s="1"/>
  <c r="AW116" i="28"/>
  <c r="AS116" i="28"/>
  <c r="AG116" i="28"/>
  <c r="E116" i="28"/>
  <c r="AW115" i="28"/>
  <c r="AU115" i="28"/>
  <c r="AS115" i="28"/>
  <c r="AG115" i="28"/>
  <c r="K115" i="28"/>
  <c r="L115" i="28" s="1"/>
  <c r="H115" i="28"/>
  <c r="I115" i="28" s="1"/>
  <c r="J115" i="28" s="1"/>
  <c r="E115" i="28"/>
  <c r="H114" i="28" s="1"/>
  <c r="I114" i="28" s="1"/>
  <c r="J114" i="28" s="1"/>
  <c r="AW114" i="28"/>
  <c r="AS114" i="28"/>
  <c r="AG114" i="28"/>
  <c r="E114" i="28"/>
  <c r="AW113" i="28"/>
  <c r="AS113" i="28"/>
  <c r="AG113" i="28"/>
  <c r="H113" i="28"/>
  <c r="I113" i="28" s="1"/>
  <c r="J113" i="28" s="1"/>
  <c r="E113" i="28"/>
  <c r="AW112" i="28"/>
  <c r="AU112" i="28"/>
  <c r="AS112" i="28"/>
  <c r="AG112" i="28"/>
  <c r="H112" i="28"/>
  <c r="I112" i="28" s="1"/>
  <c r="J112" i="28" s="1"/>
  <c r="E112" i="28"/>
  <c r="H111" i="28" s="1"/>
  <c r="I111" i="28" s="1"/>
  <c r="J111" i="28" s="1"/>
  <c r="AW111" i="28"/>
  <c r="AV111" i="28"/>
  <c r="AS111" i="28"/>
  <c r="AG111" i="28"/>
  <c r="K111" i="28"/>
  <c r="L111" i="28" s="1"/>
  <c r="E111" i="28"/>
  <c r="H110" i="28" s="1"/>
  <c r="I110" i="28" s="1"/>
  <c r="J110" i="28" s="1"/>
  <c r="AW110" i="28"/>
  <c r="AS110" i="28"/>
  <c r="AG110" i="28"/>
  <c r="E110" i="28"/>
  <c r="AW109" i="28"/>
  <c r="AS109" i="28"/>
  <c r="AG109" i="28"/>
  <c r="H109" i="28"/>
  <c r="I109" i="28" s="1"/>
  <c r="J109" i="28" s="1"/>
  <c r="E109" i="28"/>
  <c r="AW108" i="28"/>
  <c r="AV108" i="28"/>
  <c r="AS108" i="28"/>
  <c r="AG108" i="28"/>
  <c r="H108" i="28"/>
  <c r="I108" i="28" s="1"/>
  <c r="J108" i="28" s="1"/>
  <c r="E108" i="28"/>
  <c r="AW107" i="28"/>
  <c r="AS107" i="28"/>
  <c r="AG107" i="28"/>
  <c r="I107" i="28"/>
  <c r="J107" i="28" s="1"/>
  <c r="H107" i="28"/>
  <c r="E107" i="28"/>
  <c r="B107" i="28"/>
  <c r="AV115" i="28" s="1"/>
  <c r="AW106" i="28"/>
  <c r="AS106" i="28"/>
  <c r="AG106" i="28"/>
  <c r="H106" i="28"/>
  <c r="I106" i="28" s="1"/>
  <c r="J106" i="28" s="1"/>
  <c r="E106" i="28"/>
  <c r="H105" i="28" s="1"/>
  <c r="I105" i="28" s="1"/>
  <c r="J105" i="28" s="1"/>
  <c r="B106" i="28"/>
  <c r="T113" i="28" s="1"/>
  <c r="AW105" i="28"/>
  <c r="AS105" i="28"/>
  <c r="AG105" i="28"/>
  <c r="T105" i="28"/>
  <c r="B105" i="28"/>
  <c r="AU108" i="28" s="1"/>
  <c r="E101" i="28"/>
  <c r="H100" i="28" s="1"/>
  <c r="I100" i="28" s="1"/>
  <c r="AM100" i="28"/>
  <c r="J100" i="28"/>
  <c r="E100" i="28"/>
  <c r="H99" i="28" s="1"/>
  <c r="I99" i="28" s="1"/>
  <c r="J99" i="28" s="1"/>
  <c r="AM99" i="28"/>
  <c r="E99" i="28"/>
  <c r="H98" i="28" s="1"/>
  <c r="I98" i="28" s="1"/>
  <c r="J98" i="28" s="1"/>
  <c r="AM98" i="28"/>
  <c r="E98" i="28"/>
  <c r="AM97" i="28"/>
  <c r="H97" i="28"/>
  <c r="I97" i="28" s="1"/>
  <c r="J97" i="28" s="1"/>
  <c r="E97" i="28"/>
  <c r="H96" i="28" s="1"/>
  <c r="I96" i="28" s="1"/>
  <c r="J96" i="28" s="1"/>
  <c r="AM96" i="28"/>
  <c r="E96" i="28"/>
  <c r="AM95" i="28"/>
  <c r="AK95" i="28"/>
  <c r="T95" i="28"/>
  <c r="H95" i="28"/>
  <c r="I95" i="28" s="1"/>
  <c r="J95" i="28" s="1"/>
  <c r="E95" i="28"/>
  <c r="AM94" i="28"/>
  <c r="H94" i="28"/>
  <c r="I94" i="28" s="1"/>
  <c r="J94" i="28" s="1"/>
  <c r="E94" i="28"/>
  <c r="H93" i="28" s="1"/>
  <c r="I93" i="28" s="1"/>
  <c r="J93" i="28" s="1"/>
  <c r="AM93" i="28"/>
  <c r="AL93" i="28"/>
  <c r="E93" i="28"/>
  <c r="H92" i="28" s="1"/>
  <c r="I92" i="28" s="1"/>
  <c r="J92" i="28" s="1"/>
  <c r="AM92" i="28"/>
  <c r="L92" i="28"/>
  <c r="E92" i="28"/>
  <c r="AM91" i="28"/>
  <c r="K91" i="28"/>
  <c r="L91" i="28" s="1"/>
  <c r="H91" i="28"/>
  <c r="I91" i="28" s="1"/>
  <c r="J91" i="28" s="1"/>
  <c r="E91" i="28"/>
  <c r="B91" i="28"/>
  <c r="AL94" i="28" s="1"/>
  <c r="AM90" i="28"/>
  <c r="AL90" i="28"/>
  <c r="H90" i="28"/>
  <c r="I90" i="28" s="1"/>
  <c r="J90" i="28" s="1"/>
  <c r="E90" i="28"/>
  <c r="B90" i="28"/>
  <c r="T96" i="28" s="1"/>
  <c r="AM89" i="28"/>
  <c r="AL89" i="28"/>
  <c r="H89" i="28"/>
  <c r="I89" i="28" s="1"/>
  <c r="J89" i="28" s="1"/>
  <c r="B89" i="28"/>
  <c r="K92" i="28" s="1"/>
  <c r="E85" i="28"/>
  <c r="AT84" i="28"/>
  <c r="AP84" i="28"/>
  <c r="AA84" i="28"/>
  <c r="J84" i="28"/>
  <c r="I84" i="28"/>
  <c r="H84" i="28"/>
  <c r="E84" i="28"/>
  <c r="H83" i="28" s="1"/>
  <c r="I83" i="28" s="1"/>
  <c r="J83" i="28" s="1"/>
  <c r="AT83" i="28"/>
  <c r="AP83" i="28"/>
  <c r="AA83" i="28"/>
  <c r="E83" i="28"/>
  <c r="AT82" i="28"/>
  <c r="AP82" i="28"/>
  <c r="AA82" i="28"/>
  <c r="H82" i="28"/>
  <c r="I82" i="28" s="1"/>
  <c r="J82" i="28" s="1"/>
  <c r="E82" i="28"/>
  <c r="AT81" i="28"/>
  <c r="AR81" i="28"/>
  <c r="AP81" i="28"/>
  <c r="AA81" i="28"/>
  <c r="H81" i="28"/>
  <c r="I81" i="28" s="1"/>
  <c r="J81" i="28" s="1"/>
  <c r="E81" i="28"/>
  <c r="H80" i="28" s="1"/>
  <c r="I80" i="28" s="1"/>
  <c r="J80" i="28" s="1"/>
  <c r="AT80" i="28"/>
  <c r="AS80" i="28"/>
  <c r="AP80" i="28"/>
  <c r="AA80" i="28"/>
  <c r="K80" i="28"/>
  <c r="L80" i="28" s="1"/>
  <c r="E80" i="28"/>
  <c r="H79" i="28" s="1"/>
  <c r="I79" i="28" s="1"/>
  <c r="J79" i="28" s="1"/>
  <c r="AT79" i="28"/>
  <c r="AP79" i="28"/>
  <c r="AA79" i="28"/>
  <c r="E79" i="28"/>
  <c r="AT78" i="28"/>
  <c r="AP78" i="28"/>
  <c r="AA78" i="28"/>
  <c r="H78" i="28"/>
  <c r="I78" i="28" s="1"/>
  <c r="J78" i="28" s="1"/>
  <c r="E78" i="28"/>
  <c r="AT77" i="28"/>
  <c r="AR77" i="28"/>
  <c r="AP77" i="28"/>
  <c r="AA77" i="28"/>
  <c r="H77" i="28"/>
  <c r="I77" i="28" s="1"/>
  <c r="J77" i="28" s="1"/>
  <c r="E77" i="28"/>
  <c r="H76" i="28" s="1"/>
  <c r="I76" i="28" s="1"/>
  <c r="J76" i="28" s="1"/>
  <c r="AT76" i="28"/>
  <c r="AP76" i="28"/>
  <c r="AA76" i="28"/>
  <c r="E76" i="28"/>
  <c r="AT75" i="28"/>
  <c r="AP75" i="28"/>
  <c r="AA75" i="28"/>
  <c r="H75" i="28"/>
  <c r="I75" i="28" s="1"/>
  <c r="J75" i="28" s="1"/>
  <c r="E75" i="28"/>
  <c r="B75" i="28"/>
  <c r="AS84" i="28" s="1"/>
  <c r="AT74" i="28"/>
  <c r="AP74" i="28"/>
  <c r="AA74" i="28"/>
  <c r="T74" i="28"/>
  <c r="I74" i="28"/>
  <c r="J74" i="28" s="1"/>
  <c r="H74" i="28"/>
  <c r="E74" i="28"/>
  <c r="B74" i="28"/>
  <c r="T82" i="28" s="1"/>
  <c r="AT73" i="28"/>
  <c r="AP73" i="28"/>
  <c r="AA73" i="28"/>
  <c r="T73" i="28"/>
  <c r="J73" i="28"/>
  <c r="I73" i="28"/>
  <c r="H73" i="28"/>
  <c r="B73" i="28"/>
  <c r="K76" i="28" s="1"/>
  <c r="L76" i="28" s="1"/>
  <c r="E70" i="28"/>
  <c r="AT69" i="28"/>
  <c r="AP69" i="28"/>
  <c r="AA69" i="28"/>
  <c r="H69" i="28"/>
  <c r="I69" i="28" s="1"/>
  <c r="J69" i="28" s="1"/>
  <c r="E69" i="28"/>
  <c r="AT68" i="28"/>
  <c r="AP68" i="28"/>
  <c r="AA68" i="28"/>
  <c r="I68" i="28"/>
  <c r="J68" i="28" s="1"/>
  <c r="H68" i="28"/>
  <c r="E68" i="28"/>
  <c r="AT67" i="28"/>
  <c r="AP67" i="28"/>
  <c r="AA67" i="28"/>
  <c r="I67" i="28"/>
  <c r="J67" i="28" s="1"/>
  <c r="H67" i="28"/>
  <c r="E67" i="28"/>
  <c r="AT66" i="28"/>
  <c r="AP66" i="28"/>
  <c r="AA66" i="28"/>
  <c r="H66" i="28"/>
  <c r="I66" i="28" s="1"/>
  <c r="J66" i="28" s="1"/>
  <c r="E66" i="28"/>
  <c r="AT65" i="28"/>
  <c r="AP65" i="28"/>
  <c r="AA65" i="28"/>
  <c r="I65" i="28"/>
  <c r="J65" i="28" s="1"/>
  <c r="H65" i="28"/>
  <c r="E65" i="28"/>
  <c r="H64" i="28" s="1"/>
  <c r="I64" i="28" s="1"/>
  <c r="J64" i="28" s="1"/>
  <c r="AT64" i="28"/>
  <c r="AP64" i="28"/>
  <c r="AA64" i="28"/>
  <c r="T64" i="28"/>
  <c r="E64" i="28"/>
  <c r="AT63" i="28"/>
  <c r="AP63" i="28"/>
  <c r="AA63" i="28"/>
  <c r="I63" i="28"/>
  <c r="J63" i="28" s="1"/>
  <c r="H63" i="28"/>
  <c r="E63" i="28"/>
  <c r="AT62" i="28"/>
  <c r="AP62" i="28"/>
  <c r="AA62" i="28"/>
  <c r="K62" i="28"/>
  <c r="L62" i="28" s="1"/>
  <c r="I62" i="28"/>
  <c r="J62" i="28" s="1"/>
  <c r="H62" i="28"/>
  <c r="E62" i="28"/>
  <c r="AT61" i="28"/>
  <c r="AP61" i="28"/>
  <c r="AA61" i="28"/>
  <c r="T61" i="28"/>
  <c r="H61" i="28"/>
  <c r="I61" i="28" s="1"/>
  <c r="J61" i="28" s="1"/>
  <c r="E61" i="28"/>
  <c r="AT60" i="28"/>
  <c r="AP60" i="28"/>
  <c r="AA60" i="28"/>
  <c r="H60" i="28"/>
  <c r="I60" i="28" s="1"/>
  <c r="J60" i="28" s="1"/>
  <c r="E60" i="28"/>
  <c r="B60" i="28"/>
  <c r="AT59" i="28"/>
  <c r="AP59" i="28"/>
  <c r="AA59" i="28"/>
  <c r="K59" i="28"/>
  <c r="L59" i="28" s="1"/>
  <c r="H59" i="28"/>
  <c r="I59" i="28" s="1"/>
  <c r="J59" i="28" s="1"/>
  <c r="E59" i="28"/>
  <c r="B59" i="28"/>
  <c r="T68" i="28" s="1"/>
  <c r="AT58" i="28"/>
  <c r="AP58" i="28"/>
  <c r="AA58" i="28"/>
  <c r="T58" i="28"/>
  <c r="J58" i="28"/>
  <c r="I58" i="28"/>
  <c r="H58" i="28"/>
  <c r="B58" i="28"/>
  <c r="AR67" i="28" s="1"/>
  <c r="E54" i="28"/>
  <c r="AT53" i="28"/>
  <c r="AP53" i="28"/>
  <c r="AG53" i="28"/>
  <c r="AA53" i="28"/>
  <c r="H53" i="28"/>
  <c r="I53" i="28" s="1"/>
  <c r="J53" i="28" s="1"/>
  <c r="E53" i="28"/>
  <c r="H52" i="28" s="1"/>
  <c r="I52" i="28" s="1"/>
  <c r="J52" i="28" s="1"/>
  <c r="AT52" i="28"/>
  <c r="AP52" i="28"/>
  <c r="AG52" i="28"/>
  <c r="AA52" i="28"/>
  <c r="E52" i="28"/>
  <c r="H51" i="28" s="1"/>
  <c r="I51" i="28" s="1"/>
  <c r="J51" i="28" s="1"/>
  <c r="AT51" i="28"/>
  <c r="AP51" i="28"/>
  <c r="AG51" i="28"/>
  <c r="AA51" i="28"/>
  <c r="T51" i="28"/>
  <c r="E51" i="28"/>
  <c r="AT50" i="28"/>
  <c r="AP50" i="28"/>
  <c r="AG50" i="28"/>
  <c r="AA50" i="28"/>
  <c r="H50" i="28"/>
  <c r="I50" i="28" s="1"/>
  <c r="J50" i="28" s="1"/>
  <c r="E50" i="28"/>
  <c r="H49" i="28" s="1"/>
  <c r="I49" i="28" s="1"/>
  <c r="J49" i="28" s="1"/>
  <c r="AT49" i="28"/>
  <c r="AP49" i="28"/>
  <c r="AG49" i="28"/>
  <c r="AA49" i="28"/>
  <c r="E49" i="28"/>
  <c r="AT48" i="28"/>
  <c r="AP48" i="28"/>
  <c r="AG48" i="28"/>
  <c r="AA48" i="28"/>
  <c r="J48" i="28"/>
  <c r="I48" i="28"/>
  <c r="H48" i="28"/>
  <c r="E48" i="28"/>
  <c r="AT47" i="28"/>
  <c r="AP47" i="28"/>
  <c r="AG47" i="28"/>
  <c r="AA47" i="28"/>
  <c r="H47" i="28"/>
  <c r="I47" i="28" s="1"/>
  <c r="J47" i="28" s="1"/>
  <c r="E47" i="28"/>
  <c r="H46" i="28" s="1"/>
  <c r="I46" i="28" s="1"/>
  <c r="J46" i="28" s="1"/>
  <c r="AT46" i="28"/>
  <c r="AR46" i="28"/>
  <c r="AP46" i="28"/>
  <c r="AG46" i="28"/>
  <c r="AA46" i="28"/>
  <c r="E46" i="28"/>
  <c r="AT45" i="28"/>
  <c r="AP45" i="28"/>
  <c r="AG45" i="28"/>
  <c r="AA45" i="28"/>
  <c r="H45" i="28"/>
  <c r="I45" i="28" s="1"/>
  <c r="J45" i="28" s="1"/>
  <c r="E45" i="28"/>
  <c r="AT44" i="28"/>
  <c r="AP44" i="28"/>
  <c r="AG44" i="28"/>
  <c r="AA44" i="28"/>
  <c r="H44" i="28"/>
  <c r="I44" i="28" s="1"/>
  <c r="J44" i="28" s="1"/>
  <c r="E44" i="28"/>
  <c r="B44" i="28"/>
  <c r="AT43" i="28"/>
  <c r="AP43" i="28"/>
  <c r="AG43" i="28"/>
  <c r="AA43" i="28"/>
  <c r="I43" i="28"/>
  <c r="J43" i="28" s="1"/>
  <c r="H43" i="28"/>
  <c r="E43" i="28"/>
  <c r="B43" i="28"/>
  <c r="T47" i="28" s="1"/>
  <c r="AT42" i="28"/>
  <c r="AP42" i="28"/>
  <c r="AG42" i="28"/>
  <c r="AA42" i="28"/>
  <c r="T42" i="28"/>
  <c r="H42" i="28"/>
  <c r="I42" i="28" s="1"/>
  <c r="J42" i="28" s="1"/>
  <c r="B42" i="28"/>
  <c r="K49" i="28" s="1"/>
  <c r="L49" i="28" s="1"/>
  <c r="E38" i="28"/>
  <c r="AT37" i="28"/>
  <c r="AP37" i="28"/>
  <c r="AA37" i="28"/>
  <c r="H37" i="28"/>
  <c r="I37" i="28" s="1"/>
  <c r="J37" i="28" s="1"/>
  <c r="E37" i="28"/>
  <c r="H36" i="28" s="1"/>
  <c r="I36" i="28" s="1"/>
  <c r="J36" i="28" s="1"/>
  <c r="AT36" i="28"/>
  <c r="AP36" i="28"/>
  <c r="AA36" i="28"/>
  <c r="E36" i="28"/>
  <c r="AT35" i="28"/>
  <c r="AP35" i="28"/>
  <c r="AA35" i="28"/>
  <c r="H35" i="28"/>
  <c r="I35" i="28" s="1"/>
  <c r="J35" i="28" s="1"/>
  <c r="E35" i="28"/>
  <c r="AT34" i="28"/>
  <c r="AP34" i="28"/>
  <c r="AA34" i="28"/>
  <c r="I34" i="28"/>
  <c r="J34" i="28" s="1"/>
  <c r="H34" i="28"/>
  <c r="E34" i="28"/>
  <c r="AT33" i="28"/>
  <c r="AS33" i="28"/>
  <c r="AR33" i="28"/>
  <c r="AP33" i="28"/>
  <c r="AA33" i="28"/>
  <c r="H33" i="28"/>
  <c r="I33" i="28" s="1"/>
  <c r="J33" i="28" s="1"/>
  <c r="E33" i="28"/>
  <c r="AT32" i="28"/>
  <c r="AS32" i="28"/>
  <c r="AR32" i="28"/>
  <c r="AP32" i="28"/>
  <c r="AA32" i="28"/>
  <c r="I32" i="28"/>
  <c r="J32" i="28" s="1"/>
  <c r="H32" i="28"/>
  <c r="E32" i="28"/>
  <c r="H31" i="28" s="1"/>
  <c r="I31" i="28" s="1"/>
  <c r="J31" i="28" s="1"/>
  <c r="AT31" i="28"/>
  <c r="AR31" i="28"/>
  <c r="AP31" i="28"/>
  <c r="AA31" i="28"/>
  <c r="K31" i="28"/>
  <c r="L31" i="28" s="1"/>
  <c r="R31" i="28" s="1"/>
  <c r="E31" i="28"/>
  <c r="H30" i="28" s="1"/>
  <c r="I30" i="28" s="1"/>
  <c r="J30" i="28" s="1"/>
  <c r="AT30" i="28"/>
  <c r="AS30" i="28"/>
  <c r="AP30" i="28"/>
  <c r="AA30" i="28"/>
  <c r="E30" i="28"/>
  <c r="AT29" i="28"/>
  <c r="AP29" i="28"/>
  <c r="AA29" i="28"/>
  <c r="I29" i="28"/>
  <c r="J29" i="28" s="1"/>
  <c r="H29" i="28"/>
  <c r="E29" i="28"/>
  <c r="AT28" i="28"/>
  <c r="AS28" i="28"/>
  <c r="AP28" i="28"/>
  <c r="AA28" i="28"/>
  <c r="H28" i="28"/>
  <c r="I28" i="28" s="1"/>
  <c r="J28" i="28" s="1"/>
  <c r="E28" i="28"/>
  <c r="B28" i="28"/>
  <c r="AS37" i="28" s="1"/>
  <c r="AT27" i="28"/>
  <c r="AS27" i="28"/>
  <c r="AR27" i="28"/>
  <c r="AP27" i="28"/>
  <c r="AA27" i="28"/>
  <c r="I27" i="28"/>
  <c r="J27" i="28" s="1"/>
  <c r="H27" i="28"/>
  <c r="E27" i="28"/>
  <c r="H26" i="28" s="1"/>
  <c r="I26" i="28" s="1"/>
  <c r="J26" i="28" s="1"/>
  <c r="B27" i="28"/>
  <c r="T34" i="28" s="1"/>
  <c r="AT26" i="28"/>
  <c r="AS26" i="28"/>
  <c r="AP26" i="28"/>
  <c r="AA26" i="28"/>
  <c r="T26" i="28"/>
  <c r="K26" i="28"/>
  <c r="L26" i="28" s="1"/>
  <c r="B26" i="28"/>
  <c r="K32" i="28" s="1"/>
  <c r="L32" i="28" s="1"/>
  <c r="E148" i="30"/>
  <c r="H147" i="30" s="1"/>
  <c r="I147" i="30" s="1"/>
  <c r="J147" i="30" s="1"/>
  <c r="AW147" i="30"/>
  <c r="AS147" i="30"/>
  <c r="AG147" i="30"/>
  <c r="L147" i="30"/>
  <c r="K147" i="30"/>
  <c r="E147" i="30"/>
  <c r="AW146" i="30"/>
  <c r="AS146" i="30"/>
  <c r="AG146" i="30"/>
  <c r="R146" i="30"/>
  <c r="K146" i="30"/>
  <c r="L146" i="30" s="1"/>
  <c r="H146" i="30"/>
  <c r="I146" i="30" s="1"/>
  <c r="J146" i="30" s="1"/>
  <c r="E146" i="30"/>
  <c r="AW145" i="30"/>
  <c r="AS145" i="30"/>
  <c r="AG145" i="30"/>
  <c r="I145" i="30"/>
  <c r="J145" i="30" s="1"/>
  <c r="H145" i="30"/>
  <c r="E145" i="30"/>
  <c r="AW144" i="30"/>
  <c r="AV144" i="30"/>
  <c r="AU144" i="30"/>
  <c r="AS144" i="30"/>
  <c r="AG144" i="30"/>
  <c r="I144" i="30"/>
  <c r="J144" i="30" s="1"/>
  <c r="H144" i="30"/>
  <c r="E144" i="30"/>
  <c r="H143" i="30" s="1"/>
  <c r="I143" i="30" s="1"/>
  <c r="J143" i="30" s="1"/>
  <c r="AW143" i="30"/>
  <c r="AU143" i="30"/>
  <c r="AS143" i="30"/>
  <c r="AG143" i="30"/>
  <c r="K143" i="30"/>
  <c r="L143" i="30" s="1"/>
  <c r="R143" i="30" s="1"/>
  <c r="E143" i="30"/>
  <c r="H142" i="30" s="1"/>
  <c r="I142" i="30" s="1"/>
  <c r="J142" i="30" s="1"/>
  <c r="AW142" i="30"/>
  <c r="AV142" i="30"/>
  <c r="AS142" i="30"/>
  <c r="AG142" i="30"/>
  <c r="K142" i="30"/>
  <c r="L142" i="30" s="1"/>
  <c r="E142" i="30"/>
  <c r="AW141" i="30"/>
  <c r="AS141" i="30"/>
  <c r="AG141" i="30"/>
  <c r="I141" i="30"/>
  <c r="J141" i="30" s="1"/>
  <c r="H141" i="30"/>
  <c r="E141" i="30"/>
  <c r="AW140" i="30"/>
  <c r="AV140" i="30"/>
  <c r="AU140" i="30"/>
  <c r="AS140" i="30"/>
  <c r="AG140" i="30"/>
  <c r="H140" i="30"/>
  <c r="I140" i="30" s="1"/>
  <c r="J140" i="30" s="1"/>
  <c r="E140" i="30"/>
  <c r="AW139" i="30"/>
  <c r="AV139" i="30"/>
  <c r="AS139" i="30"/>
  <c r="AG139" i="30"/>
  <c r="H139" i="30"/>
  <c r="I139" i="30" s="1"/>
  <c r="J139" i="30" s="1"/>
  <c r="E139" i="30"/>
  <c r="H138" i="30" s="1"/>
  <c r="I138" i="30" s="1"/>
  <c r="J138" i="30" s="1"/>
  <c r="AW138" i="30"/>
  <c r="AS138" i="30"/>
  <c r="AG138" i="30"/>
  <c r="T138" i="30"/>
  <c r="E138" i="30"/>
  <c r="B138" i="30"/>
  <c r="AV146" i="30" s="1"/>
  <c r="AW137" i="30"/>
  <c r="AU137" i="30"/>
  <c r="AS137" i="30"/>
  <c r="AG137" i="30"/>
  <c r="H137" i="30"/>
  <c r="I137" i="30" s="1"/>
  <c r="J137" i="30" s="1"/>
  <c r="E137" i="30"/>
  <c r="H136" i="30" s="1"/>
  <c r="I136" i="30" s="1"/>
  <c r="J136" i="30" s="1"/>
  <c r="B137" i="30"/>
  <c r="T144" i="30" s="1"/>
  <c r="AW136" i="30"/>
  <c r="AS136" i="30"/>
  <c r="AG136" i="30"/>
  <c r="L136" i="30"/>
  <c r="K136" i="30"/>
  <c r="B136" i="30"/>
  <c r="AU139" i="30" s="1"/>
  <c r="E133" i="30"/>
  <c r="H132" i="30" s="1"/>
  <c r="I132" i="30" s="1"/>
  <c r="J132" i="30" s="1"/>
  <c r="AZ132" i="30"/>
  <c r="AW132" i="30"/>
  <c r="AS132" i="30"/>
  <c r="AG132" i="30"/>
  <c r="E132" i="30"/>
  <c r="AZ131" i="30"/>
  <c r="AW131" i="30"/>
  <c r="AS131" i="30"/>
  <c r="AG131" i="30"/>
  <c r="L131" i="30"/>
  <c r="K131" i="30"/>
  <c r="H131" i="30"/>
  <c r="I131" i="30" s="1"/>
  <c r="J131" i="30" s="1"/>
  <c r="E131" i="30"/>
  <c r="H130" i="30" s="1"/>
  <c r="I130" i="30" s="1"/>
  <c r="J130" i="30" s="1"/>
  <c r="AZ130" i="30"/>
  <c r="AW130" i="30"/>
  <c r="AS130" i="30"/>
  <c r="AG130" i="30"/>
  <c r="T130" i="30"/>
  <c r="L130" i="30"/>
  <c r="E130" i="30"/>
  <c r="AZ129" i="30"/>
  <c r="AW129" i="30"/>
  <c r="AV129" i="30"/>
  <c r="AU129" i="30"/>
  <c r="AS129" i="30"/>
  <c r="AG129" i="30"/>
  <c r="T129" i="30"/>
  <c r="H129" i="30"/>
  <c r="I129" i="30" s="1"/>
  <c r="J129" i="30" s="1"/>
  <c r="E129" i="30"/>
  <c r="AZ128" i="30"/>
  <c r="AW128" i="30"/>
  <c r="AV128" i="30"/>
  <c r="AS128" i="30"/>
  <c r="AG128" i="30"/>
  <c r="H128" i="30"/>
  <c r="I128" i="30" s="1"/>
  <c r="J128" i="30" s="1"/>
  <c r="E128" i="30"/>
  <c r="H127" i="30" s="1"/>
  <c r="I127" i="30" s="1"/>
  <c r="J127" i="30" s="1"/>
  <c r="AZ127" i="30"/>
  <c r="AW127" i="30"/>
  <c r="AS127" i="30"/>
  <c r="AG127" i="30"/>
  <c r="T127" i="30"/>
  <c r="E127" i="30"/>
  <c r="AZ126" i="30"/>
  <c r="AW126" i="30"/>
  <c r="AV126" i="30"/>
  <c r="AS126" i="30"/>
  <c r="AG126" i="30"/>
  <c r="H126" i="30"/>
  <c r="I126" i="30" s="1"/>
  <c r="J126" i="30" s="1"/>
  <c r="E126" i="30"/>
  <c r="AZ125" i="30"/>
  <c r="AW125" i="30"/>
  <c r="AS125" i="30"/>
  <c r="AG125" i="30"/>
  <c r="K125" i="30"/>
  <c r="L125" i="30" s="1"/>
  <c r="H125" i="30"/>
  <c r="I125" i="30" s="1"/>
  <c r="J125" i="30" s="1"/>
  <c r="E125" i="30"/>
  <c r="AZ124" i="30"/>
  <c r="AW124" i="30"/>
  <c r="AU124" i="30"/>
  <c r="AS124" i="30"/>
  <c r="AG124" i="30"/>
  <c r="I124" i="30"/>
  <c r="J124" i="30" s="1"/>
  <c r="H124" i="30"/>
  <c r="E124" i="30"/>
  <c r="H123" i="30" s="1"/>
  <c r="I123" i="30" s="1"/>
  <c r="J123" i="30" s="1"/>
  <c r="AZ123" i="30"/>
  <c r="AW123" i="30"/>
  <c r="AU123" i="30"/>
  <c r="AS123" i="30"/>
  <c r="AG123" i="30"/>
  <c r="K123" i="30"/>
  <c r="L123" i="30" s="1"/>
  <c r="R123" i="30" s="1"/>
  <c r="E123" i="30"/>
  <c r="H122" i="30" s="1"/>
  <c r="I122" i="30" s="1"/>
  <c r="J122" i="30" s="1"/>
  <c r="B123" i="30"/>
  <c r="AV125" i="30" s="1"/>
  <c r="AZ122" i="30"/>
  <c r="AW122" i="30"/>
  <c r="AS122" i="30"/>
  <c r="AG122" i="30"/>
  <c r="T122" i="30"/>
  <c r="E122" i="30"/>
  <c r="B122" i="30"/>
  <c r="T126" i="30" s="1"/>
  <c r="AZ121" i="30"/>
  <c r="AW121" i="30"/>
  <c r="AS121" i="30"/>
  <c r="AG121" i="30"/>
  <c r="K121" i="30"/>
  <c r="L121" i="30" s="1"/>
  <c r="I121" i="30"/>
  <c r="J121" i="30" s="1"/>
  <c r="H121" i="30"/>
  <c r="B121" i="30"/>
  <c r="K130" i="30" s="1"/>
  <c r="E117" i="30"/>
  <c r="AW116" i="30"/>
  <c r="AS116" i="30"/>
  <c r="AG116" i="30"/>
  <c r="K116" i="30"/>
  <c r="H116" i="30"/>
  <c r="I116" i="30" s="1"/>
  <c r="J116" i="30" s="1"/>
  <c r="E116" i="30"/>
  <c r="AW115" i="30"/>
  <c r="AS115" i="30"/>
  <c r="AG115" i="30"/>
  <c r="H115" i="30"/>
  <c r="I115" i="30" s="1"/>
  <c r="J115" i="30" s="1"/>
  <c r="E115" i="30"/>
  <c r="AW114" i="30"/>
  <c r="AV114" i="30"/>
  <c r="AS114" i="30"/>
  <c r="AG114" i="30"/>
  <c r="J114" i="30"/>
  <c r="H114" i="30"/>
  <c r="I114" i="30" s="1"/>
  <c r="E114" i="30"/>
  <c r="AW113" i="30"/>
  <c r="AV113" i="30"/>
  <c r="AS113" i="30"/>
  <c r="AG113" i="30"/>
  <c r="H113" i="30"/>
  <c r="I113" i="30" s="1"/>
  <c r="J113" i="30" s="1"/>
  <c r="E113" i="30"/>
  <c r="AW112" i="30"/>
  <c r="AS112" i="30"/>
  <c r="AG112" i="30"/>
  <c r="I112" i="30"/>
  <c r="J112" i="30" s="1"/>
  <c r="H112" i="30"/>
  <c r="E112" i="30"/>
  <c r="AW111" i="30"/>
  <c r="AS111" i="30"/>
  <c r="AG111" i="30"/>
  <c r="H111" i="30"/>
  <c r="I111" i="30" s="1"/>
  <c r="J111" i="30" s="1"/>
  <c r="E111" i="30"/>
  <c r="AW110" i="30"/>
  <c r="AV110" i="30"/>
  <c r="AS110" i="30"/>
  <c r="AG110" i="30"/>
  <c r="H110" i="30"/>
  <c r="I110" i="30" s="1"/>
  <c r="J110" i="30" s="1"/>
  <c r="E110" i="30"/>
  <c r="AW109" i="30"/>
  <c r="AV109" i="30"/>
  <c r="AS109" i="30"/>
  <c r="AG109" i="30"/>
  <c r="I109" i="30"/>
  <c r="J109" i="30" s="1"/>
  <c r="H109" i="30"/>
  <c r="E109" i="30"/>
  <c r="H108" i="30" s="1"/>
  <c r="I108" i="30" s="1"/>
  <c r="J108" i="30" s="1"/>
  <c r="AW108" i="30"/>
  <c r="AS108" i="30"/>
  <c r="AG108" i="30"/>
  <c r="E108" i="30"/>
  <c r="AW107" i="30"/>
  <c r="AU107" i="30"/>
  <c r="AS107" i="30"/>
  <c r="AG107" i="30"/>
  <c r="I107" i="30"/>
  <c r="J107" i="30" s="1"/>
  <c r="H107" i="30"/>
  <c r="E107" i="30"/>
  <c r="H106" i="30" s="1"/>
  <c r="I106" i="30" s="1"/>
  <c r="J106" i="30" s="1"/>
  <c r="B107" i="30"/>
  <c r="AV116" i="30" s="1"/>
  <c r="AW106" i="30"/>
  <c r="AS106" i="30"/>
  <c r="AG106" i="30"/>
  <c r="K106" i="30"/>
  <c r="E106" i="30"/>
  <c r="B106" i="30"/>
  <c r="AW105" i="30"/>
  <c r="AS105" i="30"/>
  <c r="AG105" i="30"/>
  <c r="K105" i="30"/>
  <c r="I105" i="30"/>
  <c r="J105" i="30" s="1"/>
  <c r="H105" i="30"/>
  <c r="B105" i="30"/>
  <c r="AU113" i="30" s="1"/>
  <c r="E101" i="30"/>
  <c r="AM100" i="30"/>
  <c r="AK100" i="30"/>
  <c r="H100" i="30"/>
  <c r="I100" i="30" s="1"/>
  <c r="J100" i="30" s="1"/>
  <c r="E100" i="30"/>
  <c r="AM99" i="30"/>
  <c r="AL99" i="30"/>
  <c r="AK99" i="30"/>
  <c r="H99" i="30"/>
  <c r="I99" i="30" s="1"/>
  <c r="J99" i="30" s="1"/>
  <c r="E99" i="30"/>
  <c r="AM98" i="30"/>
  <c r="H98" i="30"/>
  <c r="I98" i="30" s="1"/>
  <c r="J98" i="30" s="1"/>
  <c r="E98" i="30"/>
  <c r="AM97" i="30"/>
  <c r="AL97" i="30"/>
  <c r="K97" i="30"/>
  <c r="H97" i="30"/>
  <c r="I97" i="30" s="1"/>
  <c r="J97" i="30" s="1"/>
  <c r="E97" i="30"/>
  <c r="AM96" i="30"/>
  <c r="H96" i="30"/>
  <c r="I96" i="30" s="1"/>
  <c r="J96" i="30" s="1"/>
  <c r="E96" i="30"/>
  <c r="AM95" i="30"/>
  <c r="H95" i="30"/>
  <c r="I95" i="30" s="1"/>
  <c r="J95" i="30" s="1"/>
  <c r="E95" i="30"/>
  <c r="AM94" i="30"/>
  <c r="T94" i="30"/>
  <c r="J94" i="30"/>
  <c r="I94" i="30"/>
  <c r="H94" i="30"/>
  <c r="E94" i="30"/>
  <c r="AM93" i="30"/>
  <c r="H93" i="30"/>
  <c r="I93" i="30" s="1"/>
  <c r="J93" i="30" s="1"/>
  <c r="E93" i="30"/>
  <c r="H92" i="30" s="1"/>
  <c r="I92" i="30" s="1"/>
  <c r="J92" i="30" s="1"/>
  <c r="AM92" i="30"/>
  <c r="AL92" i="30"/>
  <c r="AK92" i="30"/>
  <c r="E92" i="30"/>
  <c r="H91" i="30" s="1"/>
  <c r="I91" i="30" s="1"/>
  <c r="J91" i="30" s="1"/>
  <c r="AM91" i="30"/>
  <c r="E91" i="30"/>
  <c r="H90" i="30" s="1"/>
  <c r="I90" i="30" s="1"/>
  <c r="J90" i="30" s="1"/>
  <c r="B91" i="30"/>
  <c r="AL96" i="30" s="1"/>
  <c r="AM90" i="30"/>
  <c r="AL90" i="30"/>
  <c r="K90" i="30"/>
  <c r="E90" i="30"/>
  <c r="B90" i="30"/>
  <c r="L97" i="30" s="1"/>
  <c r="AM89" i="30"/>
  <c r="AL89" i="30"/>
  <c r="I89" i="30"/>
  <c r="J89" i="30" s="1"/>
  <c r="H89" i="30"/>
  <c r="B89" i="30"/>
  <c r="AK97" i="30" s="1"/>
  <c r="E85" i="30"/>
  <c r="AT84" i="30"/>
  <c r="AP84" i="30"/>
  <c r="AA84" i="30"/>
  <c r="I84" i="30"/>
  <c r="J84" i="30" s="1"/>
  <c r="H84" i="30"/>
  <c r="E84" i="30"/>
  <c r="AT83" i="30"/>
  <c r="AS83" i="30"/>
  <c r="AR83" i="30"/>
  <c r="AP83" i="30"/>
  <c r="AA83" i="30"/>
  <c r="H83" i="30"/>
  <c r="I83" i="30" s="1"/>
  <c r="J83" i="30" s="1"/>
  <c r="E83" i="30"/>
  <c r="AT82" i="30"/>
  <c r="AS82" i="30"/>
  <c r="AP82" i="30"/>
  <c r="AA82" i="30"/>
  <c r="H82" i="30"/>
  <c r="I82" i="30" s="1"/>
  <c r="J82" i="30" s="1"/>
  <c r="E82" i="30"/>
  <c r="H81" i="30" s="1"/>
  <c r="I81" i="30" s="1"/>
  <c r="J81" i="30" s="1"/>
  <c r="AT81" i="30"/>
  <c r="AP81" i="30"/>
  <c r="AA81" i="30"/>
  <c r="T81" i="30"/>
  <c r="E81" i="30"/>
  <c r="AT80" i="30"/>
  <c r="AP80" i="30"/>
  <c r="AA80" i="30"/>
  <c r="H80" i="30"/>
  <c r="I80" i="30" s="1"/>
  <c r="J80" i="30" s="1"/>
  <c r="E80" i="30"/>
  <c r="AT79" i="30"/>
  <c r="AS79" i="30"/>
  <c r="AP79" i="30"/>
  <c r="AA79" i="30"/>
  <c r="H79" i="30"/>
  <c r="I79" i="30" s="1"/>
  <c r="J79" i="30" s="1"/>
  <c r="E79" i="30"/>
  <c r="AT78" i="30"/>
  <c r="AS78" i="30"/>
  <c r="AP78" i="30"/>
  <c r="AA78" i="30"/>
  <c r="H78" i="30"/>
  <c r="I78" i="30" s="1"/>
  <c r="J78" i="30" s="1"/>
  <c r="E78" i="30"/>
  <c r="H77" i="30" s="1"/>
  <c r="I77" i="30" s="1"/>
  <c r="J77" i="30" s="1"/>
  <c r="AT77" i="30"/>
  <c r="AP77" i="30"/>
  <c r="AA77" i="30"/>
  <c r="T77" i="30"/>
  <c r="E77" i="30"/>
  <c r="H76" i="30" s="1"/>
  <c r="I76" i="30" s="1"/>
  <c r="J76" i="30" s="1"/>
  <c r="AT76" i="30"/>
  <c r="AR76" i="30"/>
  <c r="AP76" i="30"/>
  <c r="AA76" i="30"/>
  <c r="E76" i="30"/>
  <c r="H75" i="30" s="1"/>
  <c r="I75" i="30" s="1"/>
  <c r="J75" i="30" s="1"/>
  <c r="AT75" i="30"/>
  <c r="AS75" i="30"/>
  <c r="AP75" i="30"/>
  <c r="AA75" i="30"/>
  <c r="K75" i="30"/>
  <c r="L75" i="30" s="1"/>
  <c r="E75" i="30"/>
  <c r="B75" i="30"/>
  <c r="AS81" i="30" s="1"/>
  <c r="AT74" i="30"/>
  <c r="AS74" i="30"/>
  <c r="AP74" i="30"/>
  <c r="AA74" i="30"/>
  <c r="H74" i="30"/>
  <c r="I74" i="30" s="1"/>
  <c r="J74" i="30" s="1"/>
  <c r="E74" i="30"/>
  <c r="B74" i="30"/>
  <c r="T83" i="30" s="1"/>
  <c r="AT73" i="30"/>
  <c r="AS73" i="30"/>
  <c r="AP73" i="30"/>
  <c r="AA73" i="30"/>
  <c r="I73" i="30"/>
  <c r="J73" i="30" s="1"/>
  <c r="H73" i="30"/>
  <c r="B73" i="30"/>
  <c r="AR82" i="30" s="1"/>
  <c r="E70" i="30"/>
  <c r="AT69" i="30"/>
  <c r="AP69" i="30"/>
  <c r="AD69" i="30"/>
  <c r="AA69" i="30"/>
  <c r="J69" i="30"/>
  <c r="I69" i="30"/>
  <c r="H69" i="30"/>
  <c r="E69" i="30"/>
  <c r="AT68" i="30"/>
  <c r="AP68" i="30"/>
  <c r="AD68" i="30"/>
  <c r="AA68" i="30"/>
  <c r="H68" i="30"/>
  <c r="I68" i="30" s="1"/>
  <c r="J68" i="30" s="1"/>
  <c r="E68" i="30"/>
  <c r="AT67" i="30"/>
  <c r="AP67" i="30"/>
  <c r="AD67" i="30"/>
  <c r="AA67" i="30"/>
  <c r="H67" i="30"/>
  <c r="I67" i="30" s="1"/>
  <c r="J67" i="30" s="1"/>
  <c r="E67" i="30"/>
  <c r="H66" i="30" s="1"/>
  <c r="I66" i="30" s="1"/>
  <c r="J66" i="30" s="1"/>
  <c r="AT66" i="30"/>
  <c r="AP66" i="30"/>
  <c r="AD66" i="30"/>
  <c r="AA66" i="30"/>
  <c r="E66" i="30"/>
  <c r="AT65" i="30"/>
  <c r="AP65" i="30"/>
  <c r="AD65" i="30"/>
  <c r="AA65" i="30"/>
  <c r="I65" i="30"/>
  <c r="J65" i="30" s="1"/>
  <c r="H65" i="30"/>
  <c r="E65" i="30"/>
  <c r="H64" i="30" s="1"/>
  <c r="I64" i="30" s="1"/>
  <c r="J64" i="30" s="1"/>
  <c r="AT64" i="30"/>
  <c r="AP64" i="30"/>
  <c r="AD64" i="30"/>
  <c r="AA64" i="30"/>
  <c r="E64" i="30"/>
  <c r="AT63" i="30"/>
  <c r="AS63" i="30"/>
  <c r="AP63" i="30"/>
  <c r="AD63" i="30"/>
  <c r="AA63" i="30"/>
  <c r="I63" i="30"/>
  <c r="J63" i="30" s="1"/>
  <c r="H63" i="30"/>
  <c r="E63" i="30"/>
  <c r="AT62" i="30"/>
  <c r="AP62" i="30"/>
  <c r="AD62" i="30"/>
  <c r="AA62" i="30"/>
  <c r="H62" i="30"/>
  <c r="I62" i="30" s="1"/>
  <c r="J62" i="30" s="1"/>
  <c r="E62" i="30"/>
  <c r="AT61" i="30"/>
  <c r="AP61" i="30"/>
  <c r="AD61" i="30"/>
  <c r="AA61" i="30"/>
  <c r="H61" i="30"/>
  <c r="I61" i="30" s="1"/>
  <c r="J61" i="30" s="1"/>
  <c r="E61" i="30"/>
  <c r="AT60" i="30"/>
  <c r="AS60" i="30"/>
  <c r="AP60" i="30"/>
  <c r="AD60" i="30"/>
  <c r="AA60" i="30"/>
  <c r="I60" i="30"/>
  <c r="J60" i="30" s="1"/>
  <c r="H60" i="30"/>
  <c r="E60" i="30"/>
  <c r="B60" i="30"/>
  <c r="AS62" i="30" s="1"/>
  <c r="AT59" i="30"/>
  <c r="AS59" i="30"/>
  <c r="AP59" i="30"/>
  <c r="AD59" i="30"/>
  <c r="AA59" i="30"/>
  <c r="I59" i="30"/>
  <c r="J59" i="30" s="1"/>
  <c r="H59" i="30"/>
  <c r="E59" i="30"/>
  <c r="B59" i="30"/>
  <c r="T63" i="30" s="1"/>
  <c r="AT58" i="30"/>
  <c r="AS58" i="30"/>
  <c r="AP58" i="30"/>
  <c r="AD58" i="30"/>
  <c r="AA58" i="30"/>
  <c r="T58" i="30"/>
  <c r="H58" i="30"/>
  <c r="I58" i="30" s="1"/>
  <c r="J58" i="30" s="1"/>
  <c r="B58" i="30"/>
  <c r="E54" i="30"/>
  <c r="H53" i="30" s="1"/>
  <c r="I53" i="30" s="1"/>
  <c r="J53" i="30" s="1"/>
  <c r="AT53" i="30"/>
  <c r="AR53" i="30"/>
  <c r="AP53" i="30"/>
  <c r="AM53" i="30"/>
  <c r="AD53" i="30"/>
  <c r="AA53" i="30"/>
  <c r="E53" i="30"/>
  <c r="AT52" i="30"/>
  <c r="AP52" i="30"/>
  <c r="AM52" i="30"/>
  <c r="AD52" i="30"/>
  <c r="AA52" i="30"/>
  <c r="H52" i="30"/>
  <c r="I52" i="30" s="1"/>
  <c r="J52" i="30" s="1"/>
  <c r="E52" i="30"/>
  <c r="AT51" i="30"/>
  <c r="AS51" i="30"/>
  <c r="AP51" i="30"/>
  <c r="AM51" i="30"/>
  <c r="AD51" i="30"/>
  <c r="AA51" i="30"/>
  <c r="L51" i="30"/>
  <c r="K51" i="30"/>
  <c r="J51" i="30"/>
  <c r="I51" i="30"/>
  <c r="H51" i="30"/>
  <c r="E51" i="30"/>
  <c r="H50" i="30" s="1"/>
  <c r="I50" i="30" s="1"/>
  <c r="J50" i="30" s="1"/>
  <c r="AT50" i="30"/>
  <c r="AP50" i="30"/>
  <c r="AM50" i="30"/>
  <c r="AD50" i="30"/>
  <c r="AA50" i="30"/>
  <c r="T50" i="30"/>
  <c r="L50" i="30"/>
  <c r="E50" i="30"/>
  <c r="AT49" i="30"/>
  <c r="AP49" i="30"/>
  <c r="AM49" i="30"/>
  <c r="AD49" i="30"/>
  <c r="AA49" i="30"/>
  <c r="T49" i="30"/>
  <c r="H49" i="30"/>
  <c r="I49" i="30" s="1"/>
  <c r="J49" i="30" s="1"/>
  <c r="E49" i="30"/>
  <c r="AT48" i="30"/>
  <c r="AP48" i="30"/>
  <c r="AM48" i="30"/>
  <c r="AD48" i="30"/>
  <c r="AA48" i="30"/>
  <c r="H48" i="30"/>
  <c r="I48" i="30" s="1"/>
  <c r="J48" i="30" s="1"/>
  <c r="E48" i="30"/>
  <c r="AT47" i="30"/>
  <c r="AP47" i="30"/>
  <c r="AM47" i="30"/>
  <c r="AD47" i="30"/>
  <c r="AA47" i="30"/>
  <c r="T47" i="30"/>
  <c r="H47" i="30"/>
  <c r="I47" i="30" s="1"/>
  <c r="J47" i="30" s="1"/>
  <c r="E47" i="30"/>
  <c r="AT46" i="30"/>
  <c r="AS46" i="30"/>
  <c r="AR46" i="30"/>
  <c r="AP46" i="30"/>
  <c r="AM46" i="30"/>
  <c r="AD46" i="30"/>
  <c r="AA46" i="30"/>
  <c r="K46" i="30"/>
  <c r="L46" i="30" s="1"/>
  <c r="I46" i="30"/>
  <c r="J46" i="30" s="1"/>
  <c r="H46" i="30"/>
  <c r="E46" i="30"/>
  <c r="AT45" i="30"/>
  <c r="AP45" i="30"/>
  <c r="AM45" i="30"/>
  <c r="AD45" i="30"/>
  <c r="AA45" i="30"/>
  <c r="K45" i="30"/>
  <c r="L45" i="30" s="1"/>
  <c r="I45" i="30"/>
  <c r="J45" i="30" s="1"/>
  <c r="H45" i="30"/>
  <c r="E45" i="30"/>
  <c r="AT44" i="30"/>
  <c r="AP44" i="30"/>
  <c r="AM44" i="30"/>
  <c r="AD44" i="30"/>
  <c r="AA44" i="30"/>
  <c r="H44" i="30"/>
  <c r="I44" i="30" s="1"/>
  <c r="J44" i="30" s="1"/>
  <c r="E44" i="30"/>
  <c r="H43" i="30" s="1"/>
  <c r="I43" i="30" s="1"/>
  <c r="J43" i="30" s="1"/>
  <c r="B44" i="30"/>
  <c r="AS45" i="30" s="1"/>
  <c r="AT43" i="30"/>
  <c r="AP43" i="30"/>
  <c r="AM43" i="30"/>
  <c r="AD43" i="30"/>
  <c r="AA43" i="30"/>
  <c r="E43" i="30"/>
  <c r="H42" i="30" s="1"/>
  <c r="I42" i="30" s="1"/>
  <c r="J42" i="30" s="1"/>
  <c r="B43" i="30"/>
  <c r="T46" i="30" s="1"/>
  <c r="AT42" i="30"/>
  <c r="AR42" i="30"/>
  <c r="AP42" i="30"/>
  <c r="AM42" i="30"/>
  <c r="AD42" i="30"/>
  <c r="AA42" i="30"/>
  <c r="B42" i="30"/>
  <c r="K50" i="30" s="1"/>
  <c r="E38" i="30"/>
  <c r="AT37" i="30"/>
  <c r="AP37" i="30"/>
  <c r="AM37" i="30"/>
  <c r="AD37" i="30"/>
  <c r="AA37" i="30"/>
  <c r="K37" i="30"/>
  <c r="H37" i="30"/>
  <c r="I37" i="30" s="1"/>
  <c r="J37" i="30" s="1"/>
  <c r="E37" i="30"/>
  <c r="H36" i="30" s="1"/>
  <c r="I36" i="30" s="1"/>
  <c r="J36" i="30" s="1"/>
  <c r="AT36" i="30"/>
  <c r="AP36" i="30"/>
  <c r="AM36" i="30"/>
  <c r="AD36" i="30"/>
  <c r="AA36" i="30"/>
  <c r="E36" i="30"/>
  <c r="AT35" i="30"/>
  <c r="AS35" i="30"/>
  <c r="AP35" i="30"/>
  <c r="AM35" i="30"/>
  <c r="AD35" i="30"/>
  <c r="AA35" i="30"/>
  <c r="H35" i="30"/>
  <c r="I35" i="30" s="1"/>
  <c r="J35" i="30" s="1"/>
  <c r="E35" i="30"/>
  <c r="AT34" i="30"/>
  <c r="AS34" i="30"/>
  <c r="AP34" i="30"/>
  <c r="AM34" i="30"/>
  <c r="AD34" i="30"/>
  <c r="AA34" i="30"/>
  <c r="J34" i="30"/>
  <c r="H34" i="30"/>
  <c r="I34" i="30" s="1"/>
  <c r="E34" i="30"/>
  <c r="AT33" i="30"/>
  <c r="AP33" i="30"/>
  <c r="AM33" i="30"/>
  <c r="AD33" i="30"/>
  <c r="AA33" i="30"/>
  <c r="I33" i="30"/>
  <c r="J33" i="30" s="1"/>
  <c r="H33" i="30"/>
  <c r="E33" i="30"/>
  <c r="AT32" i="30"/>
  <c r="AS32" i="30"/>
  <c r="AP32" i="30"/>
  <c r="AM32" i="30"/>
  <c r="AD32" i="30"/>
  <c r="AA32" i="30"/>
  <c r="L32" i="30"/>
  <c r="K32" i="30"/>
  <c r="H32" i="30"/>
  <c r="I32" i="30" s="1"/>
  <c r="J32" i="30" s="1"/>
  <c r="E32" i="30"/>
  <c r="AT31" i="30"/>
  <c r="AP31" i="30"/>
  <c r="AM31" i="30"/>
  <c r="AD31" i="30"/>
  <c r="AA31" i="30"/>
  <c r="H31" i="30"/>
  <c r="I31" i="30" s="1"/>
  <c r="J31" i="30" s="1"/>
  <c r="E31" i="30"/>
  <c r="AT30" i="30"/>
  <c r="AP30" i="30"/>
  <c r="AM30" i="30"/>
  <c r="AD30" i="30"/>
  <c r="AA30" i="30"/>
  <c r="I30" i="30"/>
  <c r="J30" i="30" s="1"/>
  <c r="H30" i="30"/>
  <c r="E30" i="30"/>
  <c r="H29" i="30" s="1"/>
  <c r="I29" i="30" s="1"/>
  <c r="J29" i="30" s="1"/>
  <c r="AT29" i="30"/>
  <c r="AR29" i="30"/>
  <c r="AP29" i="30"/>
  <c r="AM29" i="30"/>
  <c r="AD29" i="30"/>
  <c r="AA29" i="30"/>
  <c r="E29" i="30"/>
  <c r="AT28" i="30"/>
  <c r="AP28" i="30"/>
  <c r="AM28" i="30"/>
  <c r="AD28" i="30"/>
  <c r="AA28" i="30"/>
  <c r="H28" i="30"/>
  <c r="I28" i="30" s="1"/>
  <c r="J28" i="30" s="1"/>
  <c r="E28" i="30"/>
  <c r="B28" i="30"/>
  <c r="AS31" i="30" s="1"/>
  <c r="AT27" i="30"/>
  <c r="AS27" i="30"/>
  <c r="AP27" i="30"/>
  <c r="AM27" i="30"/>
  <c r="AD27" i="30"/>
  <c r="AA27" i="30"/>
  <c r="L27" i="30"/>
  <c r="K27" i="30"/>
  <c r="H27" i="30"/>
  <c r="I27" i="30" s="1"/>
  <c r="J27" i="30" s="1"/>
  <c r="E27" i="30"/>
  <c r="B27" i="30"/>
  <c r="AT26" i="30"/>
  <c r="AS26" i="30"/>
  <c r="AP26" i="30"/>
  <c r="AM26" i="30"/>
  <c r="AD26" i="30"/>
  <c r="AA26" i="30"/>
  <c r="O26" i="30"/>
  <c r="P26" i="30" s="1"/>
  <c r="Q26" i="30" s="1"/>
  <c r="S26" i="30" s="1"/>
  <c r="K26" i="30"/>
  <c r="L26" i="30" s="1"/>
  <c r="R26" i="30" s="1"/>
  <c r="I26" i="30"/>
  <c r="J26" i="30" s="1"/>
  <c r="H26" i="30"/>
  <c r="B26" i="30"/>
  <c r="AR34" i="30" s="1"/>
  <c r="E148" i="15"/>
  <c r="AW147" i="15"/>
  <c r="AS147" i="15"/>
  <c r="AG147" i="15"/>
  <c r="K147" i="15"/>
  <c r="I147" i="15"/>
  <c r="J147" i="15" s="1"/>
  <c r="H147" i="15"/>
  <c r="E147" i="15"/>
  <c r="AW146" i="15"/>
  <c r="AS146" i="15"/>
  <c r="AG146" i="15"/>
  <c r="H146" i="15"/>
  <c r="I146" i="15" s="1"/>
  <c r="J146" i="15" s="1"/>
  <c r="E146" i="15"/>
  <c r="AW145" i="15"/>
  <c r="AS145" i="15"/>
  <c r="AG145" i="15"/>
  <c r="I145" i="15"/>
  <c r="J145" i="15" s="1"/>
  <c r="H145" i="15"/>
  <c r="E145" i="15"/>
  <c r="AW144" i="15"/>
  <c r="AV144" i="15"/>
  <c r="AS144" i="15"/>
  <c r="AG144" i="15"/>
  <c r="H144" i="15"/>
  <c r="I144" i="15" s="1"/>
  <c r="J144" i="15" s="1"/>
  <c r="E144" i="15"/>
  <c r="H143" i="15" s="1"/>
  <c r="I143" i="15" s="1"/>
  <c r="J143" i="15" s="1"/>
  <c r="AW143" i="15"/>
  <c r="AS143" i="15"/>
  <c r="AG143" i="15"/>
  <c r="E143" i="15"/>
  <c r="AW142" i="15"/>
  <c r="AS142" i="15"/>
  <c r="AG142" i="15"/>
  <c r="H142" i="15"/>
  <c r="I142" i="15" s="1"/>
  <c r="J142" i="15" s="1"/>
  <c r="E142" i="15"/>
  <c r="AW141" i="15"/>
  <c r="AS141" i="15"/>
  <c r="AG141" i="15"/>
  <c r="H141" i="15"/>
  <c r="I141" i="15" s="1"/>
  <c r="J141" i="15" s="1"/>
  <c r="E141" i="15"/>
  <c r="AW140" i="15"/>
  <c r="AV140" i="15"/>
  <c r="AS140" i="15"/>
  <c r="AG140" i="15"/>
  <c r="I140" i="15"/>
  <c r="J140" i="15" s="1"/>
  <c r="H140" i="15"/>
  <c r="E140" i="15"/>
  <c r="H139" i="15" s="1"/>
  <c r="I139" i="15" s="1"/>
  <c r="J139" i="15" s="1"/>
  <c r="AW139" i="15"/>
  <c r="AU139" i="15"/>
  <c r="AS139" i="15"/>
  <c r="AG139" i="15"/>
  <c r="K139" i="15"/>
  <c r="E139" i="15"/>
  <c r="H138" i="15" s="1"/>
  <c r="I138" i="15" s="1"/>
  <c r="J138" i="15" s="1"/>
  <c r="AW138" i="15"/>
  <c r="AS138" i="15"/>
  <c r="AG138" i="15"/>
  <c r="K138" i="15"/>
  <c r="E138" i="15"/>
  <c r="B138" i="15"/>
  <c r="AV146" i="15" s="1"/>
  <c r="AW137" i="15"/>
  <c r="AS137" i="15"/>
  <c r="AG137" i="15"/>
  <c r="H137" i="15"/>
  <c r="I137" i="15" s="1"/>
  <c r="J137" i="15" s="1"/>
  <c r="E137" i="15"/>
  <c r="B137" i="15"/>
  <c r="AW136" i="15"/>
  <c r="AV136" i="15"/>
  <c r="AS136" i="15"/>
  <c r="AG136" i="15"/>
  <c r="K136" i="15"/>
  <c r="I136" i="15"/>
  <c r="J136" i="15" s="1"/>
  <c r="H136" i="15"/>
  <c r="B136" i="15"/>
  <c r="AU146" i="15" s="1"/>
  <c r="E133" i="15"/>
  <c r="AZ132" i="15"/>
  <c r="AW132" i="15"/>
  <c r="AS132" i="15"/>
  <c r="AG132" i="15"/>
  <c r="T132" i="15"/>
  <c r="H132" i="15"/>
  <c r="I132" i="15" s="1"/>
  <c r="J132" i="15" s="1"/>
  <c r="E132" i="15"/>
  <c r="AZ131" i="15"/>
  <c r="AW131" i="15"/>
  <c r="AS131" i="15"/>
  <c r="AG131" i="15"/>
  <c r="K131" i="15"/>
  <c r="L131" i="15" s="1"/>
  <c r="I131" i="15"/>
  <c r="J131" i="15" s="1"/>
  <c r="H131" i="15"/>
  <c r="E131" i="15"/>
  <c r="AZ130" i="15"/>
  <c r="AW130" i="15"/>
  <c r="AS130" i="15"/>
  <c r="AG130" i="15"/>
  <c r="K130" i="15"/>
  <c r="L130" i="15" s="1"/>
  <c r="H130" i="15"/>
  <c r="I130" i="15" s="1"/>
  <c r="J130" i="15" s="1"/>
  <c r="E130" i="15"/>
  <c r="AZ129" i="15"/>
  <c r="AW129" i="15"/>
  <c r="AU129" i="15"/>
  <c r="AS129" i="15"/>
  <c r="AG129" i="15"/>
  <c r="H129" i="15"/>
  <c r="I129" i="15" s="1"/>
  <c r="J129" i="15" s="1"/>
  <c r="E129" i="15"/>
  <c r="H128" i="15" s="1"/>
  <c r="I128" i="15" s="1"/>
  <c r="J128" i="15" s="1"/>
  <c r="AZ128" i="15"/>
  <c r="AW128" i="15"/>
  <c r="AU128" i="15"/>
  <c r="AS128" i="15"/>
  <c r="AG128" i="15"/>
  <c r="K128" i="15"/>
  <c r="L128" i="15" s="1"/>
  <c r="E128" i="15"/>
  <c r="H127" i="15" s="1"/>
  <c r="I127" i="15" s="1"/>
  <c r="J127" i="15" s="1"/>
  <c r="AZ127" i="15"/>
  <c r="AW127" i="15"/>
  <c r="AS127" i="15"/>
  <c r="AG127" i="15"/>
  <c r="E127" i="15"/>
  <c r="AZ126" i="15"/>
  <c r="AW126" i="15"/>
  <c r="AU126" i="15"/>
  <c r="AS126" i="15"/>
  <c r="AG126" i="15"/>
  <c r="I126" i="15"/>
  <c r="J126" i="15" s="1"/>
  <c r="H126" i="15"/>
  <c r="E126" i="15"/>
  <c r="H125" i="15" s="1"/>
  <c r="I125" i="15" s="1"/>
  <c r="J125" i="15" s="1"/>
  <c r="AZ125" i="15"/>
  <c r="AW125" i="15"/>
  <c r="AS125" i="15"/>
  <c r="AG125" i="15"/>
  <c r="E125" i="15"/>
  <c r="H124" i="15" s="1"/>
  <c r="I124" i="15" s="1"/>
  <c r="J124" i="15" s="1"/>
  <c r="AZ124" i="15"/>
  <c r="AW124" i="15"/>
  <c r="AS124" i="15"/>
  <c r="AG124" i="15"/>
  <c r="E124" i="15"/>
  <c r="AZ123" i="15"/>
  <c r="AW123" i="15"/>
  <c r="AS123" i="15"/>
  <c r="AG123" i="15"/>
  <c r="H123" i="15"/>
  <c r="I123" i="15" s="1"/>
  <c r="J123" i="15" s="1"/>
  <c r="E123" i="15"/>
  <c r="B123" i="15"/>
  <c r="AZ122" i="15"/>
  <c r="AW122" i="15"/>
  <c r="AS122" i="15"/>
  <c r="AG122" i="15"/>
  <c r="T122" i="15"/>
  <c r="H122" i="15"/>
  <c r="I122" i="15" s="1"/>
  <c r="J122" i="15" s="1"/>
  <c r="E122" i="15"/>
  <c r="B122" i="15"/>
  <c r="T126" i="15" s="1"/>
  <c r="AZ121" i="15"/>
  <c r="AW121" i="15"/>
  <c r="AS121" i="15"/>
  <c r="AG121" i="15"/>
  <c r="T121" i="15"/>
  <c r="K121" i="15"/>
  <c r="L121" i="15" s="1"/>
  <c r="J121" i="15"/>
  <c r="H121" i="15"/>
  <c r="I121" i="15" s="1"/>
  <c r="B121" i="15"/>
  <c r="K127" i="15" s="1"/>
  <c r="L127" i="15" s="1"/>
  <c r="R127" i="15" s="1"/>
  <c r="E117" i="15"/>
  <c r="AW116" i="15"/>
  <c r="AS116" i="15"/>
  <c r="AG116" i="15"/>
  <c r="J116" i="15"/>
  <c r="H116" i="15"/>
  <c r="I116" i="15" s="1"/>
  <c r="E116" i="15"/>
  <c r="AW115" i="15"/>
  <c r="AS115" i="15"/>
  <c r="AG115" i="15"/>
  <c r="T115" i="15"/>
  <c r="I115" i="15"/>
  <c r="J115" i="15" s="1"/>
  <c r="H115" i="15"/>
  <c r="E115" i="15"/>
  <c r="AW114" i="15"/>
  <c r="AU114" i="15"/>
  <c r="AS114" i="15"/>
  <c r="AG114" i="15"/>
  <c r="I114" i="15"/>
  <c r="J114" i="15" s="1"/>
  <c r="H114" i="15"/>
  <c r="E114" i="15"/>
  <c r="H113" i="15" s="1"/>
  <c r="I113" i="15" s="1"/>
  <c r="J113" i="15" s="1"/>
  <c r="AW113" i="15"/>
  <c r="AU113" i="15"/>
  <c r="AS113" i="15"/>
  <c r="AG113" i="15"/>
  <c r="K113" i="15"/>
  <c r="L113" i="15" s="1"/>
  <c r="E113" i="15"/>
  <c r="H112" i="15" s="1"/>
  <c r="I112" i="15" s="1"/>
  <c r="J112" i="15" s="1"/>
  <c r="AW112" i="15"/>
  <c r="AS112" i="15"/>
  <c r="AG112" i="15"/>
  <c r="K112" i="15"/>
  <c r="L112" i="15" s="1"/>
  <c r="E112" i="15"/>
  <c r="H111" i="15" s="1"/>
  <c r="I111" i="15" s="1"/>
  <c r="J111" i="15" s="1"/>
  <c r="AW111" i="15"/>
  <c r="AS111" i="15"/>
  <c r="AG111" i="15"/>
  <c r="E111" i="15"/>
  <c r="AW110" i="15"/>
  <c r="AU110" i="15"/>
  <c r="AS110" i="15"/>
  <c r="AG110" i="15"/>
  <c r="I110" i="15"/>
  <c r="J110" i="15" s="1"/>
  <c r="H110" i="15"/>
  <c r="E110" i="15"/>
  <c r="AW109" i="15"/>
  <c r="AU109" i="15"/>
  <c r="AS109" i="15"/>
  <c r="AG109" i="15"/>
  <c r="H109" i="15"/>
  <c r="I109" i="15" s="1"/>
  <c r="J109" i="15" s="1"/>
  <c r="E109" i="15"/>
  <c r="AW108" i="15"/>
  <c r="AS108" i="15"/>
  <c r="AG108" i="15"/>
  <c r="T108" i="15"/>
  <c r="H108" i="15"/>
  <c r="I108" i="15" s="1"/>
  <c r="J108" i="15" s="1"/>
  <c r="E108" i="15"/>
  <c r="AW107" i="15"/>
  <c r="AS107" i="15"/>
  <c r="AG107" i="15"/>
  <c r="H107" i="15"/>
  <c r="I107" i="15" s="1"/>
  <c r="J107" i="15" s="1"/>
  <c r="E107" i="15"/>
  <c r="B107" i="15"/>
  <c r="AW106" i="15"/>
  <c r="AS106" i="15"/>
  <c r="AG106" i="15"/>
  <c r="K106" i="15"/>
  <c r="L106" i="15" s="1"/>
  <c r="I106" i="15"/>
  <c r="J106" i="15" s="1"/>
  <c r="H106" i="15"/>
  <c r="E106" i="15"/>
  <c r="B106" i="15"/>
  <c r="T114" i="15" s="1"/>
  <c r="AW105" i="15"/>
  <c r="AS105" i="15"/>
  <c r="AG105" i="15"/>
  <c r="J105" i="15"/>
  <c r="H105" i="15"/>
  <c r="I105" i="15" s="1"/>
  <c r="B105" i="15"/>
  <c r="K108" i="15" s="1"/>
  <c r="L108" i="15" s="1"/>
  <c r="E101" i="15"/>
  <c r="AM100" i="15"/>
  <c r="T100" i="15"/>
  <c r="H100" i="15"/>
  <c r="I100" i="15" s="1"/>
  <c r="J100" i="15" s="1"/>
  <c r="E100" i="15"/>
  <c r="AM99" i="15"/>
  <c r="AL99" i="15"/>
  <c r="H99" i="15"/>
  <c r="I99" i="15" s="1"/>
  <c r="J99" i="15" s="1"/>
  <c r="E99" i="15"/>
  <c r="H98" i="15" s="1"/>
  <c r="AM98" i="15"/>
  <c r="I98" i="15"/>
  <c r="J98" i="15" s="1"/>
  <c r="E98" i="15"/>
  <c r="H97" i="15" s="1"/>
  <c r="I97" i="15" s="1"/>
  <c r="J97" i="15" s="1"/>
  <c r="AM97" i="15"/>
  <c r="AK97" i="15"/>
  <c r="K97" i="15"/>
  <c r="L97" i="15" s="1"/>
  <c r="E97" i="15"/>
  <c r="AM96" i="15"/>
  <c r="K96" i="15"/>
  <c r="L96" i="15" s="1"/>
  <c r="R96" i="15" s="1"/>
  <c r="H96" i="15"/>
  <c r="I96" i="15" s="1"/>
  <c r="J96" i="15" s="1"/>
  <c r="E96" i="15"/>
  <c r="H95" i="15" s="1"/>
  <c r="AM95" i="15"/>
  <c r="I95" i="15"/>
  <c r="J95" i="15" s="1"/>
  <c r="E95" i="15"/>
  <c r="AM94" i="15"/>
  <c r="K94" i="15"/>
  <c r="L94" i="15" s="1"/>
  <c r="H94" i="15"/>
  <c r="I94" i="15" s="1"/>
  <c r="J94" i="15" s="1"/>
  <c r="E94" i="15"/>
  <c r="AM93" i="15"/>
  <c r="H93" i="15"/>
  <c r="I93" i="15" s="1"/>
  <c r="J93" i="15" s="1"/>
  <c r="E93" i="15"/>
  <c r="AM92" i="15"/>
  <c r="AL92" i="15"/>
  <c r="H92" i="15"/>
  <c r="I92" i="15" s="1"/>
  <c r="J92" i="15" s="1"/>
  <c r="E92" i="15"/>
  <c r="AM91" i="15"/>
  <c r="T91" i="15"/>
  <c r="H91" i="15"/>
  <c r="I91" i="15" s="1"/>
  <c r="J91" i="15" s="1"/>
  <c r="E91" i="15"/>
  <c r="B91" i="15"/>
  <c r="AL96" i="15" s="1"/>
  <c r="AM90" i="15"/>
  <c r="AK90" i="15"/>
  <c r="K90" i="15"/>
  <c r="L90" i="15" s="1"/>
  <c r="I90" i="15"/>
  <c r="J90" i="15" s="1"/>
  <c r="H90" i="15"/>
  <c r="E90" i="15"/>
  <c r="B90" i="15"/>
  <c r="T98" i="15" s="1"/>
  <c r="AM89" i="15"/>
  <c r="T89" i="15"/>
  <c r="H89" i="15"/>
  <c r="I89" i="15" s="1"/>
  <c r="J89" i="15" s="1"/>
  <c r="B89" i="15"/>
  <c r="AK96" i="15" s="1"/>
  <c r="E85" i="15"/>
  <c r="AT84" i="15"/>
  <c r="AP84" i="15"/>
  <c r="AA84" i="15"/>
  <c r="T84" i="15"/>
  <c r="H84" i="15"/>
  <c r="I84" i="15" s="1"/>
  <c r="J84" i="15" s="1"/>
  <c r="E84" i="15"/>
  <c r="AT83" i="15"/>
  <c r="AS83" i="15"/>
  <c r="AP83" i="15"/>
  <c r="AA83" i="15"/>
  <c r="T83" i="15"/>
  <c r="I83" i="15"/>
  <c r="J83" i="15" s="1"/>
  <c r="H83" i="15"/>
  <c r="E83" i="15"/>
  <c r="H82" i="15" s="1"/>
  <c r="I82" i="15" s="1"/>
  <c r="J82" i="15" s="1"/>
  <c r="AT82" i="15"/>
  <c r="AR82" i="15"/>
  <c r="AP82" i="15"/>
  <c r="AA82" i="15"/>
  <c r="K82" i="15"/>
  <c r="L82" i="15" s="1"/>
  <c r="R82" i="15" s="1"/>
  <c r="E82" i="15"/>
  <c r="H81" i="15" s="1"/>
  <c r="I81" i="15" s="1"/>
  <c r="J81" i="15" s="1"/>
  <c r="AT81" i="15"/>
  <c r="AP81" i="15"/>
  <c r="AA81" i="15"/>
  <c r="K81" i="15"/>
  <c r="L81" i="15" s="1"/>
  <c r="E81" i="15"/>
  <c r="H80" i="15" s="1"/>
  <c r="I80" i="15" s="1"/>
  <c r="J80" i="15" s="1"/>
  <c r="AT80" i="15"/>
  <c r="AP80" i="15"/>
  <c r="AA80" i="15"/>
  <c r="E80" i="15"/>
  <c r="AT79" i="15"/>
  <c r="AR79" i="15"/>
  <c r="AP79" i="15"/>
  <c r="AA79" i="15"/>
  <c r="I79" i="15"/>
  <c r="J79" i="15" s="1"/>
  <c r="H79" i="15"/>
  <c r="E79" i="15"/>
  <c r="H78" i="15" s="1"/>
  <c r="I78" i="15" s="1"/>
  <c r="J78" i="15" s="1"/>
  <c r="AT78" i="15"/>
  <c r="AR78" i="15"/>
  <c r="AP78" i="15"/>
  <c r="AA78" i="15"/>
  <c r="K78" i="15"/>
  <c r="L78" i="15" s="1"/>
  <c r="R78" i="15" s="1"/>
  <c r="E78" i="15"/>
  <c r="H77" i="15" s="1"/>
  <c r="I77" i="15" s="1"/>
  <c r="J77" i="15" s="1"/>
  <c r="AT77" i="15"/>
  <c r="AP77" i="15"/>
  <c r="AA77" i="15"/>
  <c r="L77" i="15"/>
  <c r="E77" i="15"/>
  <c r="AT76" i="15"/>
  <c r="AP76" i="15"/>
  <c r="AA76" i="15"/>
  <c r="H76" i="15"/>
  <c r="I76" i="15" s="1"/>
  <c r="J76" i="15" s="1"/>
  <c r="E76" i="15"/>
  <c r="AT75" i="15"/>
  <c r="AS75" i="15"/>
  <c r="AP75" i="15"/>
  <c r="AA75" i="15"/>
  <c r="H75" i="15"/>
  <c r="I75" i="15" s="1"/>
  <c r="J75" i="15" s="1"/>
  <c r="E75" i="15"/>
  <c r="B75" i="15"/>
  <c r="AS81" i="15" s="1"/>
  <c r="AT74" i="15"/>
  <c r="AS74" i="15"/>
  <c r="AP74" i="15"/>
  <c r="AA74" i="15"/>
  <c r="I74" i="15"/>
  <c r="J74" i="15" s="1"/>
  <c r="H74" i="15"/>
  <c r="E74" i="15"/>
  <c r="B74" i="15"/>
  <c r="T79" i="15" s="1"/>
  <c r="AT73" i="15"/>
  <c r="AS73" i="15"/>
  <c r="AP73" i="15"/>
  <c r="AA73" i="15"/>
  <c r="T73" i="15"/>
  <c r="L73" i="15"/>
  <c r="O73" i="15" s="1"/>
  <c r="P73" i="15" s="1"/>
  <c r="Q73" i="15" s="1"/>
  <c r="K73" i="15"/>
  <c r="H73" i="15"/>
  <c r="I73" i="15" s="1"/>
  <c r="J73" i="15" s="1"/>
  <c r="B73" i="15"/>
  <c r="K77" i="15" s="1"/>
  <c r="E70" i="15"/>
  <c r="AT69" i="15"/>
  <c r="AS69" i="15"/>
  <c r="AP69" i="15"/>
  <c r="AD69" i="15"/>
  <c r="AA69" i="15"/>
  <c r="K69" i="15"/>
  <c r="L69" i="15" s="1"/>
  <c r="I69" i="15"/>
  <c r="J69" i="15" s="1"/>
  <c r="H69" i="15"/>
  <c r="E69" i="15"/>
  <c r="AT68" i="15"/>
  <c r="AP68" i="15"/>
  <c r="AD68" i="15"/>
  <c r="AA68" i="15"/>
  <c r="R68" i="15"/>
  <c r="K68" i="15"/>
  <c r="L68" i="15" s="1"/>
  <c r="H68" i="15"/>
  <c r="I68" i="15" s="1"/>
  <c r="J68" i="15" s="1"/>
  <c r="E68" i="15"/>
  <c r="AT67" i="15"/>
  <c r="AP67" i="15"/>
  <c r="AD67" i="15"/>
  <c r="AA67" i="15"/>
  <c r="H67" i="15"/>
  <c r="I67" i="15" s="1"/>
  <c r="J67" i="15" s="1"/>
  <c r="E67" i="15"/>
  <c r="AT66" i="15"/>
  <c r="AS66" i="15"/>
  <c r="AP66" i="15"/>
  <c r="AD66" i="15"/>
  <c r="AA66" i="15"/>
  <c r="K66" i="15"/>
  <c r="L66" i="15" s="1"/>
  <c r="I66" i="15"/>
  <c r="J66" i="15" s="1"/>
  <c r="H66" i="15"/>
  <c r="E66" i="15"/>
  <c r="AT65" i="15"/>
  <c r="AP65" i="15"/>
  <c r="AD65" i="15"/>
  <c r="AA65" i="15"/>
  <c r="H65" i="15"/>
  <c r="I65" i="15" s="1"/>
  <c r="J65" i="15" s="1"/>
  <c r="E65" i="15"/>
  <c r="H64" i="15" s="1"/>
  <c r="I64" i="15" s="1"/>
  <c r="J64" i="15" s="1"/>
  <c r="AT64" i="15"/>
  <c r="AP64" i="15"/>
  <c r="AD64" i="15"/>
  <c r="AA64" i="15"/>
  <c r="E64" i="15"/>
  <c r="AT63" i="15"/>
  <c r="AR63" i="15"/>
  <c r="AP63" i="15"/>
  <c r="AD63" i="15"/>
  <c r="AA63" i="15"/>
  <c r="H63" i="15"/>
  <c r="I63" i="15" s="1"/>
  <c r="J63" i="15" s="1"/>
  <c r="E63" i="15"/>
  <c r="AT62" i="15"/>
  <c r="AS62" i="15"/>
  <c r="AP62" i="15"/>
  <c r="AD62" i="15"/>
  <c r="AA62" i="15"/>
  <c r="H62" i="15"/>
  <c r="I62" i="15" s="1"/>
  <c r="J62" i="15" s="1"/>
  <c r="E62" i="15"/>
  <c r="H61" i="15" s="1"/>
  <c r="I61" i="15" s="1"/>
  <c r="J61" i="15" s="1"/>
  <c r="AT61" i="15"/>
  <c r="AP61" i="15"/>
  <c r="AD61" i="15"/>
  <c r="AA61" i="15"/>
  <c r="E61" i="15"/>
  <c r="AT60" i="15"/>
  <c r="AS60" i="15"/>
  <c r="AR60" i="15"/>
  <c r="AP60" i="15"/>
  <c r="AD60" i="15"/>
  <c r="AA60" i="15"/>
  <c r="H60" i="15"/>
  <c r="I60" i="15" s="1"/>
  <c r="J60" i="15" s="1"/>
  <c r="E60" i="15"/>
  <c r="B60" i="15"/>
  <c r="AS68" i="15" s="1"/>
  <c r="AT59" i="15"/>
  <c r="AS59" i="15"/>
  <c r="AP59" i="15"/>
  <c r="AD59" i="15"/>
  <c r="AA59" i="15"/>
  <c r="H59" i="15"/>
  <c r="I59" i="15" s="1"/>
  <c r="J59" i="15" s="1"/>
  <c r="E59" i="15"/>
  <c r="H58" i="15" s="1"/>
  <c r="I58" i="15" s="1"/>
  <c r="J58" i="15" s="1"/>
  <c r="B59" i="15"/>
  <c r="T63" i="15" s="1"/>
  <c r="AT58" i="15"/>
  <c r="AS58" i="15"/>
  <c r="AP58" i="15"/>
  <c r="AD58" i="15"/>
  <c r="AA58" i="15"/>
  <c r="B58" i="15"/>
  <c r="AR62" i="15" s="1"/>
  <c r="E54" i="15"/>
  <c r="H53" i="15" s="1"/>
  <c r="I53" i="15" s="1"/>
  <c r="J53" i="15" s="1"/>
  <c r="AT53" i="15"/>
  <c r="AP53" i="15"/>
  <c r="AM53" i="15"/>
  <c r="AD53" i="15"/>
  <c r="AA53" i="15"/>
  <c r="E53" i="15"/>
  <c r="H52" i="15" s="1"/>
  <c r="I52" i="15" s="1"/>
  <c r="J52" i="15" s="1"/>
  <c r="AT52" i="15"/>
  <c r="AP52" i="15"/>
  <c r="AM52" i="15"/>
  <c r="AD52" i="15"/>
  <c r="AA52" i="15"/>
  <c r="T52" i="15"/>
  <c r="E52" i="15"/>
  <c r="AT51" i="15"/>
  <c r="AR51" i="15"/>
  <c r="AP51" i="15"/>
  <c r="AM51" i="15"/>
  <c r="AD51" i="15"/>
  <c r="AA51" i="15"/>
  <c r="K51" i="15"/>
  <c r="L51" i="15" s="1"/>
  <c r="I51" i="15"/>
  <c r="J51" i="15" s="1"/>
  <c r="H51" i="15"/>
  <c r="E51" i="15"/>
  <c r="AT50" i="15"/>
  <c r="AP50" i="15"/>
  <c r="AM50" i="15"/>
  <c r="AD50" i="15"/>
  <c r="AA50" i="15"/>
  <c r="K50" i="15"/>
  <c r="L50" i="15" s="1"/>
  <c r="H50" i="15"/>
  <c r="I50" i="15" s="1"/>
  <c r="J50" i="15" s="1"/>
  <c r="E50" i="15"/>
  <c r="AT49" i="15"/>
  <c r="AP49" i="15"/>
  <c r="AM49" i="15"/>
  <c r="AD49" i="15"/>
  <c r="AA49" i="15"/>
  <c r="H49" i="15"/>
  <c r="I49" i="15" s="1"/>
  <c r="J49" i="15" s="1"/>
  <c r="E49" i="15"/>
  <c r="H48" i="15" s="1"/>
  <c r="I48" i="15" s="1"/>
  <c r="J48" i="15" s="1"/>
  <c r="AT48" i="15"/>
  <c r="AP48" i="15"/>
  <c r="AM48" i="15"/>
  <c r="AD48" i="15"/>
  <c r="AA48" i="15"/>
  <c r="K48" i="15"/>
  <c r="L48" i="15" s="1"/>
  <c r="E48" i="15"/>
  <c r="H47" i="15" s="1"/>
  <c r="I47" i="15" s="1"/>
  <c r="J47" i="15" s="1"/>
  <c r="AT47" i="15"/>
  <c r="AP47" i="15"/>
  <c r="AM47" i="15"/>
  <c r="AD47" i="15"/>
  <c r="AA47" i="15"/>
  <c r="E47" i="15"/>
  <c r="AT46" i="15"/>
  <c r="AR46" i="15"/>
  <c r="AP46" i="15"/>
  <c r="AM46" i="15"/>
  <c r="AD46" i="15"/>
  <c r="AA46" i="15"/>
  <c r="J46" i="15"/>
  <c r="H46" i="15"/>
  <c r="I46" i="15" s="1"/>
  <c r="E46" i="15"/>
  <c r="AT45" i="15"/>
  <c r="AP45" i="15"/>
  <c r="AM45" i="15"/>
  <c r="AD45" i="15"/>
  <c r="AA45" i="15"/>
  <c r="J45" i="15"/>
  <c r="H45" i="15"/>
  <c r="I45" i="15" s="1"/>
  <c r="E45" i="15"/>
  <c r="H44" i="15" s="1"/>
  <c r="I44" i="15" s="1"/>
  <c r="J44" i="15" s="1"/>
  <c r="AT44" i="15"/>
  <c r="AP44" i="15"/>
  <c r="AM44" i="15"/>
  <c r="AD44" i="15"/>
  <c r="AA44" i="15"/>
  <c r="E44" i="15"/>
  <c r="H43" i="15" s="1"/>
  <c r="I43" i="15" s="1"/>
  <c r="J43" i="15" s="1"/>
  <c r="B44" i="15"/>
  <c r="AT43" i="15"/>
  <c r="AP43" i="15"/>
  <c r="AM43" i="15"/>
  <c r="AD43" i="15"/>
  <c r="AA43" i="15"/>
  <c r="K43" i="15"/>
  <c r="L43" i="15" s="1"/>
  <c r="E43" i="15"/>
  <c r="H42" i="15" s="1"/>
  <c r="I42" i="15" s="1"/>
  <c r="J42" i="15" s="1"/>
  <c r="B43" i="15"/>
  <c r="T46" i="15" s="1"/>
  <c r="AT42" i="15"/>
  <c r="AP42" i="15"/>
  <c r="AM42" i="15"/>
  <c r="AD42" i="15"/>
  <c r="AA42" i="15"/>
  <c r="T42" i="15"/>
  <c r="K42" i="15"/>
  <c r="L42" i="15" s="1"/>
  <c r="B42" i="15"/>
  <c r="AR45" i="15" s="1"/>
  <c r="E38" i="15"/>
  <c r="AT37" i="15"/>
  <c r="AS37" i="15"/>
  <c r="AP37" i="15"/>
  <c r="AM37" i="15"/>
  <c r="AD37" i="15"/>
  <c r="AA37" i="15"/>
  <c r="H37" i="15"/>
  <c r="I37" i="15" s="1"/>
  <c r="J37" i="15" s="1"/>
  <c r="E37" i="15"/>
  <c r="AT36" i="15"/>
  <c r="AP36" i="15"/>
  <c r="AM36" i="15"/>
  <c r="AD36" i="15"/>
  <c r="AA36" i="15"/>
  <c r="T36" i="15"/>
  <c r="J36" i="15"/>
  <c r="I36" i="15"/>
  <c r="H36" i="15"/>
  <c r="E36" i="15"/>
  <c r="AT35" i="15"/>
  <c r="AR35" i="15"/>
  <c r="AP35" i="15"/>
  <c r="AM35" i="15"/>
  <c r="AD35" i="15"/>
  <c r="AA35" i="15"/>
  <c r="I35" i="15"/>
  <c r="J35" i="15" s="1"/>
  <c r="H35" i="15"/>
  <c r="E35" i="15"/>
  <c r="H34" i="15" s="1"/>
  <c r="AT34" i="15"/>
  <c r="AR34" i="15"/>
  <c r="AP34" i="15"/>
  <c r="AM34" i="15"/>
  <c r="AD34" i="15"/>
  <c r="AA34" i="15"/>
  <c r="T34" i="15"/>
  <c r="I34" i="15"/>
  <c r="J34" i="15" s="1"/>
  <c r="E34" i="15"/>
  <c r="AT33" i="15"/>
  <c r="AP33" i="15"/>
  <c r="AM33" i="15"/>
  <c r="AD33" i="15"/>
  <c r="AA33" i="15"/>
  <c r="H33" i="15"/>
  <c r="I33" i="15" s="1"/>
  <c r="J33" i="15" s="1"/>
  <c r="E33" i="15"/>
  <c r="AT32" i="15"/>
  <c r="AR32" i="15"/>
  <c r="AP32" i="15"/>
  <c r="AM32" i="15"/>
  <c r="AD32" i="15"/>
  <c r="AA32" i="15"/>
  <c r="K32" i="15"/>
  <c r="L32" i="15" s="1"/>
  <c r="I32" i="15"/>
  <c r="J32" i="15" s="1"/>
  <c r="H32" i="15"/>
  <c r="E32" i="15"/>
  <c r="AT31" i="15"/>
  <c r="AP31" i="15"/>
  <c r="AM31" i="15"/>
  <c r="AD31" i="15"/>
  <c r="AA31" i="15"/>
  <c r="K31" i="15"/>
  <c r="L31" i="15" s="1"/>
  <c r="H31" i="15"/>
  <c r="I31" i="15" s="1"/>
  <c r="J31" i="15" s="1"/>
  <c r="E31" i="15"/>
  <c r="AT30" i="15"/>
  <c r="AS30" i="15"/>
  <c r="AP30" i="15"/>
  <c r="AM30" i="15"/>
  <c r="AD30" i="15"/>
  <c r="AA30" i="15"/>
  <c r="K30" i="15"/>
  <c r="L30" i="15" s="1"/>
  <c r="H30" i="15"/>
  <c r="I30" i="15" s="1"/>
  <c r="J30" i="15" s="1"/>
  <c r="E30" i="15"/>
  <c r="AT29" i="15"/>
  <c r="AP29" i="15"/>
  <c r="AM29" i="15"/>
  <c r="AD29" i="15"/>
  <c r="AA29" i="15"/>
  <c r="H29" i="15"/>
  <c r="I29" i="15" s="1"/>
  <c r="J29" i="15" s="1"/>
  <c r="E29" i="15"/>
  <c r="H28" i="15" s="1"/>
  <c r="I28" i="15" s="1"/>
  <c r="J28" i="15" s="1"/>
  <c r="AT28" i="15"/>
  <c r="AP28" i="15"/>
  <c r="AM28" i="15"/>
  <c r="AD28" i="15"/>
  <c r="AA28" i="15"/>
  <c r="T28" i="15"/>
  <c r="E28" i="15"/>
  <c r="H27" i="15" s="1"/>
  <c r="I27" i="15" s="1"/>
  <c r="J27" i="15" s="1"/>
  <c r="B28" i="15"/>
  <c r="AS31" i="15" s="1"/>
  <c r="AT27" i="15"/>
  <c r="AS27" i="15"/>
  <c r="AR27" i="15"/>
  <c r="AP27" i="15"/>
  <c r="AM27" i="15"/>
  <c r="AD27" i="15"/>
  <c r="AA27" i="15"/>
  <c r="K27" i="15"/>
  <c r="L27" i="15" s="1"/>
  <c r="E27" i="15"/>
  <c r="B27" i="15"/>
  <c r="T35" i="15" s="1"/>
  <c r="AT26" i="15"/>
  <c r="AS26" i="15"/>
  <c r="AP26" i="15"/>
  <c r="AM26" i="15"/>
  <c r="AD26" i="15"/>
  <c r="AA26" i="15"/>
  <c r="T26" i="15"/>
  <c r="L26" i="15"/>
  <c r="K26" i="15"/>
  <c r="H26" i="15"/>
  <c r="I26" i="15" s="1"/>
  <c r="J26" i="15" s="1"/>
  <c r="B26" i="15"/>
  <c r="K36" i="15" s="1"/>
  <c r="L36" i="15" s="1"/>
  <c r="E148" i="29"/>
  <c r="AW147" i="29"/>
  <c r="AS147" i="29"/>
  <c r="AG147" i="29"/>
  <c r="H147" i="29"/>
  <c r="I147" i="29" s="1"/>
  <c r="J147" i="29" s="1"/>
  <c r="E147" i="29"/>
  <c r="AW146" i="29"/>
  <c r="AV146" i="29"/>
  <c r="AS146" i="29"/>
  <c r="AG146" i="29"/>
  <c r="I146" i="29"/>
  <c r="J146" i="29" s="1"/>
  <c r="H146" i="29"/>
  <c r="E146" i="29"/>
  <c r="AW145" i="29"/>
  <c r="AS145" i="29"/>
  <c r="AG145" i="29"/>
  <c r="H145" i="29"/>
  <c r="I145" i="29" s="1"/>
  <c r="J145" i="29" s="1"/>
  <c r="E145" i="29"/>
  <c r="AW144" i="29"/>
  <c r="AU144" i="29"/>
  <c r="AS144" i="29"/>
  <c r="AG144" i="29"/>
  <c r="H144" i="29"/>
  <c r="I144" i="29" s="1"/>
  <c r="J144" i="29" s="1"/>
  <c r="E144" i="29"/>
  <c r="H143" i="29" s="1"/>
  <c r="I143" i="29" s="1"/>
  <c r="J143" i="29" s="1"/>
  <c r="AW143" i="29"/>
  <c r="AS143" i="29"/>
  <c r="AG143" i="29"/>
  <c r="K143" i="29"/>
  <c r="L143" i="29" s="1"/>
  <c r="E143" i="29"/>
  <c r="AW142" i="29"/>
  <c r="AS142" i="29"/>
  <c r="AG142" i="29"/>
  <c r="I142" i="29"/>
  <c r="J142" i="29" s="1"/>
  <c r="H142" i="29"/>
  <c r="E142" i="29"/>
  <c r="AW141" i="29"/>
  <c r="AS141" i="29"/>
  <c r="AG141" i="29"/>
  <c r="H141" i="29"/>
  <c r="I141" i="29" s="1"/>
  <c r="J141" i="29" s="1"/>
  <c r="E141" i="29"/>
  <c r="AW140" i="29"/>
  <c r="AU140" i="29"/>
  <c r="AS140" i="29"/>
  <c r="AG140" i="29"/>
  <c r="H140" i="29"/>
  <c r="I140" i="29" s="1"/>
  <c r="J140" i="29" s="1"/>
  <c r="E140" i="29"/>
  <c r="AW139" i="29"/>
  <c r="AS139" i="29"/>
  <c r="AG139" i="29"/>
  <c r="H139" i="29"/>
  <c r="I139" i="29" s="1"/>
  <c r="J139" i="29" s="1"/>
  <c r="E139" i="29"/>
  <c r="AW138" i="29"/>
  <c r="AS138" i="29"/>
  <c r="AG138" i="29"/>
  <c r="J138" i="29"/>
  <c r="I138" i="29"/>
  <c r="H138" i="29"/>
  <c r="E138" i="29"/>
  <c r="B138" i="29"/>
  <c r="AV142" i="29" s="1"/>
  <c r="AW137" i="29"/>
  <c r="AV137" i="29"/>
  <c r="AS137" i="29"/>
  <c r="AG137" i="29"/>
  <c r="H137" i="29"/>
  <c r="I137" i="29" s="1"/>
  <c r="J137" i="29" s="1"/>
  <c r="E137" i="29"/>
  <c r="B137" i="29"/>
  <c r="T147" i="29" s="1"/>
  <c r="AW136" i="29"/>
  <c r="AV136" i="29"/>
  <c r="AS136" i="29"/>
  <c r="AG136" i="29"/>
  <c r="T136" i="29"/>
  <c r="J136" i="29"/>
  <c r="H136" i="29"/>
  <c r="I136" i="29" s="1"/>
  <c r="B136" i="29"/>
  <c r="AU146" i="29" s="1"/>
  <c r="E133" i="29"/>
  <c r="AZ132" i="29"/>
  <c r="AW132" i="29"/>
  <c r="AS132" i="29"/>
  <c r="AG132" i="29"/>
  <c r="H132" i="29"/>
  <c r="I132" i="29" s="1"/>
  <c r="J132" i="29" s="1"/>
  <c r="E132" i="29"/>
  <c r="AZ131" i="29"/>
  <c r="AW131" i="29"/>
  <c r="AS131" i="29"/>
  <c r="AG131" i="29"/>
  <c r="H131" i="29"/>
  <c r="I131" i="29" s="1"/>
  <c r="J131" i="29" s="1"/>
  <c r="E131" i="29"/>
  <c r="H130" i="29" s="1"/>
  <c r="I130" i="29" s="1"/>
  <c r="J130" i="29" s="1"/>
  <c r="AZ130" i="29"/>
  <c r="AW130" i="29"/>
  <c r="AS130" i="29"/>
  <c r="AG130" i="29"/>
  <c r="E130" i="29"/>
  <c r="AZ129" i="29"/>
  <c r="AW129" i="29"/>
  <c r="AS129" i="29"/>
  <c r="AG129" i="29"/>
  <c r="I129" i="29"/>
  <c r="J129" i="29" s="1"/>
  <c r="H129" i="29"/>
  <c r="E129" i="29"/>
  <c r="AZ128" i="29"/>
  <c r="AW128" i="29"/>
  <c r="AS128" i="29"/>
  <c r="AG128" i="29"/>
  <c r="I128" i="29"/>
  <c r="J128" i="29" s="1"/>
  <c r="H128" i="29"/>
  <c r="E128" i="29"/>
  <c r="AZ127" i="29"/>
  <c r="AW127" i="29"/>
  <c r="AS127" i="29"/>
  <c r="AG127" i="29"/>
  <c r="T127" i="29"/>
  <c r="L127" i="29"/>
  <c r="H127" i="29"/>
  <c r="I127" i="29" s="1"/>
  <c r="J127" i="29" s="1"/>
  <c r="E127" i="29"/>
  <c r="AZ126" i="29"/>
  <c r="AW126" i="29"/>
  <c r="AV126" i="29"/>
  <c r="AS126" i="29"/>
  <c r="AG126" i="29"/>
  <c r="T126" i="29"/>
  <c r="H126" i="29"/>
  <c r="I126" i="29" s="1"/>
  <c r="J126" i="29" s="1"/>
  <c r="E126" i="29"/>
  <c r="AZ125" i="29"/>
  <c r="AW125" i="29"/>
  <c r="AV125" i="29"/>
  <c r="AS125" i="29"/>
  <c r="AG125" i="29"/>
  <c r="I125" i="29"/>
  <c r="J125" i="29" s="1"/>
  <c r="H125" i="29"/>
  <c r="E125" i="29"/>
  <c r="H124" i="29" s="1"/>
  <c r="I124" i="29" s="1"/>
  <c r="J124" i="29" s="1"/>
  <c r="AZ124" i="29"/>
  <c r="AW124" i="29"/>
  <c r="AS124" i="29"/>
  <c r="AG124" i="29"/>
  <c r="E124" i="29"/>
  <c r="AZ123" i="29"/>
  <c r="AW123" i="29"/>
  <c r="AV123" i="29"/>
  <c r="AS123" i="29"/>
  <c r="AG123" i="29"/>
  <c r="K123" i="29"/>
  <c r="L123" i="29" s="1"/>
  <c r="I123" i="29"/>
  <c r="J123" i="29" s="1"/>
  <c r="H123" i="29"/>
  <c r="E123" i="29"/>
  <c r="B123" i="29"/>
  <c r="AV130" i="29" s="1"/>
  <c r="AZ122" i="29"/>
  <c r="AW122" i="29"/>
  <c r="AV122" i="29"/>
  <c r="AS122" i="29"/>
  <c r="AG122" i="29"/>
  <c r="T122" i="29"/>
  <c r="H122" i="29"/>
  <c r="I122" i="29" s="1"/>
  <c r="J122" i="29" s="1"/>
  <c r="E122" i="29"/>
  <c r="B122" i="29"/>
  <c r="T131" i="29" s="1"/>
  <c r="AZ121" i="29"/>
  <c r="AW121" i="29"/>
  <c r="AV121" i="29"/>
  <c r="AS121" i="29"/>
  <c r="AG121" i="29"/>
  <c r="I121" i="29"/>
  <c r="J121" i="29" s="1"/>
  <c r="H121" i="29"/>
  <c r="B121" i="29"/>
  <c r="K127" i="29" s="1"/>
  <c r="E117" i="29"/>
  <c r="H116" i="29" s="1"/>
  <c r="I116" i="29" s="1"/>
  <c r="J116" i="29" s="1"/>
  <c r="AW116" i="29"/>
  <c r="AS116" i="29"/>
  <c r="AG116" i="29"/>
  <c r="E116" i="29"/>
  <c r="AW115" i="29"/>
  <c r="AS115" i="29"/>
  <c r="AG115" i="29"/>
  <c r="H115" i="29"/>
  <c r="I115" i="29" s="1"/>
  <c r="J115" i="29" s="1"/>
  <c r="E115" i="29"/>
  <c r="AW114" i="29"/>
  <c r="AV114" i="29"/>
  <c r="AS114" i="29"/>
  <c r="AG114" i="29"/>
  <c r="T114" i="29"/>
  <c r="H114" i="29"/>
  <c r="I114" i="29" s="1"/>
  <c r="J114" i="29" s="1"/>
  <c r="E114" i="29"/>
  <c r="AW113" i="29"/>
  <c r="AS113" i="29"/>
  <c r="AG113" i="29"/>
  <c r="H113" i="29"/>
  <c r="I113" i="29" s="1"/>
  <c r="J113" i="29" s="1"/>
  <c r="E113" i="29"/>
  <c r="AW112" i="29"/>
  <c r="AS112" i="29"/>
  <c r="AG112" i="29"/>
  <c r="H112" i="29"/>
  <c r="I112" i="29" s="1"/>
  <c r="J112" i="29" s="1"/>
  <c r="E112" i="29"/>
  <c r="AW111" i="29"/>
  <c r="AS111" i="29"/>
  <c r="AG111" i="29"/>
  <c r="I111" i="29"/>
  <c r="J111" i="29" s="1"/>
  <c r="H111" i="29"/>
  <c r="E111" i="29"/>
  <c r="AW110" i="29"/>
  <c r="AV110" i="29"/>
  <c r="AS110" i="29"/>
  <c r="AG110" i="29"/>
  <c r="T110" i="29"/>
  <c r="H110" i="29"/>
  <c r="I110" i="29" s="1"/>
  <c r="J110" i="29" s="1"/>
  <c r="E110" i="29"/>
  <c r="H109" i="29" s="1"/>
  <c r="I109" i="29" s="1"/>
  <c r="J109" i="29" s="1"/>
  <c r="AW109" i="29"/>
  <c r="AS109" i="29"/>
  <c r="AG109" i="29"/>
  <c r="E109" i="29"/>
  <c r="H108" i="29" s="1"/>
  <c r="I108" i="29" s="1"/>
  <c r="J108" i="29" s="1"/>
  <c r="AW108" i="29"/>
  <c r="AS108" i="29"/>
  <c r="AG108" i="29"/>
  <c r="K108" i="29"/>
  <c r="L108" i="29" s="1"/>
  <c r="E108" i="29"/>
  <c r="AW107" i="29"/>
  <c r="AS107" i="29"/>
  <c r="AG107" i="29"/>
  <c r="H107" i="29"/>
  <c r="I107" i="29" s="1"/>
  <c r="J107" i="29" s="1"/>
  <c r="E107" i="29"/>
  <c r="B107" i="29"/>
  <c r="AV116" i="29" s="1"/>
  <c r="AW106" i="29"/>
  <c r="AV106" i="29"/>
  <c r="AS106" i="29"/>
  <c r="AG106" i="29"/>
  <c r="H106" i="29"/>
  <c r="I106" i="29" s="1"/>
  <c r="J106" i="29" s="1"/>
  <c r="E106" i="29"/>
  <c r="B106" i="29"/>
  <c r="T106" i="29" s="1"/>
  <c r="AW105" i="29"/>
  <c r="AV105" i="29"/>
  <c r="AS105" i="29"/>
  <c r="AG105" i="29"/>
  <c r="I105" i="29"/>
  <c r="J105" i="29" s="1"/>
  <c r="H105" i="29"/>
  <c r="B105" i="29"/>
  <c r="AU116" i="29" s="1"/>
  <c r="E101" i="29"/>
  <c r="AM100" i="29"/>
  <c r="I100" i="29"/>
  <c r="J100" i="29" s="1"/>
  <c r="H100" i="29"/>
  <c r="E100" i="29"/>
  <c r="AM99" i="29"/>
  <c r="H99" i="29"/>
  <c r="I99" i="29" s="1"/>
  <c r="J99" i="29" s="1"/>
  <c r="E99" i="29"/>
  <c r="AM98" i="29"/>
  <c r="T98" i="29"/>
  <c r="H98" i="29"/>
  <c r="I98" i="29" s="1"/>
  <c r="J98" i="29" s="1"/>
  <c r="E98" i="29"/>
  <c r="H97" i="29" s="1"/>
  <c r="I97" i="29" s="1"/>
  <c r="AM97" i="29"/>
  <c r="J97" i="29"/>
  <c r="E97" i="29"/>
  <c r="AM96" i="29"/>
  <c r="AL96" i="29"/>
  <c r="H96" i="29"/>
  <c r="I96" i="29" s="1"/>
  <c r="J96" i="29" s="1"/>
  <c r="E96" i="29"/>
  <c r="AM95" i="29"/>
  <c r="H95" i="29"/>
  <c r="I95" i="29" s="1"/>
  <c r="J95" i="29" s="1"/>
  <c r="E95" i="29"/>
  <c r="AM94" i="29"/>
  <c r="H94" i="29"/>
  <c r="I94" i="29" s="1"/>
  <c r="J94" i="29" s="1"/>
  <c r="E94" i="29"/>
  <c r="AM93" i="29"/>
  <c r="T93" i="29"/>
  <c r="I93" i="29"/>
  <c r="J93" i="29" s="1"/>
  <c r="H93" i="29"/>
  <c r="E93" i="29"/>
  <c r="AM92" i="29"/>
  <c r="AK92" i="29"/>
  <c r="H92" i="29"/>
  <c r="I92" i="29" s="1"/>
  <c r="J92" i="29" s="1"/>
  <c r="E92" i="29"/>
  <c r="H91" i="29" s="1"/>
  <c r="I91" i="29" s="1"/>
  <c r="J91" i="29" s="1"/>
  <c r="AM91" i="29"/>
  <c r="E91" i="29"/>
  <c r="H90" i="29" s="1"/>
  <c r="I90" i="29" s="1"/>
  <c r="J90" i="29" s="1"/>
  <c r="B91" i="29"/>
  <c r="AL89" i="29" s="1"/>
  <c r="AM90" i="29"/>
  <c r="E90" i="29"/>
  <c r="H89" i="29" s="1"/>
  <c r="I89" i="29" s="1"/>
  <c r="J89" i="29" s="1"/>
  <c r="B90" i="29"/>
  <c r="T97" i="29" s="1"/>
  <c r="AM89" i="29"/>
  <c r="B89" i="29"/>
  <c r="E85" i="29"/>
  <c r="AT84" i="29"/>
  <c r="AP84" i="29"/>
  <c r="AA84" i="29"/>
  <c r="I84" i="29"/>
  <c r="J84" i="29" s="1"/>
  <c r="H84" i="29"/>
  <c r="E84" i="29"/>
  <c r="AT83" i="29"/>
  <c r="AR83" i="29"/>
  <c r="AP83" i="29"/>
  <c r="AA83" i="29"/>
  <c r="H83" i="29"/>
  <c r="I83" i="29" s="1"/>
  <c r="J83" i="29" s="1"/>
  <c r="E83" i="29"/>
  <c r="H82" i="29" s="1"/>
  <c r="I82" i="29" s="1"/>
  <c r="J82" i="29" s="1"/>
  <c r="AT82" i="29"/>
  <c r="AP82" i="29"/>
  <c r="AA82" i="29"/>
  <c r="E82" i="29"/>
  <c r="AT81" i="29"/>
  <c r="AP81" i="29"/>
  <c r="AA81" i="29"/>
  <c r="J81" i="29"/>
  <c r="H81" i="29"/>
  <c r="I81" i="29" s="1"/>
  <c r="E81" i="29"/>
  <c r="AT80" i="29"/>
  <c r="AP80" i="29"/>
  <c r="AA80" i="29"/>
  <c r="J80" i="29"/>
  <c r="I80" i="29"/>
  <c r="H80" i="29"/>
  <c r="E80" i="29"/>
  <c r="AT79" i="29"/>
  <c r="AS79" i="29"/>
  <c r="AP79" i="29"/>
  <c r="AA79" i="29"/>
  <c r="T79" i="29"/>
  <c r="H79" i="29"/>
  <c r="I79" i="29" s="1"/>
  <c r="J79" i="29" s="1"/>
  <c r="E79" i="29"/>
  <c r="H78" i="29" s="1"/>
  <c r="I78" i="29" s="1"/>
  <c r="J78" i="29" s="1"/>
  <c r="AT78" i="29"/>
  <c r="AP78" i="29"/>
  <c r="AA78" i="29"/>
  <c r="E78" i="29"/>
  <c r="H77" i="29" s="1"/>
  <c r="I77" i="29" s="1"/>
  <c r="J77" i="29" s="1"/>
  <c r="AT77" i="29"/>
  <c r="AP77" i="29"/>
  <c r="AA77" i="29"/>
  <c r="R77" i="29"/>
  <c r="K77" i="29"/>
  <c r="L77" i="29" s="1"/>
  <c r="E77" i="29"/>
  <c r="H76" i="29" s="1"/>
  <c r="I76" i="29" s="1"/>
  <c r="J76" i="29" s="1"/>
  <c r="AT76" i="29"/>
  <c r="AP76" i="29"/>
  <c r="AA76" i="29"/>
  <c r="K76" i="29"/>
  <c r="L76" i="29" s="1"/>
  <c r="E76" i="29"/>
  <c r="AT75" i="29"/>
  <c r="AP75" i="29"/>
  <c r="AA75" i="29"/>
  <c r="I75" i="29"/>
  <c r="J75" i="29" s="1"/>
  <c r="H75" i="29"/>
  <c r="E75" i="29"/>
  <c r="B75" i="29"/>
  <c r="AS81" i="29" s="1"/>
  <c r="AT74" i="29"/>
  <c r="AS74" i="29"/>
  <c r="AP74" i="29"/>
  <c r="AA74" i="29"/>
  <c r="L74" i="29"/>
  <c r="R74" i="29" s="1"/>
  <c r="K74" i="29"/>
  <c r="H74" i="29"/>
  <c r="I74" i="29" s="1"/>
  <c r="J74" i="29" s="1"/>
  <c r="E74" i="29"/>
  <c r="B74" i="29"/>
  <c r="T75" i="29" s="1"/>
  <c r="AT73" i="29"/>
  <c r="AS73" i="29"/>
  <c r="AP73" i="29"/>
  <c r="AA73" i="29"/>
  <c r="T73" i="29"/>
  <c r="K73" i="29"/>
  <c r="L73" i="29" s="1"/>
  <c r="R73" i="29" s="1"/>
  <c r="I73" i="29"/>
  <c r="J73" i="29" s="1"/>
  <c r="H73" i="29"/>
  <c r="B73" i="29"/>
  <c r="AR74" i="29" s="1"/>
  <c r="E70" i="29"/>
  <c r="AT69" i="29"/>
  <c r="AP69" i="29"/>
  <c r="AA69" i="29"/>
  <c r="I69" i="29"/>
  <c r="J69" i="29" s="1"/>
  <c r="H69" i="29"/>
  <c r="E69" i="29"/>
  <c r="AT68" i="29"/>
  <c r="AR68" i="29"/>
  <c r="AP68" i="29"/>
  <c r="AA68" i="29"/>
  <c r="H68" i="29"/>
  <c r="I68" i="29" s="1"/>
  <c r="J68" i="29" s="1"/>
  <c r="E68" i="29"/>
  <c r="AT67" i="29"/>
  <c r="AP67" i="29"/>
  <c r="AA67" i="29"/>
  <c r="T67" i="29"/>
  <c r="H67" i="29"/>
  <c r="I67" i="29" s="1"/>
  <c r="J67" i="29" s="1"/>
  <c r="E67" i="29"/>
  <c r="AT66" i="29"/>
  <c r="AP66" i="29"/>
  <c r="AA66" i="29"/>
  <c r="H66" i="29"/>
  <c r="I66" i="29" s="1"/>
  <c r="J66" i="29" s="1"/>
  <c r="E66" i="29"/>
  <c r="AT65" i="29"/>
  <c r="AP65" i="29"/>
  <c r="AA65" i="29"/>
  <c r="J65" i="29"/>
  <c r="H65" i="29"/>
  <c r="I65" i="29" s="1"/>
  <c r="E65" i="29"/>
  <c r="AT64" i="29"/>
  <c r="AS64" i="29"/>
  <c r="AP64" i="29"/>
  <c r="AA64" i="29"/>
  <c r="H64" i="29"/>
  <c r="I64" i="29" s="1"/>
  <c r="J64" i="29" s="1"/>
  <c r="E64" i="29"/>
  <c r="AT63" i="29"/>
  <c r="AP63" i="29"/>
  <c r="AA63" i="29"/>
  <c r="T63" i="29"/>
  <c r="H63" i="29"/>
  <c r="I63" i="29" s="1"/>
  <c r="J63" i="29" s="1"/>
  <c r="E63" i="29"/>
  <c r="AT62" i="29"/>
  <c r="AP62" i="29"/>
  <c r="AA62" i="29"/>
  <c r="I62" i="29"/>
  <c r="J62" i="29" s="1"/>
  <c r="H62" i="29"/>
  <c r="E62" i="29"/>
  <c r="H61" i="29" s="1"/>
  <c r="I61" i="29" s="1"/>
  <c r="J61" i="29" s="1"/>
  <c r="AT61" i="29"/>
  <c r="AP61" i="29"/>
  <c r="AA61" i="29"/>
  <c r="K61" i="29"/>
  <c r="L61" i="29" s="1"/>
  <c r="E61" i="29"/>
  <c r="AT60" i="29"/>
  <c r="AP60" i="29"/>
  <c r="AA60" i="29"/>
  <c r="I60" i="29"/>
  <c r="J60" i="29" s="1"/>
  <c r="H60" i="29"/>
  <c r="E60" i="29"/>
  <c r="H59" i="29" s="1"/>
  <c r="I59" i="29" s="1"/>
  <c r="J59" i="29" s="1"/>
  <c r="B60" i="29"/>
  <c r="AS60" i="29" s="1"/>
  <c r="AT59" i="29"/>
  <c r="AP59" i="29"/>
  <c r="AA59" i="29"/>
  <c r="E59" i="29"/>
  <c r="B59" i="29"/>
  <c r="T69" i="29" s="1"/>
  <c r="AT58" i="29"/>
  <c r="AS58" i="29"/>
  <c r="AP58" i="29"/>
  <c r="AA58" i="29"/>
  <c r="I58" i="29"/>
  <c r="J58" i="29" s="1"/>
  <c r="H58" i="29"/>
  <c r="B58" i="29"/>
  <c r="K67" i="29" s="1"/>
  <c r="L67" i="29" s="1"/>
  <c r="E54" i="29"/>
  <c r="AT53" i="29"/>
  <c r="AP53" i="29"/>
  <c r="AG53" i="29"/>
  <c r="AA53" i="29"/>
  <c r="J53" i="29"/>
  <c r="H53" i="29"/>
  <c r="I53" i="29" s="1"/>
  <c r="E53" i="29"/>
  <c r="AT52" i="29"/>
  <c r="AP52" i="29"/>
  <c r="AG52" i="29"/>
  <c r="AA52" i="29"/>
  <c r="H52" i="29"/>
  <c r="I52" i="29" s="1"/>
  <c r="J52" i="29" s="1"/>
  <c r="E52" i="29"/>
  <c r="AT51" i="29"/>
  <c r="AP51" i="29"/>
  <c r="AG51" i="29"/>
  <c r="AA51" i="29"/>
  <c r="K51" i="29"/>
  <c r="L51" i="29" s="1"/>
  <c r="J51" i="29"/>
  <c r="I51" i="29"/>
  <c r="H51" i="29"/>
  <c r="E51" i="29"/>
  <c r="AT50" i="29"/>
  <c r="AP50" i="29"/>
  <c r="AG50" i="29"/>
  <c r="AA50" i="29"/>
  <c r="J50" i="29"/>
  <c r="H50" i="29"/>
  <c r="I50" i="29" s="1"/>
  <c r="E50" i="29"/>
  <c r="H49" i="29" s="1"/>
  <c r="I49" i="29" s="1"/>
  <c r="J49" i="29" s="1"/>
  <c r="AT49" i="29"/>
  <c r="AP49" i="29"/>
  <c r="AG49" i="29"/>
  <c r="AA49" i="29"/>
  <c r="E49" i="29"/>
  <c r="AT48" i="29"/>
  <c r="AP48" i="29"/>
  <c r="AG48" i="29"/>
  <c r="AA48" i="29"/>
  <c r="J48" i="29"/>
  <c r="I48" i="29"/>
  <c r="H48" i="29"/>
  <c r="E48" i="29"/>
  <c r="AT47" i="29"/>
  <c r="AS47" i="29"/>
  <c r="AP47" i="29"/>
  <c r="AG47" i="29"/>
  <c r="AA47" i="29"/>
  <c r="I47" i="29"/>
  <c r="J47" i="29" s="1"/>
  <c r="H47" i="29"/>
  <c r="E47" i="29"/>
  <c r="H46" i="29" s="1"/>
  <c r="I46" i="29" s="1"/>
  <c r="J46" i="29" s="1"/>
  <c r="AT46" i="29"/>
  <c r="AP46" i="29"/>
  <c r="AG46" i="29"/>
  <c r="AA46" i="29"/>
  <c r="E46" i="29"/>
  <c r="AT45" i="29"/>
  <c r="AS45" i="29"/>
  <c r="AP45" i="29"/>
  <c r="AG45" i="29"/>
  <c r="AA45" i="29"/>
  <c r="T45" i="29"/>
  <c r="J45" i="29"/>
  <c r="I45" i="29"/>
  <c r="H45" i="29"/>
  <c r="E45" i="29"/>
  <c r="AT44" i="29"/>
  <c r="AS44" i="29"/>
  <c r="AP44" i="29"/>
  <c r="AG44" i="29"/>
  <c r="AA44" i="29"/>
  <c r="T44" i="29"/>
  <c r="I44" i="29"/>
  <c r="J44" i="29" s="1"/>
  <c r="H44" i="29"/>
  <c r="E44" i="29"/>
  <c r="H43" i="29" s="1"/>
  <c r="I43" i="29" s="1"/>
  <c r="J43" i="29" s="1"/>
  <c r="B44" i="29"/>
  <c r="AS53" i="29" s="1"/>
  <c r="AT43" i="29"/>
  <c r="AR43" i="29"/>
  <c r="AP43" i="29"/>
  <c r="AG43" i="29"/>
  <c r="AA43" i="29"/>
  <c r="E43" i="29"/>
  <c r="H42" i="29" s="1"/>
  <c r="I42" i="29" s="1"/>
  <c r="J42" i="29" s="1"/>
  <c r="B43" i="29"/>
  <c r="T48" i="29" s="1"/>
  <c r="AT42" i="29"/>
  <c r="AS42" i="29"/>
  <c r="AP42" i="29"/>
  <c r="AG42" i="29"/>
  <c r="AA42" i="29"/>
  <c r="K42" i="29"/>
  <c r="L42" i="29" s="1"/>
  <c r="B42" i="29"/>
  <c r="AR47" i="29" s="1"/>
  <c r="E38" i="29"/>
  <c r="AT37" i="29"/>
  <c r="AP37" i="29"/>
  <c r="AA37" i="29"/>
  <c r="K37" i="29"/>
  <c r="I37" i="29"/>
  <c r="J37" i="29" s="1"/>
  <c r="H37" i="29"/>
  <c r="E37" i="29"/>
  <c r="AT36" i="29"/>
  <c r="AP36" i="29"/>
  <c r="AA36" i="29"/>
  <c r="I36" i="29"/>
  <c r="J36" i="29" s="1"/>
  <c r="H36" i="29"/>
  <c r="E36" i="29"/>
  <c r="AT35" i="29"/>
  <c r="AP35" i="29"/>
  <c r="AA35" i="29"/>
  <c r="J35" i="29"/>
  <c r="H35" i="29"/>
  <c r="I35" i="29" s="1"/>
  <c r="E35" i="29"/>
  <c r="AT34" i="29"/>
  <c r="AS34" i="29"/>
  <c r="AP34" i="29"/>
  <c r="AA34" i="29"/>
  <c r="H34" i="29"/>
  <c r="I34" i="29" s="1"/>
  <c r="J34" i="29" s="1"/>
  <c r="E34" i="29"/>
  <c r="AT33" i="29"/>
  <c r="AP33" i="29"/>
  <c r="AA33" i="29"/>
  <c r="H33" i="29"/>
  <c r="I33" i="29" s="1"/>
  <c r="J33" i="29" s="1"/>
  <c r="E33" i="29"/>
  <c r="AT32" i="29"/>
  <c r="AP32" i="29"/>
  <c r="AA32" i="29"/>
  <c r="I32" i="29"/>
  <c r="J32" i="29" s="1"/>
  <c r="H32" i="29"/>
  <c r="E32" i="29"/>
  <c r="AT31" i="29"/>
  <c r="AP31" i="29"/>
  <c r="AA31" i="29"/>
  <c r="J31" i="29"/>
  <c r="H31" i="29"/>
  <c r="I31" i="29" s="1"/>
  <c r="E31" i="29"/>
  <c r="AT30" i="29"/>
  <c r="AS30" i="29"/>
  <c r="AP30" i="29"/>
  <c r="AA30" i="29"/>
  <c r="I30" i="29"/>
  <c r="J30" i="29" s="1"/>
  <c r="H30" i="29"/>
  <c r="E30" i="29"/>
  <c r="H29" i="29" s="1"/>
  <c r="I29" i="29" s="1"/>
  <c r="J29" i="29" s="1"/>
  <c r="AT29" i="29"/>
  <c r="AP29" i="29"/>
  <c r="AA29" i="29"/>
  <c r="E29" i="29"/>
  <c r="AT28" i="29"/>
  <c r="AR28" i="29"/>
  <c r="AP28" i="29"/>
  <c r="AA28" i="29"/>
  <c r="H28" i="29"/>
  <c r="I28" i="29" s="1"/>
  <c r="J28" i="29" s="1"/>
  <c r="E28" i="29"/>
  <c r="H27" i="29" s="1"/>
  <c r="I27" i="29" s="1"/>
  <c r="J27" i="29" s="1"/>
  <c r="B28" i="29"/>
  <c r="AS37" i="29" s="1"/>
  <c r="AT27" i="29"/>
  <c r="AP27" i="29"/>
  <c r="AA27" i="29"/>
  <c r="E27" i="29"/>
  <c r="B27" i="29"/>
  <c r="AT26" i="29"/>
  <c r="AP26" i="29"/>
  <c r="AA26" i="29"/>
  <c r="K26" i="29"/>
  <c r="I26" i="29"/>
  <c r="J26" i="29" s="1"/>
  <c r="H26" i="29"/>
  <c r="B26" i="29"/>
  <c r="AR34" i="29" s="1"/>
  <c r="E148" i="33"/>
  <c r="AW147" i="33"/>
  <c r="AS147" i="33"/>
  <c r="AG147" i="33"/>
  <c r="I147" i="33"/>
  <c r="J147" i="33" s="1"/>
  <c r="H147" i="33"/>
  <c r="E147" i="33"/>
  <c r="AW146" i="33"/>
  <c r="AU146" i="33"/>
  <c r="AS146" i="33"/>
  <c r="AG146" i="33"/>
  <c r="H146" i="33"/>
  <c r="I146" i="33" s="1"/>
  <c r="J146" i="33" s="1"/>
  <c r="E146" i="33"/>
  <c r="AW145" i="33"/>
  <c r="AS145" i="33"/>
  <c r="AG145" i="33"/>
  <c r="T145" i="33"/>
  <c r="H145" i="33"/>
  <c r="I145" i="33" s="1"/>
  <c r="J145" i="33" s="1"/>
  <c r="E145" i="33"/>
  <c r="AW144" i="33"/>
  <c r="AS144" i="33"/>
  <c r="AG144" i="33"/>
  <c r="I144" i="33"/>
  <c r="J144" i="33" s="1"/>
  <c r="H144" i="33"/>
  <c r="E144" i="33"/>
  <c r="AW143" i="33"/>
  <c r="AS143" i="33"/>
  <c r="AG143" i="33"/>
  <c r="J143" i="33"/>
  <c r="I143" i="33"/>
  <c r="H143" i="33"/>
  <c r="E143" i="33"/>
  <c r="AW142" i="33"/>
  <c r="AV142" i="33"/>
  <c r="AS142" i="33"/>
  <c r="AG142" i="33"/>
  <c r="H142" i="33"/>
  <c r="I142" i="33" s="1"/>
  <c r="J142" i="33" s="1"/>
  <c r="E142" i="33"/>
  <c r="AW141" i="33"/>
  <c r="AS141" i="33"/>
  <c r="AG141" i="33"/>
  <c r="T141" i="33"/>
  <c r="H141" i="33"/>
  <c r="I141" i="33" s="1"/>
  <c r="J141" i="33" s="1"/>
  <c r="E141" i="33"/>
  <c r="AW140" i="33"/>
  <c r="AS140" i="33"/>
  <c r="AG140" i="33"/>
  <c r="H140" i="33"/>
  <c r="I140" i="33" s="1"/>
  <c r="J140" i="33" s="1"/>
  <c r="E140" i="33"/>
  <c r="H139" i="33" s="1"/>
  <c r="I139" i="33" s="1"/>
  <c r="J139" i="33" s="1"/>
  <c r="AW139" i="33"/>
  <c r="AS139" i="33"/>
  <c r="AG139" i="33"/>
  <c r="K139" i="33"/>
  <c r="L139" i="33" s="1"/>
  <c r="E139" i="33"/>
  <c r="AW138" i="33"/>
  <c r="AV138" i="33"/>
  <c r="AS138" i="33"/>
  <c r="AG138" i="33"/>
  <c r="I138" i="33"/>
  <c r="J138" i="33" s="1"/>
  <c r="H138" i="33"/>
  <c r="E138" i="33"/>
  <c r="H137" i="33" s="1"/>
  <c r="I137" i="33" s="1"/>
  <c r="J137" i="33" s="1"/>
  <c r="B138" i="33"/>
  <c r="AV145" i="33" s="1"/>
  <c r="AW137" i="33"/>
  <c r="AS137" i="33"/>
  <c r="AG137" i="33"/>
  <c r="T137" i="33"/>
  <c r="E137" i="33"/>
  <c r="B137" i="33"/>
  <c r="T147" i="33" s="1"/>
  <c r="AW136" i="33"/>
  <c r="AV136" i="33"/>
  <c r="AS136" i="33"/>
  <c r="AG136" i="33"/>
  <c r="I136" i="33"/>
  <c r="J136" i="33" s="1"/>
  <c r="H136" i="33"/>
  <c r="B136" i="33"/>
  <c r="K145" i="33" s="1"/>
  <c r="L145" i="33" s="1"/>
  <c r="E133" i="33"/>
  <c r="AZ132" i="33"/>
  <c r="AW132" i="33"/>
  <c r="AS132" i="33"/>
  <c r="AG132" i="33"/>
  <c r="H132" i="33"/>
  <c r="I132" i="33" s="1"/>
  <c r="J132" i="33" s="1"/>
  <c r="E132" i="33"/>
  <c r="AZ131" i="33"/>
  <c r="AW131" i="33"/>
  <c r="AS131" i="33"/>
  <c r="AG131" i="33"/>
  <c r="I131" i="33"/>
  <c r="J131" i="33" s="1"/>
  <c r="H131" i="33"/>
  <c r="E131" i="33"/>
  <c r="H130" i="33" s="1"/>
  <c r="AZ130" i="33"/>
  <c r="AW130" i="33"/>
  <c r="AS130" i="33"/>
  <c r="AG130" i="33"/>
  <c r="I130" i="33"/>
  <c r="J130" i="33" s="1"/>
  <c r="E130" i="33"/>
  <c r="AZ129" i="33"/>
  <c r="AW129" i="33"/>
  <c r="AS129" i="33"/>
  <c r="AG129" i="33"/>
  <c r="H129" i="33"/>
  <c r="I129" i="33" s="1"/>
  <c r="J129" i="33" s="1"/>
  <c r="E129" i="33"/>
  <c r="H128" i="33" s="1"/>
  <c r="I128" i="33" s="1"/>
  <c r="J128" i="33" s="1"/>
  <c r="AZ128" i="33"/>
  <c r="AW128" i="33"/>
  <c r="AS128" i="33"/>
  <c r="AG128" i="33"/>
  <c r="E128" i="33"/>
  <c r="H127" i="33" s="1"/>
  <c r="I127" i="33" s="1"/>
  <c r="J127" i="33" s="1"/>
  <c r="AZ127" i="33"/>
  <c r="AW127" i="33"/>
  <c r="AU127" i="33"/>
  <c r="AS127" i="33"/>
  <c r="AG127" i="33"/>
  <c r="E127" i="33"/>
  <c r="H126" i="33" s="1"/>
  <c r="I126" i="33" s="1"/>
  <c r="J126" i="33" s="1"/>
  <c r="AZ126" i="33"/>
  <c r="AW126" i="33"/>
  <c r="AS126" i="33"/>
  <c r="AG126" i="33"/>
  <c r="E126" i="33"/>
  <c r="H125" i="33" s="1"/>
  <c r="I125" i="33" s="1"/>
  <c r="J125" i="33" s="1"/>
  <c r="AZ125" i="33"/>
  <c r="AW125" i="33"/>
  <c r="AU125" i="33"/>
  <c r="AS125" i="33"/>
  <c r="AG125" i="33"/>
  <c r="E125" i="33"/>
  <c r="H124" i="33" s="1"/>
  <c r="I124" i="33" s="1"/>
  <c r="J124" i="33" s="1"/>
  <c r="AZ124" i="33"/>
  <c r="AW124" i="33"/>
  <c r="AS124" i="33"/>
  <c r="AG124" i="33"/>
  <c r="T124" i="33"/>
  <c r="E124" i="33"/>
  <c r="AZ123" i="33"/>
  <c r="AW123" i="33"/>
  <c r="AS123" i="33"/>
  <c r="AG123" i="33"/>
  <c r="K123" i="33"/>
  <c r="L123" i="33" s="1"/>
  <c r="H123" i="33"/>
  <c r="I123" i="33" s="1"/>
  <c r="J123" i="33" s="1"/>
  <c r="E123" i="33"/>
  <c r="B123" i="33"/>
  <c r="AZ122" i="33"/>
  <c r="AW122" i="33"/>
  <c r="AS122" i="33"/>
  <c r="AG122" i="33"/>
  <c r="T122" i="33"/>
  <c r="H122" i="33"/>
  <c r="I122" i="33" s="1"/>
  <c r="J122" i="33" s="1"/>
  <c r="E122" i="33"/>
  <c r="B122" i="33"/>
  <c r="T132" i="33" s="1"/>
  <c r="AZ121" i="33"/>
  <c r="AW121" i="33"/>
  <c r="AV121" i="33"/>
  <c r="AS121" i="33"/>
  <c r="AG121" i="33"/>
  <c r="T121" i="33"/>
  <c r="H121" i="33"/>
  <c r="I121" i="33" s="1"/>
  <c r="J121" i="33" s="1"/>
  <c r="B121" i="33"/>
  <c r="K122" i="33" s="1"/>
  <c r="L122" i="33" s="1"/>
  <c r="E117" i="33"/>
  <c r="H116" i="33" s="1"/>
  <c r="I116" i="33" s="1"/>
  <c r="J116" i="33" s="1"/>
  <c r="AW116" i="33"/>
  <c r="AS116" i="33"/>
  <c r="AG116" i="33"/>
  <c r="K116" i="33"/>
  <c r="L116" i="33" s="1"/>
  <c r="E116" i="33"/>
  <c r="AW115" i="33"/>
  <c r="AS115" i="33"/>
  <c r="AG115" i="33"/>
  <c r="H115" i="33"/>
  <c r="I115" i="33" s="1"/>
  <c r="J115" i="33" s="1"/>
  <c r="E115" i="33"/>
  <c r="H114" i="33" s="1"/>
  <c r="I114" i="33" s="1"/>
  <c r="J114" i="33" s="1"/>
  <c r="AW114" i="33"/>
  <c r="AS114" i="33"/>
  <c r="AG114" i="33"/>
  <c r="E114" i="33"/>
  <c r="AW113" i="33"/>
  <c r="AV113" i="33"/>
  <c r="AS113" i="33"/>
  <c r="AG113" i="33"/>
  <c r="H113" i="33"/>
  <c r="I113" i="33" s="1"/>
  <c r="J113" i="33" s="1"/>
  <c r="E113" i="33"/>
  <c r="AW112" i="33"/>
  <c r="AS112" i="33"/>
  <c r="AG112" i="33"/>
  <c r="I112" i="33"/>
  <c r="J112" i="33" s="1"/>
  <c r="H112" i="33"/>
  <c r="E112" i="33"/>
  <c r="H111" i="33" s="1"/>
  <c r="I111" i="33" s="1"/>
  <c r="J111" i="33" s="1"/>
  <c r="AW111" i="33"/>
  <c r="AS111" i="33"/>
  <c r="AG111" i="33"/>
  <c r="E111" i="33"/>
  <c r="H110" i="33" s="1"/>
  <c r="I110" i="33" s="1"/>
  <c r="J110" i="33" s="1"/>
  <c r="AW110" i="33"/>
  <c r="AU110" i="33"/>
  <c r="AS110" i="33"/>
  <c r="AG110" i="33"/>
  <c r="E110" i="33"/>
  <c r="H109" i="33" s="1"/>
  <c r="I109" i="33" s="1"/>
  <c r="J109" i="33" s="1"/>
  <c r="AW109" i="33"/>
  <c r="AV109" i="33"/>
  <c r="AS109" i="33"/>
  <c r="AG109" i="33"/>
  <c r="E109" i="33"/>
  <c r="AW108" i="33"/>
  <c r="AU108" i="33"/>
  <c r="AS108" i="33"/>
  <c r="AG108" i="33"/>
  <c r="H108" i="33"/>
  <c r="I108" i="33" s="1"/>
  <c r="J108" i="33" s="1"/>
  <c r="E108" i="33"/>
  <c r="H107" i="33" s="1"/>
  <c r="I107" i="33" s="1"/>
  <c r="J107" i="33" s="1"/>
  <c r="AW107" i="33"/>
  <c r="AV107" i="33"/>
  <c r="AS107" i="33"/>
  <c r="AG107" i="33"/>
  <c r="K107" i="33"/>
  <c r="L107" i="33" s="1"/>
  <c r="E107" i="33"/>
  <c r="B107" i="33"/>
  <c r="AV115" i="33" s="1"/>
  <c r="AW106" i="33"/>
  <c r="AV106" i="33"/>
  <c r="AU106" i="33"/>
  <c r="AS106" i="33"/>
  <c r="AG106" i="33"/>
  <c r="K106" i="33"/>
  <c r="I106" i="33"/>
  <c r="J106" i="33" s="1"/>
  <c r="H106" i="33"/>
  <c r="E106" i="33"/>
  <c r="H105" i="33" s="1"/>
  <c r="I105" i="33" s="1"/>
  <c r="J105" i="33" s="1"/>
  <c r="B106" i="33"/>
  <c r="T116" i="33" s="1"/>
  <c r="AW105" i="33"/>
  <c r="AV105" i="33"/>
  <c r="AS105" i="33"/>
  <c r="AG105" i="33"/>
  <c r="K105" i="33"/>
  <c r="L105" i="33" s="1"/>
  <c r="B105" i="33"/>
  <c r="AU115" i="33" s="1"/>
  <c r="E101" i="33"/>
  <c r="AM100" i="33"/>
  <c r="AK100" i="33"/>
  <c r="K100" i="33"/>
  <c r="I100" i="33"/>
  <c r="J100" i="33" s="1"/>
  <c r="H100" i="33"/>
  <c r="E100" i="33"/>
  <c r="AM99" i="33"/>
  <c r="AK99" i="33"/>
  <c r="K99" i="33"/>
  <c r="I99" i="33"/>
  <c r="J99" i="33" s="1"/>
  <c r="H99" i="33"/>
  <c r="E99" i="33"/>
  <c r="H98" i="33" s="1"/>
  <c r="I98" i="33" s="1"/>
  <c r="J98" i="33" s="1"/>
  <c r="AM98" i="33"/>
  <c r="AK98" i="33"/>
  <c r="K98" i="33"/>
  <c r="L98" i="33" s="1"/>
  <c r="E98" i="33"/>
  <c r="H97" i="33" s="1"/>
  <c r="I97" i="33" s="1"/>
  <c r="J97" i="33" s="1"/>
  <c r="AM97" i="33"/>
  <c r="AL97" i="33"/>
  <c r="K97" i="33"/>
  <c r="E97" i="33"/>
  <c r="AM96" i="33"/>
  <c r="AK96" i="33"/>
  <c r="K96" i="33"/>
  <c r="L96" i="33" s="1"/>
  <c r="H96" i="33"/>
  <c r="I96" i="33" s="1"/>
  <c r="J96" i="33" s="1"/>
  <c r="E96" i="33"/>
  <c r="AM95" i="33"/>
  <c r="AK95" i="33"/>
  <c r="K95" i="33"/>
  <c r="L95" i="33" s="1"/>
  <c r="H95" i="33"/>
  <c r="I95" i="33" s="1"/>
  <c r="J95" i="33" s="1"/>
  <c r="E95" i="33"/>
  <c r="H94" i="33" s="1"/>
  <c r="I94" i="33" s="1"/>
  <c r="J94" i="33" s="1"/>
  <c r="AM94" i="33"/>
  <c r="AL94" i="33"/>
  <c r="AK94" i="33"/>
  <c r="E94" i="33"/>
  <c r="AM93" i="33"/>
  <c r="AK93" i="33"/>
  <c r="K93" i="33"/>
  <c r="I93" i="33"/>
  <c r="J93" i="33" s="1"/>
  <c r="H93" i="33"/>
  <c r="E93" i="33"/>
  <c r="AM92" i="33"/>
  <c r="AK92" i="33"/>
  <c r="K92" i="33"/>
  <c r="L92" i="33" s="1"/>
  <c r="H92" i="33"/>
  <c r="I92" i="33" s="1"/>
  <c r="J92" i="33" s="1"/>
  <c r="E92" i="33"/>
  <c r="H91" i="33" s="1"/>
  <c r="I91" i="33" s="1"/>
  <c r="J91" i="33" s="1"/>
  <c r="AM91" i="33"/>
  <c r="AK91" i="33"/>
  <c r="K91" i="33"/>
  <c r="E91" i="33"/>
  <c r="B91" i="33"/>
  <c r="AL93" i="33" s="1"/>
  <c r="AM90" i="33"/>
  <c r="AL90" i="33"/>
  <c r="K90" i="33"/>
  <c r="I90" i="33"/>
  <c r="J90" i="33" s="1"/>
  <c r="H90" i="33"/>
  <c r="E90" i="33"/>
  <c r="H89" i="33" s="1"/>
  <c r="I89" i="33" s="1"/>
  <c r="J89" i="33" s="1"/>
  <c r="B90" i="33"/>
  <c r="L91" i="33" s="1"/>
  <c r="AM89" i="33"/>
  <c r="AL89" i="33"/>
  <c r="AK89" i="33"/>
  <c r="K89" i="33"/>
  <c r="B89" i="33"/>
  <c r="AK97" i="33" s="1"/>
  <c r="E85" i="33"/>
  <c r="AT84" i="33"/>
  <c r="AP84" i="33"/>
  <c r="AA84" i="33"/>
  <c r="I84" i="33"/>
  <c r="J84" i="33" s="1"/>
  <c r="H84" i="33"/>
  <c r="E84" i="33"/>
  <c r="AT83" i="33"/>
  <c r="AP83" i="33"/>
  <c r="AA83" i="33"/>
  <c r="I83" i="33"/>
  <c r="J83" i="33" s="1"/>
  <c r="H83" i="33"/>
  <c r="E83" i="33"/>
  <c r="AT82" i="33"/>
  <c r="AS82" i="33"/>
  <c r="AP82" i="33"/>
  <c r="AA82" i="33"/>
  <c r="T82" i="33"/>
  <c r="H82" i="33"/>
  <c r="I82" i="33" s="1"/>
  <c r="J82" i="33" s="1"/>
  <c r="E82" i="33"/>
  <c r="AT81" i="33"/>
  <c r="AP81" i="33"/>
  <c r="AA81" i="33"/>
  <c r="I81" i="33"/>
  <c r="J81" i="33" s="1"/>
  <c r="H81" i="33"/>
  <c r="E81" i="33"/>
  <c r="AT80" i="33"/>
  <c r="AP80" i="33"/>
  <c r="AA80" i="33"/>
  <c r="J80" i="33"/>
  <c r="I80" i="33"/>
  <c r="H80" i="33"/>
  <c r="E80" i="33"/>
  <c r="H79" i="33" s="1"/>
  <c r="I79" i="33" s="1"/>
  <c r="J79" i="33" s="1"/>
  <c r="AT79" i="33"/>
  <c r="AP79" i="33"/>
  <c r="AA79" i="33"/>
  <c r="E79" i="33"/>
  <c r="AT78" i="33"/>
  <c r="AS78" i="33"/>
  <c r="AP78" i="33"/>
  <c r="AA78" i="33"/>
  <c r="T78" i="33"/>
  <c r="H78" i="33"/>
  <c r="I78" i="33" s="1"/>
  <c r="J78" i="33" s="1"/>
  <c r="E78" i="33"/>
  <c r="AT77" i="33"/>
  <c r="AP77" i="33"/>
  <c r="AA77" i="33"/>
  <c r="J77" i="33"/>
  <c r="I77" i="33"/>
  <c r="H77" i="33"/>
  <c r="E77" i="33"/>
  <c r="H76" i="33" s="1"/>
  <c r="I76" i="33" s="1"/>
  <c r="J76" i="33" s="1"/>
  <c r="AT76" i="33"/>
  <c r="AP76" i="33"/>
  <c r="AA76" i="33"/>
  <c r="T76" i="33"/>
  <c r="K76" i="33"/>
  <c r="L76" i="33" s="1"/>
  <c r="E76" i="33"/>
  <c r="AT75" i="33"/>
  <c r="AP75" i="33"/>
  <c r="AA75" i="33"/>
  <c r="H75" i="33"/>
  <c r="I75" i="33" s="1"/>
  <c r="J75" i="33" s="1"/>
  <c r="E75" i="33"/>
  <c r="H74" i="33" s="1"/>
  <c r="I74" i="33" s="1"/>
  <c r="J74" i="33" s="1"/>
  <c r="B75" i="33"/>
  <c r="AS84" i="33" s="1"/>
  <c r="AT74" i="33"/>
  <c r="AP74" i="33"/>
  <c r="AA74" i="33"/>
  <c r="K74" i="33"/>
  <c r="L74" i="33" s="1"/>
  <c r="E74" i="33"/>
  <c r="B74" i="33"/>
  <c r="T74" i="33" s="1"/>
  <c r="AT73" i="33"/>
  <c r="AP73" i="33"/>
  <c r="AA73" i="33"/>
  <c r="AQ73" i="33" s="1"/>
  <c r="T73" i="33"/>
  <c r="R73" i="33"/>
  <c r="L73" i="33"/>
  <c r="O73" i="33" s="1"/>
  <c r="P73" i="33" s="1"/>
  <c r="Q73" i="33" s="1"/>
  <c r="S73" i="33" s="1"/>
  <c r="U73" i="33" s="1"/>
  <c r="K73" i="33"/>
  <c r="I73" i="33"/>
  <c r="J73" i="33" s="1"/>
  <c r="H73" i="33"/>
  <c r="B73" i="33"/>
  <c r="AR84" i="33" s="1"/>
  <c r="E70" i="33"/>
  <c r="AT69" i="33"/>
  <c r="AP69" i="33"/>
  <c r="AA69" i="33"/>
  <c r="H69" i="33"/>
  <c r="I69" i="33" s="1"/>
  <c r="J69" i="33" s="1"/>
  <c r="E69" i="33"/>
  <c r="H68" i="33" s="1"/>
  <c r="I68" i="33" s="1"/>
  <c r="J68" i="33" s="1"/>
  <c r="AT68" i="33"/>
  <c r="AP68" i="33"/>
  <c r="AA68" i="33"/>
  <c r="K68" i="33"/>
  <c r="L68" i="33" s="1"/>
  <c r="E68" i="33"/>
  <c r="AT67" i="33"/>
  <c r="AS67" i="33"/>
  <c r="AP67" i="33"/>
  <c r="AA67" i="33"/>
  <c r="H67" i="33"/>
  <c r="I67" i="33" s="1"/>
  <c r="J67" i="33" s="1"/>
  <c r="E67" i="33"/>
  <c r="H66" i="33" s="1"/>
  <c r="I66" i="33" s="1"/>
  <c r="J66" i="33" s="1"/>
  <c r="AT66" i="33"/>
  <c r="AP66" i="33"/>
  <c r="AA66" i="33"/>
  <c r="T66" i="33"/>
  <c r="E66" i="33"/>
  <c r="H65" i="33" s="1"/>
  <c r="I65" i="33" s="1"/>
  <c r="J65" i="33" s="1"/>
  <c r="AT65" i="33"/>
  <c r="AR65" i="33"/>
  <c r="AP65" i="33"/>
  <c r="AA65" i="33"/>
  <c r="E65" i="33"/>
  <c r="H64" i="33" s="1"/>
  <c r="I64" i="33" s="1"/>
  <c r="J64" i="33" s="1"/>
  <c r="AT64" i="33"/>
  <c r="AP64" i="33"/>
  <c r="AA64" i="33"/>
  <c r="K64" i="33"/>
  <c r="L64" i="33" s="1"/>
  <c r="E64" i="33"/>
  <c r="AT63" i="33"/>
  <c r="AS63" i="33"/>
  <c r="AP63" i="33"/>
  <c r="AA63" i="33"/>
  <c r="H63" i="33"/>
  <c r="I63" i="33" s="1"/>
  <c r="J63" i="33" s="1"/>
  <c r="E63" i="33"/>
  <c r="H62" i="33" s="1"/>
  <c r="I62" i="33" s="1"/>
  <c r="J62" i="33" s="1"/>
  <c r="AT62" i="33"/>
  <c r="AP62" i="33"/>
  <c r="AA62" i="33"/>
  <c r="T62" i="33"/>
  <c r="E62" i="33"/>
  <c r="AT61" i="33"/>
  <c r="AS61" i="33"/>
  <c r="AR61" i="33"/>
  <c r="AP61" i="33"/>
  <c r="AA61" i="33"/>
  <c r="H61" i="33"/>
  <c r="I61" i="33" s="1"/>
  <c r="J61" i="33" s="1"/>
  <c r="E61" i="33"/>
  <c r="H60" i="33" s="1"/>
  <c r="I60" i="33" s="1"/>
  <c r="J60" i="33" s="1"/>
  <c r="AT60" i="33"/>
  <c r="AS60" i="33"/>
  <c r="AP60" i="33"/>
  <c r="AA60" i="33"/>
  <c r="T60" i="33"/>
  <c r="K60" i="33"/>
  <c r="L60" i="33" s="1"/>
  <c r="E60" i="33"/>
  <c r="H59" i="33" s="1"/>
  <c r="I59" i="33" s="1"/>
  <c r="J59" i="33" s="1"/>
  <c r="B60" i="33"/>
  <c r="AS66" i="33" s="1"/>
  <c r="AT59" i="33"/>
  <c r="AS59" i="33"/>
  <c r="AP59" i="33"/>
  <c r="AA59" i="33"/>
  <c r="T59" i="33"/>
  <c r="E59" i="33"/>
  <c r="B59" i="33"/>
  <c r="T68" i="33" s="1"/>
  <c r="AT58" i="33"/>
  <c r="AS58" i="33"/>
  <c r="AP58" i="33"/>
  <c r="AA58" i="33"/>
  <c r="T58" i="33"/>
  <c r="H58" i="33"/>
  <c r="I58" i="33" s="1"/>
  <c r="J58" i="33" s="1"/>
  <c r="B58" i="33"/>
  <c r="AR67" i="33" s="1"/>
  <c r="E54" i="33"/>
  <c r="H53" i="33" s="1"/>
  <c r="I53" i="33" s="1"/>
  <c r="J53" i="33" s="1"/>
  <c r="AT53" i="33"/>
  <c r="AP53" i="33"/>
  <c r="AG53" i="33"/>
  <c r="AA53" i="33"/>
  <c r="X53" i="33"/>
  <c r="E53" i="33"/>
  <c r="H52" i="33" s="1"/>
  <c r="I52" i="33" s="1"/>
  <c r="J52" i="33" s="1"/>
  <c r="AT52" i="33"/>
  <c r="AP52" i="33"/>
  <c r="AG52" i="33"/>
  <c r="AA52" i="33"/>
  <c r="X52" i="33"/>
  <c r="E52" i="33"/>
  <c r="H51" i="33" s="1"/>
  <c r="I51" i="33" s="1"/>
  <c r="J51" i="33" s="1"/>
  <c r="AT51" i="33"/>
  <c r="AS51" i="33"/>
  <c r="AP51" i="33"/>
  <c r="AG51" i="33"/>
  <c r="AA51" i="33"/>
  <c r="X51" i="33"/>
  <c r="K51" i="33"/>
  <c r="L51" i="33" s="1"/>
  <c r="E51" i="33"/>
  <c r="H50" i="33" s="1"/>
  <c r="I50" i="33" s="1"/>
  <c r="J50" i="33" s="1"/>
  <c r="AT50" i="33"/>
  <c r="AS50" i="33"/>
  <c r="AP50" i="33"/>
  <c r="AG50" i="33"/>
  <c r="AA50" i="33"/>
  <c r="X50" i="33"/>
  <c r="E50" i="33"/>
  <c r="H49" i="33" s="1"/>
  <c r="I49" i="33" s="1"/>
  <c r="J49" i="33" s="1"/>
  <c r="AT49" i="33"/>
  <c r="AP49" i="33"/>
  <c r="AG49" i="33"/>
  <c r="AA49" i="33"/>
  <c r="X49" i="33"/>
  <c r="E49" i="33"/>
  <c r="H48" i="33" s="1"/>
  <c r="I48" i="33" s="1"/>
  <c r="J48" i="33" s="1"/>
  <c r="AT48" i="33"/>
  <c r="AP48" i="33"/>
  <c r="AG48" i="33"/>
  <c r="AA48" i="33"/>
  <c r="X48" i="33"/>
  <c r="E48" i="33"/>
  <c r="AT47" i="33"/>
  <c r="AP47" i="33"/>
  <c r="AG47" i="33"/>
  <c r="AA47" i="33"/>
  <c r="X47" i="33"/>
  <c r="T47" i="33"/>
  <c r="K47" i="33"/>
  <c r="I47" i="33"/>
  <c r="J47" i="33" s="1"/>
  <c r="H47" i="33"/>
  <c r="E47" i="33"/>
  <c r="H46" i="33" s="1"/>
  <c r="I46" i="33" s="1"/>
  <c r="J46" i="33" s="1"/>
  <c r="AT46" i="33"/>
  <c r="AR46" i="33"/>
  <c r="AP46" i="33"/>
  <c r="AG46" i="33"/>
  <c r="AA46" i="33"/>
  <c r="X46" i="33"/>
  <c r="E46" i="33"/>
  <c r="AT45" i="33"/>
  <c r="AR45" i="33"/>
  <c r="AP45" i="33"/>
  <c r="AG45" i="33"/>
  <c r="AA45" i="33"/>
  <c r="X45" i="33"/>
  <c r="I45" i="33"/>
  <c r="J45" i="33" s="1"/>
  <c r="H45" i="33"/>
  <c r="E45" i="33"/>
  <c r="AT44" i="33"/>
  <c r="AP44" i="33"/>
  <c r="AG44" i="33"/>
  <c r="AA44" i="33"/>
  <c r="X44" i="33"/>
  <c r="H44" i="33"/>
  <c r="I44" i="33" s="1"/>
  <c r="J44" i="33" s="1"/>
  <c r="E44" i="33"/>
  <c r="B44" i="33"/>
  <c r="AS47" i="33" s="1"/>
  <c r="AT43" i="33"/>
  <c r="AP43" i="33"/>
  <c r="AG43" i="33"/>
  <c r="AA43" i="33"/>
  <c r="X43" i="33"/>
  <c r="H43" i="33"/>
  <c r="I43" i="33" s="1"/>
  <c r="J43" i="33" s="1"/>
  <c r="E43" i="33"/>
  <c r="B43" i="33"/>
  <c r="T51" i="33" s="1"/>
  <c r="AT42" i="33"/>
  <c r="AP42" i="33"/>
  <c r="AG42" i="33"/>
  <c r="AA42" i="33"/>
  <c r="X42" i="33"/>
  <c r="H42" i="33"/>
  <c r="I42" i="33" s="1"/>
  <c r="J42" i="33" s="1"/>
  <c r="B42" i="33"/>
  <c r="AR50" i="33" s="1"/>
  <c r="E38" i="33"/>
  <c r="AT37" i="33"/>
  <c r="AP37" i="33"/>
  <c r="AA37" i="33"/>
  <c r="H37" i="33"/>
  <c r="I37" i="33" s="1"/>
  <c r="J37" i="33" s="1"/>
  <c r="E37" i="33"/>
  <c r="AT36" i="33"/>
  <c r="AP36" i="33"/>
  <c r="AA36" i="33"/>
  <c r="H36" i="33"/>
  <c r="I36" i="33" s="1"/>
  <c r="J36" i="33" s="1"/>
  <c r="E36" i="33"/>
  <c r="AT35" i="33"/>
  <c r="AP35" i="33"/>
  <c r="AA35" i="33"/>
  <c r="I35" i="33"/>
  <c r="J35" i="33" s="1"/>
  <c r="H35" i="33"/>
  <c r="E35" i="33"/>
  <c r="H34" i="33" s="1"/>
  <c r="I34" i="33" s="1"/>
  <c r="J34" i="33" s="1"/>
  <c r="AT34" i="33"/>
  <c r="AP34" i="33"/>
  <c r="AA34" i="33"/>
  <c r="E34" i="33"/>
  <c r="AT33" i="33"/>
  <c r="AP33" i="33"/>
  <c r="AA33" i="33"/>
  <c r="H33" i="33"/>
  <c r="I33" i="33" s="1"/>
  <c r="J33" i="33" s="1"/>
  <c r="E33" i="33"/>
  <c r="AT32" i="33"/>
  <c r="AP32" i="33"/>
  <c r="AA32" i="33"/>
  <c r="H32" i="33"/>
  <c r="I32" i="33" s="1"/>
  <c r="J32" i="33" s="1"/>
  <c r="E32" i="33"/>
  <c r="AT31" i="33"/>
  <c r="AP31" i="33"/>
  <c r="AA31" i="33"/>
  <c r="K31" i="33"/>
  <c r="L31" i="33" s="1"/>
  <c r="H31" i="33"/>
  <c r="I31" i="33" s="1"/>
  <c r="J31" i="33" s="1"/>
  <c r="E31" i="33"/>
  <c r="AT30" i="33"/>
  <c r="AP30" i="33"/>
  <c r="AA30" i="33"/>
  <c r="I30" i="33"/>
  <c r="J30" i="33" s="1"/>
  <c r="H30" i="33"/>
  <c r="E30" i="33"/>
  <c r="H29" i="33" s="1"/>
  <c r="I29" i="33" s="1"/>
  <c r="J29" i="33" s="1"/>
  <c r="AT29" i="33"/>
  <c r="AP29" i="33"/>
  <c r="AA29" i="33"/>
  <c r="E29" i="33"/>
  <c r="AT28" i="33"/>
  <c r="AP28" i="33"/>
  <c r="AA28" i="33"/>
  <c r="H28" i="33"/>
  <c r="I28" i="33" s="1"/>
  <c r="J28" i="33" s="1"/>
  <c r="E28" i="33"/>
  <c r="H27" i="33" s="1"/>
  <c r="I27" i="33" s="1"/>
  <c r="J27" i="33" s="1"/>
  <c r="B28" i="33"/>
  <c r="AS30" i="33" s="1"/>
  <c r="AT27" i="33"/>
  <c r="AP27" i="33"/>
  <c r="AA27" i="33"/>
  <c r="E27" i="33"/>
  <c r="B27" i="33"/>
  <c r="T37" i="33" s="1"/>
  <c r="AT26" i="33"/>
  <c r="AS26" i="33"/>
  <c r="AP26" i="33"/>
  <c r="AA26" i="33"/>
  <c r="T26" i="33"/>
  <c r="I26" i="33"/>
  <c r="J26" i="33" s="1"/>
  <c r="H26" i="33"/>
  <c r="B26" i="33"/>
  <c r="K34" i="33" s="1"/>
  <c r="L34" i="33" s="1"/>
  <c r="H29" i="32"/>
  <c r="G29" i="32"/>
  <c r="F29" i="32"/>
  <c r="E29" i="32"/>
  <c r="D29" i="32"/>
  <c r="C29" i="32"/>
  <c r="H28" i="32"/>
  <c r="G28" i="32"/>
  <c r="C28" i="32"/>
  <c r="H27" i="32"/>
  <c r="G27" i="32"/>
  <c r="F27" i="32"/>
  <c r="F28" i="32" s="1"/>
  <c r="E27" i="32"/>
  <c r="E28" i="32" s="1"/>
  <c r="D27" i="32"/>
  <c r="D28" i="32" s="1"/>
  <c r="C27" i="32"/>
  <c r="H26" i="32"/>
  <c r="G26" i="32"/>
  <c r="F26" i="32"/>
  <c r="E26" i="32"/>
  <c r="D26" i="32"/>
  <c r="C26" i="32"/>
  <c r="H25" i="32"/>
  <c r="G25" i="32"/>
  <c r="F25" i="32"/>
  <c r="E25" i="32"/>
  <c r="D25" i="32"/>
  <c r="C25" i="32"/>
  <c r="H24" i="32"/>
  <c r="G24" i="32"/>
  <c r="F24" i="32"/>
  <c r="E24" i="32"/>
  <c r="D24" i="32"/>
  <c r="C24" i="32"/>
  <c r="H23" i="32"/>
  <c r="G23" i="32"/>
  <c r="F23" i="32"/>
  <c r="E23" i="32"/>
  <c r="D23" i="32"/>
  <c r="C23" i="32"/>
  <c r="H22" i="32"/>
  <c r="G22" i="32"/>
  <c r="F22" i="32"/>
  <c r="E22" i="32"/>
  <c r="D22" i="32"/>
  <c r="C22" i="32"/>
  <c r="H21" i="32"/>
  <c r="G21" i="32"/>
  <c r="F21" i="32"/>
  <c r="E21" i="32"/>
  <c r="D21" i="32"/>
  <c r="C21" i="32"/>
  <c r="R131" i="34" l="1"/>
  <c r="R98" i="34"/>
  <c r="P105" i="34"/>
  <c r="Q105" i="34" s="1"/>
  <c r="S105" i="34" s="1"/>
  <c r="U105" i="34" s="1"/>
  <c r="R73" i="34"/>
  <c r="O73" i="34"/>
  <c r="P73" i="34" s="1"/>
  <c r="Q73" i="34" s="1"/>
  <c r="S73" i="34" s="1"/>
  <c r="U73" i="34" s="1"/>
  <c r="R68" i="34"/>
  <c r="R132" i="34"/>
  <c r="R144" i="34"/>
  <c r="R125" i="34"/>
  <c r="R123" i="34"/>
  <c r="R111" i="34"/>
  <c r="R59" i="34"/>
  <c r="R147" i="34"/>
  <c r="R108" i="34"/>
  <c r="R146" i="34"/>
  <c r="T147" i="34"/>
  <c r="AU146" i="34"/>
  <c r="T144" i="34"/>
  <c r="AU143" i="34"/>
  <c r="AU137" i="34"/>
  <c r="L130" i="34"/>
  <c r="T123" i="34"/>
  <c r="D90" i="34"/>
  <c r="L81" i="34"/>
  <c r="L84" i="34"/>
  <c r="T74" i="34"/>
  <c r="T80" i="34"/>
  <c r="T83" i="34"/>
  <c r="T77" i="34"/>
  <c r="R53" i="34"/>
  <c r="T49" i="34"/>
  <c r="L50" i="34"/>
  <c r="T44" i="34"/>
  <c r="L45" i="34"/>
  <c r="T42" i="34"/>
  <c r="T52" i="34"/>
  <c r="T47" i="34"/>
  <c r="L48" i="34"/>
  <c r="T50" i="34"/>
  <c r="T45" i="34"/>
  <c r="T53" i="34"/>
  <c r="T43" i="34"/>
  <c r="T48" i="34"/>
  <c r="L49" i="34"/>
  <c r="T51" i="34"/>
  <c r="L52" i="34"/>
  <c r="K142" i="34"/>
  <c r="L142" i="34" s="1"/>
  <c r="K139" i="34"/>
  <c r="L139" i="34" s="1"/>
  <c r="D128" i="34"/>
  <c r="L122" i="34"/>
  <c r="R112" i="34"/>
  <c r="T92" i="34"/>
  <c r="T97" i="34"/>
  <c r="T93" i="34"/>
  <c r="T89" i="34"/>
  <c r="T94" i="34"/>
  <c r="T99" i="34"/>
  <c r="T90" i="34"/>
  <c r="E81" i="34"/>
  <c r="H80" i="34" s="1"/>
  <c r="I80" i="34" s="1"/>
  <c r="J80" i="34" s="1"/>
  <c r="K145" i="34"/>
  <c r="L145" i="34" s="1"/>
  <c r="K136" i="34"/>
  <c r="L136" i="34" s="1"/>
  <c r="R77" i="34"/>
  <c r="D91" i="34"/>
  <c r="E76" i="34"/>
  <c r="H75" i="34" s="1"/>
  <c r="I75" i="34" s="1"/>
  <c r="J75" i="34" s="1"/>
  <c r="E106" i="34"/>
  <c r="H105" i="34" s="1"/>
  <c r="I105" i="34" s="1"/>
  <c r="J105" i="34" s="1"/>
  <c r="E96" i="34"/>
  <c r="H95" i="34" s="1"/>
  <c r="I95" i="34" s="1"/>
  <c r="J95" i="34" s="1"/>
  <c r="L83" i="34"/>
  <c r="AR65" i="34"/>
  <c r="T127" i="34"/>
  <c r="T130" i="34"/>
  <c r="T128" i="34"/>
  <c r="L129" i="34"/>
  <c r="T126" i="34"/>
  <c r="R113" i="34"/>
  <c r="AQ73" i="34"/>
  <c r="AU73" i="34" s="1"/>
  <c r="AR66" i="34"/>
  <c r="AR69" i="34"/>
  <c r="AR60" i="34"/>
  <c r="AR63" i="34"/>
  <c r="AR58" i="34"/>
  <c r="K60" i="34"/>
  <c r="L60" i="34" s="1"/>
  <c r="K63" i="34"/>
  <c r="L63" i="34" s="1"/>
  <c r="AR67" i="34"/>
  <c r="AR61" i="34"/>
  <c r="AR64" i="34"/>
  <c r="K58" i="34"/>
  <c r="L58" i="34" s="1"/>
  <c r="K67" i="34"/>
  <c r="L67" i="34" s="1"/>
  <c r="K61" i="34"/>
  <c r="L61" i="34" s="1"/>
  <c r="K64" i="34"/>
  <c r="L64" i="34" s="1"/>
  <c r="R47" i="34"/>
  <c r="R44" i="34"/>
  <c r="T146" i="34"/>
  <c r="AV145" i="34"/>
  <c r="T143" i="34"/>
  <c r="AU142" i="34"/>
  <c r="AU139" i="34"/>
  <c r="T137" i="34"/>
  <c r="AV136" i="34"/>
  <c r="T125" i="34"/>
  <c r="L124" i="34"/>
  <c r="E112" i="34"/>
  <c r="H111" i="34" s="1"/>
  <c r="I111" i="34" s="1"/>
  <c r="J111" i="34" s="1"/>
  <c r="R89" i="34"/>
  <c r="AU74" i="34"/>
  <c r="D82" i="34"/>
  <c r="E68" i="34"/>
  <c r="H67" i="34" s="1"/>
  <c r="I67" i="34" s="1"/>
  <c r="J67" i="34" s="1"/>
  <c r="AU145" i="34"/>
  <c r="K141" i="34"/>
  <c r="L141" i="34" s="1"/>
  <c r="D139" i="34"/>
  <c r="E140" i="34" s="1"/>
  <c r="H139" i="34" s="1"/>
  <c r="I139" i="34" s="1"/>
  <c r="J139" i="34" s="1"/>
  <c r="K138" i="34"/>
  <c r="L138" i="34" s="1"/>
  <c r="AU136" i="34"/>
  <c r="T132" i="34"/>
  <c r="D99" i="34"/>
  <c r="E95" i="34"/>
  <c r="H94" i="34" s="1"/>
  <c r="I94" i="34" s="1"/>
  <c r="J94" i="34" s="1"/>
  <c r="D110" i="34"/>
  <c r="R92" i="34"/>
  <c r="O42" i="34"/>
  <c r="P42" i="34" s="1"/>
  <c r="Q42" i="34" s="1"/>
  <c r="S42" i="34" s="1"/>
  <c r="U42" i="34" s="1"/>
  <c r="AQ42" i="34" s="1"/>
  <c r="AU42" i="34" s="1"/>
  <c r="R46" i="34"/>
  <c r="P89" i="34"/>
  <c r="Q89" i="34" s="1"/>
  <c r="S89" i="34" s="1"/>
  <c r="L126" i="34"/>
  <c r="AT105" i="34"/>
  <c r="AX105" i="34" s="1"/>
  <c r="E78" i="34"/>
  <c r="H77" i="34" s="1"/>
  <c r="I77" i="34" s="1"/>
  <c r="J77" i="34" s="1"/>
  <c r="K69" i="34"/>
  <c r="L69" i="34" s="1"/>
  <c r="D81" i="34"/>
  <c r="E67" i="34"/>
  <c r="H66" i="34" s="1"/>
  <c r="I66" i="34" s="1"/>
  <c r="J66" i="34" s="1"/>
  <c r="AV141" i="34"/>
  <c r="L100" i="34"/>
  <c r="T98" i="34"/>
  <c r="T95" i="34"/>
  <c r="L80" i="34"/>
  <c r="K65" i="34"/>
  <c r="L65" i="34" s="1"/>
  <c r="AS66" i="34"/>
  <c r="AS69" i="34"/>
  <c r="AS60" i="34"/>
  <c r="AS63" i="34"/>
  <c r="AS58" i="34"/>
  <c r="AS67" i="34"/>
  <c r="AS61" i="34"/>
  <c r="AS64" i="34"/>
  <c r="AU141" i="34"/>
  <c r="AU138" i="34"/>
  <c r="R115" i="34"/>
  <c r="R95" i="34"/>
  <c r="O74" i="34"/>
  <c r="P74" i="34" s="1"/>
  <c r="Q74" i="34" s="1"/>
  <c r="S74" i="34" s="1"/>
  <c r="U74" i="34" s="1"/>
  <c r="AQ74" i="34" s="1"/>
  <c r="R51" i="34"/>
  <c r="AU147" i="34"/>
  <c r="AU144" i="34"/>
  <c r="D84" i="34"/>
  <c r="E70" i="34"/>
  <c r="H69" i="34" s="1"/>
  <c r="I69" i="34" s="1"/>
  <c r="J69" i="34" s="1"/>
  <c r="R28" i="34"/>
  <c r="K143" i="34"/>
  <c r="L143" i="34" s="1"/>
  <c r="K140" i="34"/>
  <c r="L140" i="34" s="1"/>
  <c r="K137" i="34"/>
  <c r="L137" i="34" s="1"/>
  <c r="T129" i="34"/>
  <c r="T121" i="34"/>
  <c r="E110" i="34"/>
  <c r="H109" i="34" s="1"/>
  <c r="I109" i="34" s="1"/>
  <c r="J109" i="34" s="1"/>
  <c r="D125" i="34"/>
  <c r="R106" i="34"/>
  <c r="T131" i="34"/>
  <c r="L128" i="34"/>
  <c r="L127" i="34"/>
  <c r="R116" i="34"/>
  <c r="O90" i="34"/>
  <c r="R90" i="34"/>
  <c r="R66" i="34"/>
  <c r="R43" i="34"/>
  <c r="O121" i="34"/>
  <c r="P121" i="34" s="1"/>
  <c r="Q121" i="34" s="1"/>
  <c r="S121" i="34" s="1"/>
  <c r="R62" i="34"/>
  <c r="R29" i="34"/>
  <c r="AV121" i="34"/>
  <c r="T37" i="34"/>
  <c r="K35" i="34"/>
  <c r="L35" i="34" s="1"/>
  <c r="AR32" i="34"/>
  <c r="K31" i="34"/>
  <c r="L31" i="34" s="1"/>
  <c r="T26" i="34"/>
  <c r="AK89" i="34"/>
  <c r="T33" i="34"/>
  <c r="AR28" i="34"/>
  <c r="T109" i="34"/>
  <c r="AK93" i="34"/>
  <c r="R37" i="34"/>
  <c r="T29" i="34"/>
  <c r="K27" i="34"/>
  <c r="L27" i="34" s="1"/>
  <c r="L107" i="34"/>
  <c r="T106" i="34"/>
  <c r="AK98" i="34"/>
  <c r="K96" i="34"/>
  <c r="L96" i="34" s="1"/>
  <c r="K91" i="34"/>
  <c r="L91" i="34" s="1"/>
  <c r="AS35" i="34"/>
  <c r="AS31" i="34"/>
  <c r="T36" i="34"/>
  <c r="AR35" i="34"/>
  <c r="K34" i="34"/>
  <c r="L34" i="34" s="1"/>
  <c r="AR31" i="34"/>
  <c r="T32" i="34"/>
  <c r="K30" i="34"/>
  <c r="L30" i="34" s="1"/>
  <c r="AS27" i="34"/>
  <c r="R36" i="34"/>
  <c r="R32" i="34"/>
  <c r="K26" i="34"/>
  <c r="L26" i="34" s="1"/>
  <c r="T108" i="34"/>
  <c r="AR34" i="34"/>
  <c r="K33" i="34"/>
  <c r="L33" i="34" s="1"/>
  <c r="AR30" i="34"/>
  <c r="AK96" i="34"/>
  <c r="K94" i="34"/>
  <c r="L94" i="34" s="1"/>
  <c r="AK91" i="34"/>
  <c r="T35" i="34"/>
  <c r="AS37" i="34"/>
  <c r="R60" i="33"/>
  <c r="AU73" i="33"/>
  <c r="U26" i="30"/>
  <c r="AQ26" i="30" s="1"/>
  <c r="R98" i="33"/>
  <c r="R105" i="33"/>
  <c r="O105" i="33"/>
  <c r="P105" i="33" s="1"/>
  <c r="Q105" i="33" s="1"/>
  <c r="R116" i="33"/>
  <c r="R107" i="33"/>
  <c r="R67" i="29"/>
  <c r="R64" i="33"/>
  <c r="R95" i="33"/>
  <c r="R92" i="33"/>
  <c r="R145" i="33"/>
  <c r="R108" i="15"/>
  <c r="R74" i="33"/>
  <c r="O74" i="33"/>
  <c r="P74" i="33" s="1"/>
  <c r="Q74" i="33" s="1"/>
  <c r="S74" i="33" s="1"/>
  <c r="U74" i="33" s="1"/>
  <c r="AQ74" i="33" s="1"/>
  <c r="R51" i="33"/>
  <c r="R91" i="33"/>
  <c r="R122" i="33"/>
  <c r="R97" i="30"/>
  <c r="R68" i="33"/>
  <c r="R96" i="33"/>
  <c r="R76" i="33"/>
  <c r="R123" i="33"/>
  <c r="R27" i="30"/>
  <c r="O27" i="30"/>
  <c r="P27" i="30" s="1"/>
  <c r="Q27" i="30" s="1"/>
  <c r="S27" i="30" s="1"/>
  <c r="U27" i="30" s="1"/>
  <c r="R46" i="30"/>
  <c r="R142" i="30"/>
  <c r="L47" i="33"/>
  <c r="T113" i="33"/>
  <c r="AR31" i="33"/>
  <c r="AR36" i="33"/>
  <c r="AS45" i="33"/>
  <c r="K50" i="33"/>
  <c r="L50" i="33" s="1"/>
  <c r="K59" i="33"/>
  <c r="L59" i="33" s="1"/>
  <c r="T61" i="33"/>
  <c r="AR77" i="33"/>
  <c r="K80" i="33"/>
  <c r="L80" i="33" s="1"/>
  <c r="AR81" i="33"/>
  <c r="AV108" i="33"/>
  <c r="K111" i="33"/>
  <c r="L111" i="33" s="1"/>
  <c r="AU112" i="33"/>
  <c r="K115" i="33"/>
  <c r="L115" i="33" s="1"/>
  <c r="AV130" i="33"/>
  <c r="AV127" i="33"/>
  <c r="AV122" i="33"/>
  <c r="AV132" i="33"/>
  <c r="AV124" i="33"/>
  <c r="AV129" i="33"/>
  <c r="AV126" i="33"/>
  <c r="AV128" i="33"/>
  <c r="AV125" i="33"/>
  <c r="T131" i="33"/>
  <c r="R123" i="29"/>
  <c r="R26" i="15"/>
  <c r="O26" i="15"/>
  <c r="P26" i="15" s="1"/>
  <c r="Q26" i="15" s="1"/>
  <c r="R43" i="15"/>
  <c r="L136" i="15"/>
  <c r="K68" i="30"/>
  <c r="L68" i="30" s="1"/>
  <c r="AR62" i="30"/>
  <c r="AR68" i="30"/>
  <c r="AR65" i="30"/>
  <c r="AR59" i="30"/>
  <c r="K64" i="30"/>
  <c r="L64" i="30" s="1"/>
  <c r="K61" i="30"/>
  <c r="L61" i="30" s="1"/>
  <c r="K67" i="30"/>
  <c r="L67" i="30" s="1"/>
  <c r="K58" i="30"/>
  <c r="L58" i="30" s="1"/>
  <c r="AR64" i="30"/>
  <c r="AR61" i="30"/>
  <c r="AR67" i="30"/>
  <c r="AR58" i="30"/>
  <c r="K69" i="30"/>
  <c r="L69" i="30" s="1"/>
  <c r="K66" i="30"/>
  <c r="L66" i="30" s="1"/>
  <c r="AR63" i="30"/>
  <c r="AR60" i="30"/>
  <c r="AR69" i="30"/>
  <c r="AR66" i="30"/>
  <c r="R75" i="30"/>
  <c r="T114" i="30"/>
  <c r="T110" i="30"/>
  <c r="T106" i="30"/>
  <c r="T113" i="30"/>
  <c r="T109" i="30"/>
  <c r="T116" i="30"/>
  <c r="T105" i="30"/>
  <c r="T108" i="30"/>
  <c r="T115" i="30"/>
  <c r="T111" i="30"/>
  <c r="T107" i="30"/>
  <c r="L139" i="15"/>
  <c r="T96" i="33"/>
  <c r="L138" i="15"/>
  <c r="T28" i="33"/>
  <c r="K30" i="33"/>
  <c r="L30" i="33" s="1"/>
  <c r="AS31" i="33"/>
  <c r="T33" i="33"/>
  <c r="K35" i="33"/>
  <c r="L35" i="33" s="1"/>
  <c r="AS36" i="33"/>
  <c r="K45" i="33"/>
  <c r="L45" i="33" s="1"/>
  <c r="T49" i="33"/>
  <c r="AR53" i="33"/>
  <c r="AR60" i="33"/>
  <c r="T65" i="33"/>
  <c r="AS77" i="33"/>
  <c r="AS81" i="33"/>
  <c r="K84" i="33"/>
  <c r="L84" i="33" s="1"/>
  <c r="T90" i="33"/>
  <c r="AL95" i="33"/>
  <c r="T97" i="33"/>
  <c r="AU105" i="33"/>
  <c r="T106" i="33"/>
  <c r="AV112" i="33"/>
  <c r="AU116" i="33"/>
  <c r="K127" i="33"/>
  <c r="L127" i="33" s="1"/>
  <c r="R31" i="15"/>
  <c r="R112" i="15"/>
  <c r="T35" i="30"/>
  <c r="T32" i="30"/>
  <c r="T27" i="30"/>
  <c r="T37" i="30"/>
  <c r="T29" i="30"/>
  <c r="T34" i="30"/>
  <c r="T36" i="30"/>
  <c r="T26" i="30"/>
  <c r="T28" i="30"/>
  <c r="T33" i="30"/>
  <c r="R130" i="30"/>
  <c r="T109" i="33"/>
  <c r="L147" i="15"/>
  <c r="AR27" i="33"/>
  <c r="AR43" i="33"/>
  <c r="T44" i="33"/>
  <c r="AR48" i="33"/>
  <c r="AS53" i="33"/>
  <c r="K63" i="33"/>
  <c r="L63" i="33" s="1"/>
  <c r="AR64" i="33"/>
  <c r="K67" i="33"/>
  <c r="L67" i="33" s="1"/>
  <c r="T69" i="33"/>
  <c r="AR74" i="33"/>
  <c r="T75" i="33"/>
  <c r="L93" i="33"/>
  <c r="L100" i="33"/>
  <c r="AV116" i="33"/>
  <c r="R42" i="29"/>
  <c r="O42" i="29"/>
  <c r="P42" i="29" s="1"/>
  <c r="Q42" i="29" s="1"/>
  <c r="S42" i="29" s="1"/>
  <c r="AQ73" i="29"/>
  <c r="R81" i="15"/>
  <c r="T30" i="30"/>
  <c r="T112" i="30"/>
  <c r="R32" i="28"/>
  <c r="L99" i="33"/>
  <c r="T35" i="29"/>
  <c r="T31" i="29"/>
  <c r="T27" i="29"/>
  <c r="T34" i="29"/>
  <c r="T30" i="29"/>
  <c r="T37" i="29"/>
  <c r="T26" i="29"/>
  <c r="T29" i="29"/>
  <c r="T36" i="29"/>
  <c r="T32" i="29"/>
  <c r="T28" i="29"/>
  <c r="R51" i="29"/>
  <c r="K26" i="33"/>
  <c r="L26" i="33" s="1"/>
  <c r="O26" i="33" s="1"/>
  <c r="P26" i="33" s="1"/>
  <c r="Q26" i="33" s="1"/>
  <c r="S26" i="33" s="1"/>
  <c r="U26" i="33" s="1"/>
  <c r="AQ26" i="33" s="1"/>
  <c r="AS27" i="33"/>
  <c r="AR32" i="33"/>
  <c r="AR37" i="33"/>
  <c r="AS43" i="33"/>
  <c r="AS48" i="33"/>
  <c r="K53" i="33"/>
  <c r="L53" i="33" s="1"/>
  <c r="AS64" i="33"/>
  <c r="AR68" i="33"/>
  <c r="AS74" i="33"/>
  <c r="K77" i="33"/>
  <c r="L77" i="33" s="1"/>
  <c r="T79" i="33"/>
  <c r="AL96" i="33"/>
  <c r="T98" i="33"/>
  <c r="K108" i="33"/>
  <c r="L108" i="33" s="1"/>
  <c r="T110" i="33"/>
  <c r="T114" i="33"/>
  <c r="AV131" i="33"/>
  <c r="R66" i="15"/>
  <c r="R128" i="15"/>
  <c r="K63" i="30"/>
  <c r="L63" i="30" s="1"/>
  <c r="K65" i="30"/>
  <c r="L65" i="30" s="1"/>
  <c r="L106" i="30"/>
  <c r="O26" i="28"/>
  <c r="P26" i="28" s="1"/>
  <c r="Q26" i="28" s="1"/>
  <c r="S26" i="28" s="1"/>
  <c r="U26" i="28" s="1"/>
  <c r="R26" i="28"/>
  <c r="R76" i="28"/>
  <c r="T46" i="33"/>
  <c r="R127" i="29"/>
  <c r="T29" i="33"/>
  <c r="AS32" i="33"/>
  <c r="T34" i="33"/>
  <c r="K36" i="33"/>
  <c r="L36" i="33" s="1"/>
  <c r="AS37" i="33"/>
  <c r="T42" i="33"/>
  <c r="K43" i="33"/>
  <c r="L43" i="33" s="1"/>
  <c r="K48" i="33"/>
  <c r="L48" i="33" s="1"/>
  <c r="AR51" i="33"/>
  <c r="T52" i="33"/>
  <c r="AS68" i="33"/>
  <c r="AR78" i="33"/>
  <c r="K81" i="33"/>
  <c r="L81" i="33" s="1"/>
  <c r="AR82" i="33"/>
  <c r="T83" i="33"/>
  <c r="AK90" i="33"/>
  <c r="T91" i="33"/>
  <c r="K94" i="33"/>
  <c r="L94" i="33" s="1"/>
  <c r="AU109" i="33"/>
  <c r="K112" i="33"/>
  <c r="L112" i="33" s="1"/>
  <c r="AU113" i="33"/>
  <c r="R130" i="15"/>
  <c r="L37" i="30"/>
  <c r="O42" i="15"/>
  <c r="R42" i="15"/>
  <c r="K27" i="33"/>
  <c r="L27" i="33" s="1"/>
  <c r="AS28" i="33"/>
  <c r="AS33" i="33"/>
  <c r="T35" i="33"/>
  <c r="K46" i="33"/>
  <c r="L46" i="33" s="1"/>
  <c r="AS46" i="33"/>
  <c r="T50" i="33"/>
  <c r="AR58" i="33"/>
  <c r="AS65" i="33"/>
  <c r="AR69" i="33"/>
  <c r="AR75" i="33"/>
  <c r="T80" i="33"/>
  <c r="AL98" i="33"/>
  <c r="K109" i="33"/>
  <c r="L109" i="33" s="1"/>
  <c r="T111" i="33"/>
  <c r="K132" i="33"/>
  <c r="L132" i="33" s="1"/>
  <c r="AU130" i="33"/>
  <c r="K124" i="33"/>
  <c r="L124" i="33" s="1"/>
  <c r="K129" i="33"/>
  <c r="L129" i="33" s="1"/>
  <c r="AU132" i="33"/>
  <c r="K126" i="33"/>
  <c r="L126" i="33" s="1"/>
  <c r="AU124" i="33"/>
  <c r="K131" i="33"/>
  <c r="L131" i="33" s="1"/>
  <c r="AU129" i="33"/>
  <c r="AU131" i="33"/>
  <c r="K125" i="33"/>
  <c r="L125" i="33" s="1"/>
  <c r="AU123" i="33"/>
  <c r="K130" i="33"/>
  <c r="L130" i="33" s="1"/>
  <c r="AU128" i="33"/>
  <c r="AU121" i="33"/>
  <c r="AK96" i="29"/>
  <c r="K100" i="29"/>
  <c r="L100" i="29" s="1"/>
  <c r="K93" i="29"/>
  <c r="L93" i="29" s="1"/>
  <c r="AK89" i="29"/>
  <c r="AK95" i="29"/>
  <c r="K92" i="29"/>
  <c r="L92" i="29" s="1"/>
  <c r="K99" i="29"/>
  <c r="L99" i="29" s="1"/>
  <c r="AK94" i="29"/>
  <c r="K91" i="29"/>
  <c r="L91" i="29" s="1"/>
  <c r="K98" i="29"/>
  <c r="L98" i="29" s="1"/>
  <c r="AK93" i="29"/>
  <c r="AK100" i="29"/>
  <c r="K97" i="29"/>
  <c r="L97" i="29" s="1"/>
  <c r="K90" i="29"/>
  <c r="L90" i="29" s="1"/>
  <c r="K96" i="29"/>
  <c r="L96" i="29" s="1"/>
  <c r="AK91" i="29"/>
  <c r="K89" i="29"/>
  <c r="L89" i="29" s="1"/>
  <c r="AK98" i="29"/>
  <c r="K95" i="29"/>
  <c r="L95" i="29" s="1"/>
  <c r="AK97" i="29"/>
  <c r="K94" i="29"/>
  <c r="L94" i="29" s="1"/>
  <c r="AK90" i="29"/>
  <c r="R30" i="15"/>
  <c r="AS50" i="15"/>
  <c r="AS47" i="15"/>
  <c r="AS52" i="15"/>
  <c r="AS42" i="15"/>
  <c r="AS44" i="15"/>
  <c r="AS49" i="15"/>
  <c r="AS46" i="15"/>
  <c r="AS51" i="15"/>
  <c r="AS48" i="15"/>
  <c r="AS43" i="15"/>
  <c r="AS53" i="15"/>
  <c r="AS45" i="15"/>
  <c r="R51" i="15"/>
  <c r="R113" i="15"/>
  <c r="R121" i="30"/>
  <c r="O121" i="30"/>
  <c r="P121" i="30" s="1"/>
  <c r="Q121" i="30" s="1"/>
  <c r="T30" i="33"/>
  <c r="K32" i="33"/>
  <c r="L32" i="33" s="1"/>
  <c r="K37" i="33"/>
  <c r="L37" i="33" s="1"/>
  <c r="T45" i="33"/>
  <c r="AR49" i="33"/>
  <c r="AS69" i="33"/>
  <c r="AS75" i="33"/>
  <c r="K78" i="33"/>
  <c r="L78" i="33" s="1"/>
  <c r="AR79" i="33"/>
  <c r="K82" i="33"/>
  <c r="L82" i="33" s="1"/>
  <c r="T84" i="33"/>
  <c r="L89" i="33"/>
  <c r="AL91" i="33"/>
  <c r="T100" i="33"/>
  <c r="K113" i="33"/>
  <c r="L113" i="33" s="1"/>
  <c r="AU114" i="33"/>
  <c r="T115" i="33"/>
  <c r="R139" i="33"/>
  <c r="R76" i="29"/>
  <c r="R77" i="15"/>
  <c r="R90" i="15"/>
  <c r="AQ27" i="30"/>
  <c r="T147" i="15"/>
  <c r="T136" i="15"/>
  <c r="T143" i="15"/>
  <c r="T139" i="15"/>
  <c r="T146" i="15"/>
  <c r="T142" i="15"/>
  <c r="T138" i="15"/>
  <c r="T145" i="15"/>
  <c r="T141" i="15"/>
  <c r="T137" i="15"/>
  <c r="AR28" i="33"/>
  <c r="AR33" i="33"/>
  <c r="AR29" i="33"/>
  <c r="AR34" i="33"/>
  <c r="AR44" i="33"/>
  <c r="AS49" i="33"/>
  <c r="K61" i="33"/>
  <c r="L61" i="33" s="1"/>
  <c r="T63" i="33"/>
  <c r="T67" i="33"/>
  <c r="AS79" i="33"/>
  <c r="AR83" i="33"/>
  <c r="T93" i="33"/>
  <c r="AV110" i="33"/>
  <c r="AV114" i="33"/>
  <c r="K128" i="33"/>
  <c r="L128" i="33" s="1"/>
  <c r="AK99" i="29"/>
  <c r="R106" i="15"/>
  <c r="R121" i="15"/>
  <c r="O121" i="15"/>
  <c r="P121" i="15" s="1"/>
  <c r="Q121" i="15" s="1"/>
  <c r="T144" i="15"/>
  <c r="R50" i="30"/>
  <c r="R125" i="30"/>
  <c r="R136" i="30"/>
  <c r="O136" i="30"/>
  <c r="P136" i="30" s="1"/>
  <c r="Q136" i="30" s="1"/>
  <c r="R49" i="28"/>
  <c r="AS29" i="33"/>
  <c r="AS34" i="33"/>
  <c r="AS44" i="33"/>
  <c r="K49" i="33"/>
  <c r="L49" i="33" s="1"/>
  <c r="T53" i="33"/>
  <c r="AR62" i="33"/>
  <c r="K65" i="33"/>
  <c r="L65" i="33" s="1"/>
  <c r="AR66" i="33"/>
  <c r="AS83" i="33"/>
  <c r="AL92" i="33"/>
  <c r="AL99" i="33"/>
  <c r="T108" i="33"/>
  <c r="L26" i="29"/>
  <c r="L37" i="29"/>
  <c r="R97" i="15"/>
  <c r="AV125" i="15"/>
  <c r="AV130" i="15"/>
  <c r="AV127" i="15"/>
  <c r="AV122" i="15"/>
  <c r="AV132" i="15"/>
  <c r="AV124" i="15"/>
  <c r="AV129" i="15"/>
  <c r="AV126" i="15"/>
  <c r="AV131" i="15"/>
  <c r="AV121" i="15"/>
  <c r="AV123" i="15"/>
  <c r="AV128" i="15"/>
  <c r="K60" i="30"/>
  <c r="L60" i="30" s="1"/>
  <c r="K62" i="30"/>
  <c r="L62" i="30" s="1"/>
  <c r="AS46" i="28"/>
  <c r="AS52" i="28"/>
  <c r="AS49" i="28"/>
  <c r="AS48" i="28"/>
  <c r="AS45" i="28"/>
  <c r="AS51" i="28"/>
  <c r="AS42" i="28"/>
  <c r="AS47" i="28"/>
  <c r="AS44" i="28"/>
  <c r="AS53" i="28"/>
  <c r="AS50" i="28"/>
  <c r="AS43" i="28"/>
  <c r="T92" i="33"/>
  <c r="R131" i="2"/>
  <c r="K28" i="33"/>
  <c r="L28" i="33" s="1"/>
  <c r="T31" i="33"/>
  <c r="K33" i="33"/>
  <c r="L33" i="33" s="1"/>
  <c r="T36" i="33"/>
  <c r="AR42" i="33"/>
  <c r="T43" i="33"/>
  <c r="K44" i="33"/>
  <c r="L44" i="33" s="1"/>
  <c r="T48" i="33"/>
  <c r="AR52" i="33"/>
  <c r="K58" i="33"/>
  <c r="L58" i="33" s="1"/>
  <c r="AS62" i="33"/>
  <c r="K69" i="33"/>
  <c r="L69" i="33" s="1"/>
  <c r="K75" i="33"/>
  <c r="L75" i="33" s="1"/>
  <c r="AR76" i="33"/>
  <c r="T77" i="33"/>
  <c r="T81" i="33"/>
  <c r="L90" i="33"/>
  <c r="T94" i="33"/>
  <c r="L97" i="33"/>
  <c r="L106" i="33"/>
  <c r="AU107" i="33"/>
  <c r="T112" i="33"/>
  <c r="K121" i="33"/>
  <c r="L121" i="33" s="1"/>
  <c r="R108" i="29"/>
  <c r="R143" i="29"/>
  <c r="R27" i="15"/>
  <c r="O27" i="15"/>
  <c r="P27" i="15" s="1"/>
  <c r="Q27" i="15" s="1"/>
  <c r="S27" i="15" s="1"/>
  <c r="R32" i="15"/>
  <c r="R45" i="30"/>
  <c r="T91" i="30"/>
  <c r="T98" i="30"/>
  <c r="T97" i="30"/>
  <c r="T90" i="30"/>
  <c r="T96" i="30"/>
  <c r="T89" i="30"/>
  <c r="T95" i="30"/>
  <c r="T93" i="30"/>
  <c r="T100" i="30"/>
  <c r="T99" i="30"/>
  <c r="T92" i="30"/>
  <c r="L105" i="30"/>
  <c r="R131" i="30"/>
  <c r="AU116" i="1"/>
  <c r="AU115" i="1"/>
  <c r="AU112" i="1"/>
  <c r="K111" i="1"/>
  <c r="L111" i="1" s="1"/>
  <c r="AU108" i="1"/>
  <c r="K107" i="1"/>
  <c r="L107" i="1" s="1"/>
  <c r="K115" i="1"/>
  <c r="L115" i="1" s="1"/>
  <c r="K116" i="1"/>
  <c r="L116" i="1" s="1"/>
  <c r="K114" i="1"/>
  <c r="L114" i="1" s="1"/>
  <c r="AU111" i="1"/>
  <c r="K110" i="1"/>
  <c r="L110" i="1" s="1"/>
  <c r="AU107" i="1"/>
  <c r="K106" i="1"/>
  <c r="L106" i="1" s="1"/>
  <c r="AU114" i="1"/>
  <c r="K113" i="1"/>
  <c r="L113" i="1" s="1"/>
  <c r="AU110" i="1"/>
  <c r="K109" i="1"/>
  <c r="L109" i="1" s="1"/>
  <c r="AU106" i="1"/>
  <c r="K105" i="1"/>
  <c r="L105" i="1" s="1"/>
  <c r="AU113" i="1"/>
  <c r="K112" i="1"/>
  <c r="L112" i="1" s="1"/>
  <c r="AU109" i="1"/>
  <c r="K108" i="1"/>
  <c r="L108" i="1" s="1"/>
  <c r="AU105" i="1"/>
  <c r="T107" i="33"/>
  <c r="R32" i="30"/>
  <c r="R51" i="30"/>
  <c r="AQ26" i="28"/>
  <c r="AR35" i="33"/>
  <c r="AS42" i="33"/>
  <c r="AR47" i="33"/>
  <c r="K52" i="33"/>
  <c r="L52" i="33" s="1"/>
  <c r="AS52" i="33"/>
  <c r="AR59" i="33"/>
  <c r="AS76" i="33"/>
  <c r="K79" i="33"/>
  <c r="L79" i="33" s="1"/>
  <c r="AR80" i="33"/>
  <c r="K83" i="33"/>
  <c r="L83" i="33" s="1"/>
  <c r="AL100" i="33"/>
  <c r="T105" i="33"/>
  <c r="K110" i="33"/>
  <c r="L110" i="33" s="1"/>
  <c r="AU111" i="33"/>
  <c r="K114" i="33"/>
  <c r="L114" i="33" s="1"/>
  <c r="AU122" i="33"/>
  <c r="R61" i="29"/>
  <c r="R48" i="15"/>
  <c r="R69" i="15"/>
  <c r="T31" i="30"/>
  <c r="R147" i="30"/>
  <c r="T27" i="33"/>
  <c r="AR30" i="33"/>
  <c r="AS35" i="33"/>
  <c r="K42" i="33"/>
  <c r="L42" i="33" s="1"/>
  <c r="K62" i="33"/>
  <c r="L62" i="33" s="1"/>
  <c r="T64" i="33"/>
  <c r="AR73" i="33"/>
  <c r="AS80" i="33"/>
  <c r="T95" i="33"/>
  <c r="AV111" i="33"/>
  <c r="T123" i="33"/>
  <c r="T128" i="33"/>
  <c r="T125" i="33"/>
  <c r="T130" i="33"/>
  <c r="T127" i="33"/>
  <c r="T129" i="33"/>
  <c r="T126" i="33"/>
  <c r="AV123" i="33"/>
  <c r="AU126" i="33"/>
  <c r="R36" i="15"/>
  <c r="R50" i="15"/>
  <c r="R94" i="15"/>
  <c r="AV116" i="15"/>
  <c r="AV105" i="15"/>
  <c r="AV112" i="15"/>
  <c r="AV108" i="15"/>
  <c r="AV115" i="15"/>
  <c r="AV111" i="15"/>
  <c r="AV107" i="15"/>
  <c r="AV114" i="15"/>
  <c r="AV110" i="15"/>
  <c r="AV106" i="15"/>
  <c r="AV113" i="15"/>
  <c r="AV109" i="15"/>
  <c r="R131" i="15"/>
  <c r="L116" i="30"/>
  <c r="R124" i="28"/>
  <c r="T99" i="33"/>
  <c r="AR26" i="33"/>
  <c r="AU26" i="33" s="1"/>
  <c r="K29" i="33"/>
  <c r="L29" i="33" s="1"/>
  <c r="T32" i="33"/>
  <c r="AR63" i="33"/>
  <c r="K66" i="33"/>
  <c r="L66" i="33" s="1"/>
  <c r="AS73" i="33"/>
  <c r="T89" i="33"/>
  <c r="T33" i="29"/>
  <c r="O73" i="29"/>
  <c r="P73" i="29" s="1"/>
  <c r="Q73" i="29" s="1"/>
  <c r="S73" i="29" s="1"/>
  <c r="U73" i="29" s="1"/>
  <c r="T140" i="15"/>
  <c r="K59" i="30"/>
  <c r="L59" i="30" s="1"/>
  <c r="L90" i="30"/>
  <c r="AV146" i="33"/>
  <c r="AR27" i="29"/>
  <c r="K50" i="29"/>
  <c r="L50" i="29" s="1"/>
  <c r="K53" i="29"/>
  <c r="L53" i="29" s="1"/>
  <c r="AS68" i="29"/>
  <c r="AR78" i="29"/>
  <c r="K81" i="29"/>
  <c r="L81" i="29" s="1"/>
  <c r="AR82" i="29"/>
  <c r="T83" i="29"/>
  <c r="T91" i="29"/>
  <c r="AU109" i="29"/>
  <c r="K112" i="29"/>
  <c r="L112" i="29" s="1"/>
  <c r="AU113" i="29"/>
  <c r="AU128" i="29"/>
  <c r="K130" i="29"/>
  <c r="L130" i="29" s="1"/>
  <c r="K138" i="29"/>
  <c r="L138" i="29" s="1"/>
  <c r="AU139" i="29"/>
  <c r="T140" i="29"/>
  <c r="T144" i="29"/>
  <c r="AR29" i="15"/>
  <c r="T30" i="15"/>
  <c r="AS34" i="15"/>
  <c r="K45" i="15"/>
  <c r="L45" i="15" s="1"/>
  <c r="T49" i="15"/>
  <c r="AR53" i="15"/>
  <c r="K59" i="15"/>
  <c r="L59" i="15" s="1"/>
  <c r="K62" i="15"/>
  <c r="L62" i="15" s="1"/>
  <c r="K65" i="15"/>
  <c r="L65" i="15" s="1"/>
  <c r="AS78" i="15"/>
  <c r="AS82" i="15"/>
  <c r="AL90" i="15"/>
  <c r="AL97" i="15"/>
  <c r="K105" i="15"/>
  <c r="L105" i="15" s="1"/>
  <c r="K116" i="15"/>
  <c r="L116" i="15" s="1"/>
  <c r="AU123" i="15"/>
  <c r="K125" i="15"/>
  <c r="L125" i="15" s="1"/>
  <c r="T129" i="15"/>
  <c r="AV139" i="15"/>
  <c r="K142" i="15"/>
  <c r="L142" i="15" s="1"/>
  <c r="AU143" i="15"/>
  <c r="K146" i="15"/>
  <c r="L146" i="15" s="1"/>
  <c r="AS29" i="30"/>
  <c r="K34" i="30"/>
  <c r="L34" i="30" s="1"/>
  <c r="AR43" i="30"/>
  <c r="T44" i="30"/>
  <c r="AR48" i="30"/>
  <c r="AS53" i="30"/>
  <c r="T67" i="30"/>
  <c r="K74" i="30"/>
  <c r="L74" i="30" s="1"/>
  <c r="T76" i="30"/>
  <c r="K95" i="30"/>
  <c r="L95" i="30" s="1"/>
  <c r="AK98" i="30"/>
  <c r="AU106" i="30"/>
  <c r="AV123" i="30"/>
  <c r="T124" i="30"/>
  <c r="AU136" i="30"/>
  <c r="T137" i="30"/>
  <c r="AV143" i="30"/>
  <c r="AU147" i="30"/>
  <c r="AS31" i="28"/>
  <c r="R32" i="1"/>
  <c r="R66" i="1"/>
  <c r="T82" i="1"/>
  <c r="T78" i="1"/>
  <c r="T74" i="1"/>
  <c r="T81" i="1"/>
  <c r="T77" i="1"/>
  <c r="T84" i="1"/>
  <c r="T73" i="1"/>
  <c r="T80" i="1"/>
  <c r="T76" i="1"/>
  <c r="T83" i="1"/>
  <c r="T79" i="1"/>
  <c r="T75" i="1"/>
  <c r="K138" i="33"/>
  <c r="L138" i="33" s="1"/>
  <c r="AU139" i="33"/>
  <c r="T140" i="33"/>
  <c r="T144" i="33"/>
  <c r="AS27" i="29"/>
  <c r="K30" i="29"/>
  <c r="L30" i="29" s="1"/>
  <c r="K44" i="29"/>
  <c r="L44" i="29" s="1"/>
  <c r="K47" i="29"/>
  <c r="L47" i="29" s="1"/>
  <c r="K60" i="29"/>
  <c r="L60" i="29" s="1"/>
  <c r="AR61" i="29"/>
  <c r="T62" i="29"/>
  <c r="T66" i="29"/>
  <c r="AS78" i="29"/>
  <c r="AS82" i="29"/>
  <c r="AL90" i="29"/>
  <c r="AL97" i="29"/>
  <c r="K105" i="29"/>
  <c r="L105" i="29" s="1"/>
  <c r="AV109" i="29"/>
  <c r="AV113" i="29"/>
  <c r="K116" i="29"/>
  <c r="L116" i="29" s="1"/>
  <c r="AU123" i="29"/>
  <c r="K125" i="29"/>
  <c r="L125" i="29" s="1"/>
  <c r="AV128" i="29"/>
  <c r="T129" i="29"/>
  <c r="AV139" i="29"/>
  <c r="K142" i="29"/>
  <c r="L142" i="29" s="1"/>
  <c r="AU143" i="29"/>
  <c r="K146" i="29"/>
  <c r="L146" i="29" s="1"/>
  <c r="AS29" i="15"/>
  <c r="K34" i="15"/>
  <c r="L34" i="15" s="1"/>
  <c r="AR43" i="15"/>
  <c r="T44" i="15"/>
  <c r="AR48" i="15"/>
  <c r="T58" i="15"/>
  <c r="T67" i="15"/>
  <c r="R73" i="15"/>
  <c r="S73" i="15" s="1"/>
  <c r="U73" i="15" s="1"/>
  <c r="AQ73" i="15" s="1"/>
  <c r="K74" i="15"/>
  <c r="L74" i="15" s="1"/>
  <c r="T76" i="15"/>
  <c r="T92" i="15"/>
  <c r="K95" i="15"/>
  <c r="L95" i="15" s="1"/>
  <c r="AK98" i="15"/>
  <c r="T99" i="15"/>
  <c r="AU106" i="15"/>
  <c r="T107" i="15"/>
  <c r="T124" i="15"/>
  <c r="AU136" i="15"/>
  <c r="AV143" i="15"/>
  <c r="AU147" i="15"/>
  <c r="K29" i="30"/>
  <c r="L29" i="30" s="1"/>
  <c r="AR37" i="30"/>
  <c r="AS43" i="30"/>
  <c r="AS48" i="30"/>
  <c r="K53" i="30"/>
  <c r="L53" i="30" s="1"/>
  <c r="T61" i="30"/>
  <c r="T64" i="30"/>
  <c r="AR75" i="30"/>
  <c r="T80" i="30"/>
  <c r="K89" i="30"/>
  <c r="L89" i="30" s="1"/>
  <c r="AK91" i="30"/>
  <c r="AL98" i="30"/>
  <c r="AV106" i="30"/>
  <c r="K109" i="30"/>
  <c r="L109" i="30" s="1"/>
  <c r="AU121" i="30"/>
  <c r="AU131" i="30"/>
  <c r="AV136" i="30"/>
  <c r="AV147" i="30"/>
  <c r="K27" i="28"/>
  <c r="L27" i="28" s="1"/>
  <c r="AS36" i="28"/>
  <c r="AS35" i="28"/>
  <c r="AS34" i="28"/>
  <c r="T29" i="28"/>
  <c r="R84" i="1"/>
  <c r="AV139" i="33"/>
  <c r="K142" i="33"/>
  <c r="L142" i="33" s="1"/>
  <c r="AU143" i="33"/>
  <c r="K146" i="33"/>
  <c r="L146" i="33" s="1"/>
  <c r="AR31" i="29"/>
  <c r="K34" i="29"/>
  <c r="L34" i="29" s="1"/>
  <c r="AR35" i="29"/>
  <c r="AR42" i="29"/>
  <c r="T43" i="29"/>
  <c r="T49" i="29"/>
  <c r="AR51" i="29"/>
  <c r="T52" i="29"/>
  <c r="AS61" i="29"/>
  <c r="K64" i="29"/>
  <c r="L64" i="29" s="1"/>
  <c r="AR65" i="29"/>
  <c r="K68" i="29"/>
  <c r="L68" i="29" s="1"/>
  <c r="T76" i="29"/>
  <c r="T92" i="29"/>
  <c r="T99" i="29"/>
  <c r="AU106" i="29"/>
  <c r="T107" i="29"/>
  <c r="T124" i="29"/>
  <c r="AU136" i="29"/>
  <c r="T137" i="29"/>
  <c r="AV143" i="29"/>
  <c r="AU147" i="29"/>
  <c r="K29" i="15"/>
  <c r="L29" i="15" s="1"/>
  <c r="T33" i="15"/>
  <c r="AR37" i="15"/>
  <c r="K53" i="15"/>
  <c r="L53" i="15" s="1"/>
  <c r="T61" i="15"/>
  <c r="T64" i="15"/>
  <c r="AR66" i="15"/>
  <c r="AR69" i="15"/>
  <c r="AR75" i="15"/>
  <c r="T80" i="15"/>
  <c r="K89" i="15"/>
  <c r="L89" i="15" s="1"/>
  <c r="AK91" i="15"/>
  <c r="AL98" i="15"/>
  <c r="K109" i="15"/>
  <c r="L109" i="15" s="1"/>
  <c r="T111" i="15"/>
  <c r="AU121" i="15"/>
  <c r="AU131" i="15"/>
  <c r="AV147" i="15"/>
  <c r="AR27" i="30"/>
  <c r="AU27" i="30" s="1"/>
  <c r="AR32" i="30"/>
  <c r="AS37" i="30"/>
  <c r="T42" i="30"/>
  <c r="K43" i="30"/>
  <c r="L43" i="30" s="1"/>
  <c r="K48" i="30"/>
  <c r="L48" i="30" s="1"/>
  <c r="AR51" i="30"/>
  <c r="T52" i="30"/>
  <c r="AS66" i="30"/>
  <c r="AS69" i="30"/>
  <c r="T73" i="30"/>
  <c r="K78" i="30"/>
  <c r="L78" i="30" s="1"/>
  <c r="AR79" i="30"/>
  <c r="K82" i="30"/>
  <c r="L82" i="30" s="1"/>
  <c r="T84" i="30"/>
  <c r="AL91" i="30"/>
  <c r="K96" i="30"/>
  <c r="L96" i="30" s="1"/>
  <c r="AU110" i="30"/>
  <c r="K113" i="30"/>
  <c r="L113" i="30" s="1"/>
  <c r="AU114" i="30"/>
  <c r="AV121" i="30"/>
  <c r="AU126" i="30"/>
  <c r="K128" i="30"/>
  <c r="L128" i="30" s="1"/>
  <c r="AV131" i="30"/>
  <c r="T132" i="30"/>
  <c r="K139" i="30"/>
  <c r="L139" i="30" s="1"/>
  <c r="T141" i="30"/>
  <c r="T145" i="30"/>
  <c r="AR28" i="28"/>
  <c r="AU136" i="33"/>
  <c r="AV143" i="33"/>
  <c r="AU147" i="33"/>
  <c r="AS31" i="29"/>
  <c r="AS35" i="29"/>
  <c r="AR45" i="29"/>
  <c r="T46" i="29"/>
  <c r="AR48" i="29"/>
  <c r="AS51" i="29"/>
  <c r="AR58" i="29"/>
  <c r="T59" i="29"/>
  <c r="AS65" i="29"/>
  <c r="AR69" i="29"/>
  <c r="AR75" i="29"/>
  <c r="T80" i="29"/>
  <c r="AL98" i="29"/>
  <c r="K109" i="29"/>
  <c r="L109" i="29" s="1"/>
  <c r="T111" i="29"/>
  <c r="AU121" i="29"/>
  <c r="AU131" i="29"/>
  <c r="AV147" i="29"/>
  <c r="AL91" i="15"/>
  <c r="R111" i="28"/>
  <c r="R74" i="1"/>
  <c r="AV147" i="33"/>
  <c r="K27" i="29"/>
  <c r="L27" i="29" s="1"/>
  <c r="AS48" i="29"/>
  <c r="AS69" i="29"/>
  <c r="O74" i="29"/>
  <c r="P74" i="29" s="1"/>
  <c r="Q74" i="29" s="1"/>
  <c r="S74" i="29" s="1"/>
  <c r="AS75" i="29"/>
  <c r="K78" i="29"/>
  <c r="L78" i="29" s="1"/>
  <c r="AR79" i="29"/>
  <c r="K82" i="29"/>
  <c r="L82" i="29" s="1"/>
  <c r="T84" i="29"/>
  <c r="AL91" i="29"/>
  <c r="T100" i="29"/>
  <c r="AU110" i="29"/>
  <c r="K113" i="29"/>
  <c r="L113" i="29" s="1"/>
  <c r="AU114" i="29"/>
  <c r="T115" i="29"/>
  <c r="AU126" i="29"/>
  <c r="K128" i="29"/>
  <c r="L128" i="29" s="1"/>
  <c r="AV131" i="29"/>
  <c r="T132" i="29"/>
  <c r="K139" i="29"/>
  <c r="L139" i="29" s="1"/>
  <c r="T141" i="29"/>
  <c r="T145" i="29"/>
  <c r="AS32" i="15"/>
  <c r="K37" i="15"/>
  <c r="L37" i="15" s="1"/>
  <c r="T47" i="15"/>
  <c r="AS63" i="15"/>
  <c r="AS79" i="15"/>
  <c r="AR83" i="15"/>
  <c r="AK92" i="15"/>
  <c r="T93" i="15"/>
  <c r="AK99" i="15"/>
  <c r="K123" i="15"/>
  <c r="L123" i="15" s="1"/>
  <c r="T127" i="15"/>
  <c r="AU140" i="15"/>
  <c r="K143" i="15"/>
  <c r="L143" i="15" s="1"/>
  <c r="AU144" i="15"/>
  <c r="AR35" i="30"/>
  <c r="R137" i="28"/>
  <c r="R59" i="1"/>
  <c r="R147" i="1"/>
  <c r="R122" i="2"/>
  <c r="AU140" i="33"/>
  <c r="K143" i="33"/>
  <c r="L143" i="33" s="1"/>
  <c r="AU144" i="33"/>
  <c r="AS28" i="29"/>
  <c r="K31" i="29"/>
  <c r="L31" i="29" s="1"/>
  <c r="AR32" i="29"/>
  <c r="K35" i="29"/>
  <c r="L35" i="29" s="1"/>
  <c r="K45" i="29"/>
  <c r="L45" i="29" s="1"/>
  <c r="K48" i="29"/>
  <c r="L48" i="29" s="1"/>
  <c r="AR62" i="29"/>
  <c r="K65" i="29"/>
  <c r="L65" i="29" s="1"/>
  <c r="AR66" i="29"/>
  <c r="AS83" i="29"/>
  <c r="AL92" i="29"/>
  <c r="AL99" i="29"/>
  <c r="K106" i="29"/>
  <c r="L106" i="29" s="1"/>
  <c r="T108" i="29"/>
  <c r="AU129" i="29"/>
  <c r="K131" i="29"/>
  <c r="L131" i="29" s="1"/>
  <c r="K136" i="29"/>
  <c r="L136" i="29" s="1"/>
  <c r="AV140" i="29"/>
  <c r="AV144" i="29"/>
  <c r="K147" i="29"/>
  <c r="L147" i="29" s="1"/>
  <c r="T31" i="15"/>
  <c r="AS35" i="15"/>
  <c r="K46" i="15"/>
  <c r="L46" i="15" s="1"/>
  <c r="T50" i="15"/>
  <c r="K60" i="15"/>
  <c r="L60" i="15" s="1"/>
  <c r="K63" i="15"/>
  <c r="L63" i="15" s="1"/>
  <c r="K75" i="15"/>
  <c r="L75" i="15" s="1"/>
  <c r="AR76" i="15"/>
  <c r="T77" i="15"/>
  <c r="T81" i="15"/>
  <c r="T94" i="15"/>
  <c r="AK100" i="15"/>
  <c r="AU107" i="15"/>
  <c r="T112" i="15"/>
  <c r="AU124" i="15"/>
  <c r="T130" i="15"/>
  <c r="AU137" i="15"/>
  <c r="AR30" i="30"/>
  <c r="K35" i="30"/>
  <c r="L35" i="30" s="1"/>
  <c r="T45" i="30"/>
  <c r="AR49" i="30"/>
  <c r="T59" i="30"/>
  <c r="T65" i="30"/>
  <c r="T68" i="30"/>
  <c r="AS76" i="30"/>
  <c r="K79" i="30"/>
  <c r="L79" i="30" s="1"/>
  <c r="AR80" i="30"/>
  <c r="K83" i="30"/>
  <c r="L83" i="30" s="1"/>
  <c r="AK93" i="30"/>
  <c r="K98" i="30"/>
  <c r="L98" i="30" s="1"/>
  <c r="AL100" i="30"/>
  <c r="AV107" i="30"/>
  <c r="K110" i="30"/>
  <c r="L110" i="30" s="1"/>
  <c r="AU111" i="30"/>
  <c r="K114" i="30"/>
  <c r="L114" i="30" s="1"/>
  <c r="AV124" i="30"/>
  <c r="K126" i="30"/>
  <c r="L126" i="30" s="1"/>
  <c r="AV137" i="30"/>
  <c r="K140" i="30"/>
  <c r="L140" i="30" s="1"/>
  <c r="T142" i="30"/>
  <c r="K28" i="28"/>
  <c r="L28" i="28" s="1"/>
  <c r="AR29" i="28"/>
  <c r="T30" i="28"/>
  <c r="K136" i="33"/>
  <c r="L136" i="33" s="1"/>
  <c r="AV140" i="33"/>
  <c r="AV144" i="33"/>
  <c r="K147" i="33"/>
  <c r="L147" i="33" s="1"/>
  <c r="AS32" i="29"/>
  <c r="AR36" i="29"/>
  <c r="T50" i="29"/>
  <c r="T53" i="29"/>
  <c r="K58" i="29"/>
  <c r="L58" i="29" s="1"/>
  <c r="AS62" i="29"/>
  <c r="AS66" i="29"/>
  <c r="K69" i="29"/>
  <c r="L69" i="29" s="1"/>
  <c r="K75" i="29"/>
  <c r="L75" i="29" s="1"/>
  <c r="AR76" i="29"/>
  <c r="T77" i="29"/>
  <c r="T81" i="29"/>
  <c r="T94" i="29"/>
  <c r="AU107" i="29"/>
  <c r="T112" i="29"/>
  <c r="K121" i="29"/>
  <c r="L121" i="29" s="1"/>
  <c r="AU124" i="29"/>
  <c r="AV129" i="29"/>
  <c r="T130" i="29"/>
  <c r="AU137" i="29"/>
  <c r="T138" i="29"/>
  <c r="AR30" i="15"/>
  <c r="K35" i="15"/>
  <c r="L35" i="15" s="1"/>
  <c r="T45" i="15"/>
  <c r="AR49" i="15"/>
  <c r="AR58" i="15"/>
  <c r="T59" i="15"/>
  <c r="T65" i="15"/>
  <c r="AR67" i="15"/>
  <c r="T68" i="15"/>
  <c r="AS76" i="15"/>
  <c r="K79" i="15"/>
  <c r="L79" i="15" s="1"/>
  <c r="AR80" i="15"/>
  <c r="K83" i="15"/>
  <c r="L83" i="15" s="1"/>
  <c r="AK93" i="15"/>
  <c r="K98" i="15"/>
  <c r="L98" i="15" s="1"/>
  <c r="AL100" i="15"/>
  <c r="T105" i="15"/>
  <c r="K110" i="15"/>
  <c r="L110" i="15" s="1"/>
  <c r="AU111" i="15"/>
  <c r="K114" i="15"/>
  <c r="L114" i="15" s="1"/>
  <c r="T116" i="15"/>
  <c r="K126" i="15"/>
  <c r="L126" i="15" s="1"/>
  <c r="AV137" i="15"/>
  <c r="K140" i="15"/>
  <c r="L140" i="15" s="1"/>
  <c r="K30" i="30"/>
  <c r="L30" i="30" s="1"/>
  <c r="AS30" i="30"/>
  <c r="AR44" i="30"/>
  <c r="AS49" i="30"/>
  <c r="T62" i="30"/>
  <c r="AS67" i="30"/>
  <c r="AR73" i="30"/>
  <c r="T74" i="30"/>
  <c r="AS80" i="30"/>
  <c r="AR84" i="30"/>
  <c r="K91" i="30"/>
  <c r="L91" i="30" s="1"/>
  <c r="AL93" i="30"/>
  <c r="AV111" i="30"/>
  <c r="AU115" i="30"/>
  <c r="T125" i="30"/>
  <c r="AU132" i="30"/>
  <c r="AU141" i="30"/>
  <c r="K144" i="30"/>
  <c r="L144" i="30" s="1"/>
  <c r="AU145" i="30"/>
  <c r="T146" i="30"/>
  <c r="AS29" i="28"/>
  <c r="AU137" i="33"/>
  <c r="T138" i="33"/>
  <c r="AS36" i="29"/>
  <c r="T47" i="29"/>
  <c r="AR49" i="29"/>
  <c r="AR52" i="29"/>
  <c r="AR59" i="29"/>
  <c r="T60" i="29"/>
  <c r="AS76" i="29"/>
  <c r="K79" i="29"/>
  <c r="L79" i="29" s="1"/>
  <c r="AR80" i="29"/>
  <c r="K83" i="29"/>
  <c r="L83" i="29" s="1"/>
  <c r="AL100" i="29"/>
  <c r="T105" i="29"/>
  <c r="AV107" i="29"/>
  <c r="K110" i="29"/>
  <c r="L110" i="29" s="1"/>
  <c r="AU111" i="29"/>
  <c r="K114" i="29"/>
  <c r="L114" i="29" s="1"/>
  <c r="T116" i="29"/>
  <c r="AV124" i="29"/>
  <c r="K126" i="29"/>
  <c r="L126" i="29" s="1"/>
  <c r="K140" i="29"/>
  <c r="L140" i="29" s="1"/>
  <c r="T142" i="29"/>
  <c r="AR44" i="15"/>
  <c r="AR61" i="15"/>
  <c r="T62" i="15"/>
  <c r="AR64" i="15"/>
  <c r="AS67" i="15"/>
  <c r="AR73" i="15"/>
  <c r="AU73" i="15" s="1"/>
  <c r="T74" i="15"/>
  <c r="AS80" i="15"/>
  <c r="AR84" i="15"/>
  <c r="K91" i="15"/>
  <c r="L91" i="15" s="1"/>
  <c r="AL93" i="15"/>
  <c r="T95" i="15"/>
  <c r="AU115" i="15"/>
  <c r="T125" i="15"/>
  <c r="AU132" i="15"/>
  <c r="AU141" i="15"/>
  <c r="K144" i="15"/>
  <c r="L144" i="15" s="1"/>
  <c r="AU145" i="15"/>
  <c r="AR33" i="30"/>
  <c r="AS44" i="30"/>
  <c r="K49" i="30"/>
  <c r="L49" i="30" s="1"/>
  <c r="T53" i="30"/>
  <c r="AS61" i="30"/>
  <c r="AS64" i="30"/>
  <c r="AS84" i="30"/>
  <c r="AK94" i="30"/>
  <c r="K99" i="30"/>
  <c r="L99" i="30" s="1"/>
  <c r="AV115" i="30"/>
  <c r="AU122" i="30"/>
  <c r="AU127" i="30"/>
  <c r="K129" i="30"/>
  <c r="L129" i="30" s="1"/>
  <c r="AV132" i="30"/>
  <c r="AV141" i="30"/>
  <c r="AV145" i="30"/>
  <c r="AR37" i="28"/>
  <c r="K36" i="28"/>
  <c r="L36" i="28" s="1"/>
  <c r="AR36" i="28"/>
  <c r="K35" i="28"/>
  <c r="L35" i="28" s="1"/>
  <c r="AR35" i="28"/>
  <c r="K34" i="28"/>
  <c r="L34" i="28" s="1"/>
  <c r="K37" i="28"/>
  <c r="L37" i="28" s="1"/>
  <c r="AR34" i="28"/>
  <c r="AR26" i="28"/>
  <c r="AU26" i="28" s="1"/>
  <c r="T27" i="28"/>
  <c r="AV137" i="33"/>
  <c r="K140" i="33"/>
  <c r="L140" i="33" s="1"/>
  <c r="T142" i="33"/>
  <c r="K28" i="29"/>
  <c r="L28" i="29" s="1"/>
  <c r="AR29" i="29"/>
  <c r="AS43" i="29"/>
  <c r="AR46" i="29"/>
  <c r="AS49" i="29"/>
  <c r="AS52" i="29"/>
  <c r="AS59" i="29"/>
  <c r="K62" i="29"/>
  <c r="L62" i="29" s="1"/>
  <c r="T64" i="29"/>
  <c r="AR73" i="29"/>
  <c r="AU73" i="29" s="1"/>
  <c r="T74" i="29"/>
  <c r="AS80" i="29"/>
  <c r="AR84" i="29"/>
  <c r="AL93" i="29"/>
  <c r="T95" i="29"/>
  <c r="AV111" i="29"/>
  <c r="AU115" i="29"/>
  <c r="T125" i="29"/>
  <c r="AU132" i="29"/>
  <c r="AU141" i="29"/>
  <c r="K144" i="29"/>
  <c r="L144" i="29" s="1"/>
  <c r="AU145" i="29"/>
  <c r="T146" i="29"/>
  <c r="T29" i="15"/>
  <c r="AR33" i="15"/>
  <c r="K49" i="15"/>
  <c r="L49" i="15" s="1"/>
  <c r="T53" i="15"/>
  <c r="AS61" i="15"/>
  <c r="AS64" i="15"/>
  <c r="AS84" i="15"/>
  <c r="AK94" i="15"/>
  <c r="K99" i="15"/>
  <c r="L99" i="15" s="1"/>
  <c r="AU122" i="15"/>
  <c r="AU127" i="15"/>
  <c r="K129" i="15"/>
  <c r="L129" i="15" s="1"/>
  <c r="AV141" i="15"/>
  <c r="AV145" i="15"/>
  <c r="AR28" i="30"/>
  <c r="AS33" i="30"/>
  <c r="T43" i="30"/>
  <c r="K44" i="30"/>
  <c r="L44" i="30" s="1"/>
  <c r="T48" i="30"/>
  <c r="AR52" i="30"/>
  <c r="K76" i="30"/>
  <c r="L76" i="30" s="1"/>
  <c r="T78" i="30"/>
  <c r="T82" i="30"/>
  <c r="K92" i="30"/>
  <c r="L92" i="30" s="1"/>
  <c r="AL94" i="30"/>
  <c r="K107" i="30"/>
  <c r="L107" i="30" s="1"/>
  <c r="AU108" i="30"/>
  <c r="AV122" i="30"/>
  <c r="K124" i="30"/>
  <c r="L124" i="30" s="1"/>
  <c r="AV127" i="30"/>
  <c r="T128" i="30"/>
  <c r="K137" i="30"/>
  <c r="L137" i="30" s="1"/>
  <c r="T139" i="30"/>
  <c r="R59" i="28"/>
  <c r="R91" i="28"/>
  <c r="R26" i="1"/>
  <c r="O26" i="1"/>
  <c r="P26" i="1" s="1"/>
  <c r="Q26" i="1" s="1"/>
  <c r="AU141" i="33"/>
  <c r="K144" i="33"/>
  <c r="L144" i="33" s="1"/>
  <c r="AU145" i="33"/>
  <c r="T146" i="33"/>
  <c r="AS29" i="29"/>
  <c r="K32" i="29"/>
  <c r="L32" i="29" s="1"/>
  <c r="AR33" i="29"/>
  <c r="K36" i="29"/>
  <c r="L36" i="29" s="1"/>
  <c r="AS46" i="29"/>
  <c r="K52" i="29"/>
  <c r="L52" i="29" s="1"/>
  <c r="AR63" i="29"/>
  <c r="K66" i="29"/>
  <c r="L66" i="29" s="1"/>
  <c r="AR67" i="29"/>
  <c r="T68" i="29"/>
  <c r="AS84" i="29"/>
  <c r="T89" i="29"/>
  <c r="AV115" i="29"/>
  <c r="AU122" i="29"/>
  <c r="AU127" i="29"/>
  <c r="K129" i="29"/>
  <c r="L129" i="29" s="1"/>
  <c r="AV132" i="29"/>
  <c r="AV141" i="29"/>
  <c r="AV145" i="29"/>
  <c r="AR28" i="15"/>
  <c r="AS33" i="15"/>
  <c r="AR42" i="15"/>
  <c r="T43" i="15"/>
  <c r="K44" i="15"/>
  <c r="L44" i="15" s="1"/>
  <c r="T48" i="15"/>
  <c r="AR52" i="15"/>
  <c r="K58" i="15"/>
  <c r="L58" i="15" s="1"/>
  <c r="K67" i="15"/>
  <c r="L67" i="15" s="1"/>
  <c r="K76" i="15"/>
  <c r="L76" i="15" s="1"/>
  <c r="T78" i="15"/>
  <c r="T82" i="15"/>
  <c r="K92" i="15"/>
  <c r="L92" i="15" s="1"/>
  <c r="AL94" i="15"/>
  <c r="T96" i="15"/>
  <c r="K107" i="15"/>
  <c r="L107" i="15" s="1"/>
  <c r="AU108" i="15"/>
  <c r="T109" i="15"/>
  <c r="T113" i="15"/>
  <c r="K124" i="15"/>
  <c r="L124" i="15" s="1"/>
  <c r="T128" i="15"/>
  <c r="K137" i="15"/>
  <c r="L137" i="15" s="1"/>
  <c r="AS28" i="30"/>
  <c r="K33" i="30"/>
  <c r="L33" i="30" s="1"/>
  <c r="AS42" i="30"/>
  <c r="AR47" i="30"/>
  <c r="K52" i="30"/>
  <c r="L52" i="30" s="1"/>
  <c r="AS52" i="30"/>
  <c r="AR77" i="30"/>
  <c r="K80" i="30"/>
  <c r="L80" i="30" s="1"/>
  <c r="AR81" i="30"/>
  <c r="AK95" i="30"/>
  <c r="AV108" i="30"/>
  <c r="K111" i="30"/>
  <c r="L111" i="30" s="1"/>
  <c r="AU112" i="30"/>
  <c r="K115" i="30"/>
  <c r="L115" i="30" s="1"/>
  <c r="T123" i="30"/>
  <c r="AU130" i="30"/>
  <c r="AU138" i="30"/>
  <c r="T143" i="30"/>
  <c r="K29" i="28"/>
  <c r="L29" i="28" s="1"/>
  <c r="T31" i="28"/>
  <c r="AV141" i="33"/>
  <c r="AR26" i="29"/>
  <c r="AS33" i="29"/>
  <c r="AR37" i="29"/>
  <c r="K43" i="29"/>
  <c r="L43" i="29" s="1"/>
  <c r="K46" i="29"/>
  <c r="L46" i="29" s="1"/>
  <c r="K49" i="29"/>
  <c r="L49" i="29" s="1"/>
  <c r="AS63" i="29"/>
  <c r="AS67" i="29"/>
  <c r="T78" i="29"/>
  <c r="T82" i="29"/>
  <c r="AL94" i="29"/>
  <c r="T96" i="29"/>
  <c r="K107" i="29"/>
  <c r="L107" i="29" s="1"/>
  <c r="AU108" i="29"/>
  <c r="T109" i="29"/>
  <c r="T113" i="29"/>
  <c r="K124" i="29"/>
  <c r="L124" i="29" s="1"/>
  <c r="AV127" i="29"/>
  <c r="T128" i="29"/>
  <c r="K137" i="29"/>
  <c r="L137" i="29" s="1"/>
  <c r="T139" i="29"/>
  <c r="AS28" i="15"/>
  <c r="K33" i="15"/>
  <c r="L33" i="15" s="1"/>
  <c r="T37" i="15"/>
  <c r="AR47" i="15"/>
  <c r="K52" i="15"/>
  <c r="L52" i="15" s="1"/>
  <c r="K61" i="15"/>
  <c r="L61" i="15" s="1"/>
  <c r="K64" i="15"/>
  <c r="L64" i="15" s="1"/>
  <c r="AR77" i="15"/>
  <c r="K80" i="15"/>
  <c r="L80" i="15" s="1"/>
  <c r="AR81" i="15"/>
  <c r="AK95" i="15"/>
  <c r="K111" i="15"/>
  <c r="L111" i="15" s="1"/>
  <c r="AU112" i="15"/>
  <c r="K115" i="15"/>
  <c r="L115" i="15" s="1"/>
  <c r="T123" i="15"/>
  <c r="AU130" i="15"/>
  <c r="AU138" i="15"/>
  <c r="AR26" i="30"/>
  <c r="AU26" i="30" s="1"/>
  <c r="K28" i="30"/>
  <c r="L28" i="30" s="1"/>
  <c r="AR36" i="30"/>
  <c r="K42" i="30"/>
  <c r="L42" i="30" s="1"/>
  <c r="AS47" i="30"/>
  <c r="T51" i="30"/>
  <c r="T66" i="30"/>
  <c r="T69" i="30"/>
  <c r="K73" i="30"/>
  <c r="L73" i="30" s="1"/>
  <c r="AS77" i="30"/>
  <c r="K84" i="30"/>
  <c r="L84" i="30" s="1"/>
  <c r="AK89" i="30"/>
  <c r="K93" i="30"/>
  <c r="L93" i="30" s="1"/>
  <c r="AL95" i="30"/>
  <c r="K100" i="30"/>
  <c r="L100" i="30" s="1"/>
  <c r="AU105" i="30"/>
  <c r="AV112" i="30"/>
  <c r="AU116" i="30"/>
  <c r="AV130" i="30"/>
  <c r="K132" i="30"/>
  <c r="L132" i="30" s="1"/>
  <c r="T136" i="30"/>
  <c r="AV138" i="30"/>
  <c r="K141" i="30"/>
  <c r="L141" i="30" s="1"/>
  <c r="AU142" i="30"/>
  <c r="K145" i="30"/>
  <c r="L145" i="30" s="1"/>
  <c r="T147" i="30"/>
  <c r="AR30" i="28"/>
  <c r="K33" i="28"/>
  <c r="L33" i="28" s="1"/>
  <c r="R115" i="28"/>
  <c r="R60" i="1"/>
  <c r="L73" i="1"/>
  <c r="R69" i="2"/>
  <c r="K137" i="33"/>
  <c r="L137" i="33" s="1"/>
  <c r="T139" i="33"/>
  <c r="AS26" i="29"/>
  <c r="T42" i="29"/>
  <c r="T51" i="29"/>
  <c r="K59" i="29"/>
  <c r="L59" i="29" s="1"/>
  <c r="T61" i="29"/>
  <c r="AR77" i="29"/>
  <c r="K80" i="29"/>
  <c r="L80" i="29" s="1"/>
  <c r="AR81" i="29"/>
  <c r="AV108" i="29"/>
  <c r="K111" i="29"/>
  <c r="L111" i="29" s="1"/>
  <c r="AU112" i="29"/>
  <c r="K115" i="29"/>
  <c r="L115" i="29" s="1"/>
  <c r="T123" i="29"/>
  <c r="AU130" i="29"/>
  <c r="AU138" i="29"/>
  <c r="T143" i="29"/>
  <c r="AR26" i="15"/>
  <c r="T27" i="15"/>
  <c r="K28" i="15"/>
  <c r="L28" i="15" s="1"/>
  <c r="T32" i="15"/>
  <c r="AR36" i="15"/>
  <c r="T51" i="15"/>
  <c r="T66" i="15"/>
  <c r="T69" i="15"/>
  <c r="AS77" i="15"/>
  <c r="K84" i="15"/>
  <c r="L84" i="15" s="1"/>
  <c r="AK89" i="15"/>
  <c r="T90" i="15"/>
  <c r="K93" i="15"/>
  <c r="L93" i="15" s="1"/>
  <c r="AL95" i="15"/>
  <c r="T97" i="15"/>
  <c r="K100" i="15"/>
  <c r="L100" i="15" s="1"/>
  <c r="AU105" i="15"/>
  <c r="T106" i="15"/>
  <c r="AU116" i="15"/>
  <c r="K132" i="15"/>
  <c r="L132" i="15" s="1"/>
  <c r="AV138" i="15"/>
  <c r="K141" i="15"/>
  <c r="L141" i="15" s="1"/>
  <c r="AU142" i="15"/>
  <c r="K145" i="15"/>
  <c r="L145" i="15" s="1"/>
  <c r="AR31" i="30"/>
  <c r="K36" i="30"/>
  <c r="L36" i="30" s="1"/>
  <c r="AS36" i="30"/>
  <c r="K47" i="30"/>
  <c r="L47" i="30" s="1"/>
  <c r="AR50" i="30"/>
  <c r="T60" i="30"/>
  <c r="AR74" i="30"/>
  <c r="T75" i="30"/>
  <c r="AK96" i="30"/>
  <c r="AV105" i="30"/>
  <c r="T121" i="30"/>
  <c r="K122" i="30"/>
  <c r="L122" i="30" s="1"/>
  <c r="AU125" i="30"/>
  <c r="K127" i="30"/>
  <c r="L127" i="30" s="1"/>
  <c r="T131" i="30"/>
  <c r="AU146" i="30"/>
  <c r="T37" i="28"/>
  <c r="T33" i="28"/>
  <c r="T36" i="28"/>
  <c r="T35" i="28"/>
  <c r="R80" i="28"/>
  <c r="R136" i="28"/>
  <c r="O136" i="28"/>
  <c r="P136" i="28" s="1"/>
  <c r="Q136" i="28" s="1"/>
  <c r="S136" i="28" s="1"/>
  <c r="U136" i="28" s="1"/>
  <c r="AT136" i="28" s="1"/>
  <c r="R58" i="1"/>
  <c r="O58" i="1"/>
  <c r="R100" i="1"/>
  <c r="AU138" i="33"/>
  <c r="T143" i="33"/>
  <c r="K29" i="29"/>
  <c r="L29" i="29" s="1"/>
  <c r="AR50" i="29"/>
  <c r="AR53" i="29"/>
  <c r="AR60" i="29"/>
  <c r="T65" i="29"/>
  <c r="AS77" i="29"/>
  <c r="K84" i="29"/>
  <c r="L84" i="29" s="1"/>
  <c r="T90" i="29"/>
  <c r="AL95" i="29"/>
  <c r="AU105" i="29"/>
  <c r="AV112" i="29"/>
  <c r="K132" i="29"/>
  <c r="L132" i="29" s="1"/>
  <c r="AV138" i="29"/>
  <c r="K141" i="29"/>
  <c r="L141" i="29" s="1"/>
  <c r="AU142" i="29"/>
  <c r="K145" i="29"/>
  <c r="L145" i="29" s="1"/>
  <c r="AR31" i="15"/>
  <c r="AS36" i="15"/>
  <c r="K47" i="15"/>
  <c r="L47" i="15" s="1"/>
  <c r="AR50" i="15"/>
  <c r="AR59" i="15"/>
  <c r="T60" i="15"/>
  <c r="AR65" i="15"/>
  <c r="AR68" i="15"/>
  <c r="AR74" i="15"/>
  <c r="T75" i="15"/>
  <c r="AL89" i="15"/>
  <c r="K122" i="15"/>
  <c r="L122" i="15" s="1"/>
  <c r="AU125" i="15"/>
  <c r="T131" i="15"/>
  <c r="AV142" i="15"/>
  <c r="AR45" i="30"/>
  <c r="AS50" i="30"/>
  <c r="AS65" i="30"/>
  <c r="AS68" i="30"/>
  <c r="K77" i="30"/>
  <c r="L77" i="30" s="1"/>
  <c r="T79" i="30"/>
  <c r="K108" i="30"/>
  <c r="L108" i="30" s="1"/>
  <c r="T28" i="28"/>
  <c r="AS67" i="28"/>
  <c r="AS63" i="28"/>
  <c r="AS59" i="28"/>
  <c r="AS66" i="28"/>
  <c r="AS62" i="28"/>
  <c r="AS69" i="28"/>
  <c r="AS58" i="28"/>
  <c r="AS65" i="28"/>
  <c r="AS61" i="28"/>
  <c r="AS68" i="28"/>
  <c r="AS64" i="28"/>
  <c r="AS60" i="28"/>
  <c r="R62" i="28"/>
  <c r="R92" i="28"/>
  <c r="R144" i="28"/>
  <c r="T136" i="33"/>
  <c r="K141" i="33"/>
  <c r="L141" i="33" s="1"/>
  <c r="AU142" i="33"/>
  <c r="AR30" i="29"/>
  <c r="K33" i="29"/>
  <c r="L33" i="29" s="1"/>
  <c r="AR44" i="29"/>
  <c r="AS50" i="29"/>
  <c r="T58" i="29"/>
  <c r="K63" i="29"/>
  <c r="L63" i="29" s="1"/>
  <c r="AR64" i="29"/>
  <c r="T121" i="29"/>
  <c r="K122" i="29"/>
  <c r="L122" i="29" s="1"/>
  <c r="AU125" i="29"/>
  <c r="AS65" i="15"/>
  <c r="T110" i="15"/>
  <c r="K31" i="30"/>
  <c r="L31" i="30" s="1"/>
  <c r="AR78" i="30"/>
  <c r="K81" i="30"/>
  <c r="L81" i="30" s="1"/>
  <c r="AK90" i="30"/>
  <c r="K94" i="30"/>
  <c r="L94" i="30" s="1"/>
  <c r="AU109" i="30"/>
  <c r="K112" i="30"/>
  <c r="L112" i="30" s="1"/>
  <c r="AU128" i="30"/>
  <c r="K138" i="30"/>
  <c r="L138" i="30" s="1"/>
  <c r="T140" i="30"/>
  <c r="K30" i="28"/>
  <c r="L30" i="28" s="1"/>
  <c r="T32" i="28"/>
  <c r="R29" i="1"/>
  <c r="R93" i="1"/>
  <c r="T45" i="28"/>
  <c r="T48" i="28"/>
  <c r="AR50" i="28"/>
  <c r="AR53" i="28"/>
  <c r="AR60" i="28"/>
  <c r="T65" i="28"/>
  <c r="K73" i="28"/>
  <c r="L73" i="28" s="1"/>
  <c r="AS77" i="28"/>
  <c r="AS81" i="28"/>
  <c r="K84" i="28"/>
  <c r="L84" i="28" s="1"/>
  <c r="AK89" i="28"/>
  <c r="T90" i="28"/>
  <c r="K93" i="28"/>
  <c r="L93" i="28" s="1"/>
  <c r="AL95" i="28"/>
  <c r="T97" i="28"/>
  <c r="K100" i="28"/>
  <c r="L100" i="28" s="1"/>
  <c r="AU105" i="28"/>
  <c r="T106" i="28"/>
  <c r="AV112" i="28"/>
  <c r="AU116" i="28"/>
  <c r="AV130" i="28"/>
  <c r="K132" i="28"/>
  <c r="L132" i="28" s="1"/>
  <c r="T136" i="28"/>
  <c r="AV138" i="28"/>
  <c r="K141" i="28"/>
  <c r="L141" i="28" s="1"/>
  <c r="AU142" i="28"/>
  <c r="K145" i="28"/>
  <c r="L145" i="28" s="1"/>
  <c r="T147" i="28"/>
  <c r="AR30" i="1"/>
  <c r="K33" i="1"/>
  <c r="L33" i="1" s="1"/>
  <c r="AR34" i="1"/>
  <c r="AR44" i="1"/>
  <c r="AR47" i="1"/>
  <c r="AS50" i="1"/>
  <c r="AS53" i="1"/>
  <c r="T58" i="1"/>
  <c r="K63" i="1"/>
  <c r="L63" i="1" s="1"/>
  <c r="AR64" i="1"/>
  <c r="K67" i="1"/>
  <c r="L67" i="1" s="1"/>
  <c r="T69" i="1"/>
  <c r="AR74" i="1"/>
  <c r="AK96" i="1"/>
  <c r="AV105" i="1"/>
  <c r="R142" i="2"/>
  <c r="AS84" i="3"/>
  <c r="AS73" i="3"/>
  <c r="AS80" i="3"/>
  <c r="AS76" i="3"/>
  <c r="AS83" i="3"/>
  <c r="AS79" i="3"/>
  <c r="AS74" i="3"/>
  <c r="AS81" i="3"/>
  <c r="AS77" i="3"/>
  <c r="AS75" i="3"/>
  <c r="AS82" i="3"/>
  <c r="AS78" i="3"/>
  <c r="AR44" i="28"/>
  <c r="AR47" i="28"/>
  <c r="K63" i="28"/>
  <c r="L63" i="28" s="1"/>
  <c r="AR64" i="28"/>
  <c r="K67" i="28"/>
  <c r="L67" i="28" s="1"/>
  <c r="T69" i="28"/>
  <c r="AR74" i="28"/>
  <c r="T75" i="28"/>
  <c r="AK96" i="28"/>
  <c r="AV105" i="28"/>
  <c r="AV116" i="28"/>
  <c r="T121" i="28"/>
  <c r="K122" i="28"/>
  <c r="L122" i="28" s="1"/>
  <c r="AU125" i="28"/>
  <c r="K127" i="28"/>
  <c r="L127" i="28" s="1"/>
  <c r="T131" i="28"/>
  <c r="AV142" i="28"/>
  <c r="AU146" i="28"/>
  <c r="AS30" i="1"/>
  <c r="AS34" i="1"/>
  <c r="K37" i="1"/>
  <c r="L37" i="1" s="1"/>
  <c r="AS44" i="1"/>
  <c r="AS47" i="1"/>
  <c r="AS64" i="1"/>
  <c r="AR68" i="1"/>
  <c r="AS74" i="1"/>
  <c r="K77" i="1"/>
  <c r="L77" i="1" s="1"/>
  <c r="T98" i="1"/>
  <c r="T110" i="1"/>
  <c r="T114" i="1"/>
  <c r="R58" i="2"/>
  <c r="O58" i="2"/>
  <c r="P58" i="2" s="1"/>
  <c r="Q58" i="2" s="1"/>
  <c r="R79" i="2"/>
  <c r="R84" i="2"/>
  <c r="AR68" i="28"/>
  <c r="AS74" i="28"/>
  <c r="K77" i="28"/>
  <c r="L77" i="28" s="1"/>
  <c r="T79" i="28"/>
  <c r="AL96" i="28"/>
  <c r="T98" i="28"/>
  <c r="K108" i="28"/>
  <c r="L108" i="28" s="1"/>
  <c r="T110" i="28"/>
  <c r="T114" i="28"/>
  <c r="AV125" i="28"/>
  <c r="T126" i="28"/>
  <c r="AV146" i="28"/>
  <c r="AR27" i="1"/>
  <c r="T28" i="1"/>
  <c r="K50" i="1"/>
  <c r="L50" i="1" s="1"/>
  <c r="K53" i="1"/>
  <c r="L53" i="1" s="1"/>
  <c r="AS68" i="1"/>
  <c r="AR78" i="1"/>
  <c r="K81" i="1"/>
  <c r="L81" i="1" s="1"/>
  <c r="AR82" i="1"/>
  <c r="AK90" i="1"/>
  <c r="T91" i="1"/>
  <c r="K94" i="1"/>
  <c r="L94" i="1" s="1"/>
  <c r="AK97" i="1"/>
  <c r="T115" i="1"/>
  <c r="R121" i="2"/>
  <c r="O121" i="2"/>
  <c r="P121" i="2" s="1"/>
  <c r="Q121" i="2" s="1"/>
  <c r="R126" i="2"/>
  <c r="K50" i="28"/>
  <c r="L50" i="28" s="1"/>
  <c r="K53" i="28"/>
  <c r="L53" i="28" s="1"/>
  <c r="AR78" i="28"/>
  <c r="K81" i="28"/>
  <c r="L81" i="28" s="1"/>
  <c r="AR82" i="28"/>
  <c r="T83" i="28"/>
  <c r="AK90" i="28"/>
  <c r="T91" i="28"/>
  <c r="K94" i="28"/>
  <c r="L94" i="28" s="1"/>
  <c r="AK97" i="28"/>
  <c r="AU109" i="28"/>
  <c r="K112" i="28"/>
  <c r="L112" i="28" s="1"/>
  <c r="AU113" i="28"/>
  <c r="AU128" i="28"/>
  <c r="K130" i="28"/>
  <c r="L130" i="28" s="1"/>
  <c r="K138" i="28"/>
  <c r="L138" i="28" s="1"/>
  <c r="AU139" i="28"/>
  <c r="T140" i="28"/>
  <c r="T144" i="28"/>
  <c r="K30" i="1"/>
  <c r="L30" i="1" s="1"/>
  <c r="T32" i="1"/>
  <c r="K44" i="1"/>
  <c r="L44" i="1" s="1"/>
  <c r="K47" i="1"/>
  <c r="L47" i="1" s="1"/>
  <c r="T62" i="1"/>
  <c r="T66" i="1"/>
  <c r="AS78" i="1"/>
  <c r="AS82" i="1"/>
  <c r="AV109" i="1"/>
  <c r="AV113" i="1"/>
  <c r="R26" i="2"/>
  <c r="O26" i="2"/>
  <c r="P26" i="2" s="1"/>
  <c r="Q26" i="2" s="1"/>
  <c r="R138" i="2"/>
  <c r="R140" i="2"/>
  <c r="R74" i="4"/>
  <c r="O74" i="4"/>
  <c r="P74" i="4" s="1"/>
  <c r="Q74" i="4" s="1"/>
  <c r="S74" i="4" s="1"/>
  <c r="K44" i="28"/>
  <c r="L44" i="28" s="1"/>
  <c r="K47" i="28"/>
  <c r="L47" i="28" s="1"/>
  <c r="K60" i="28"/>
  <c r="L60" i="28" s="1"/>
  <c r="AR61" i="28"/>
  <c r="T62" i="28"/>
  <c r="T66" i="28"/>
  <c r="AS78" i="28"/>
  <c r="AS82" i="28"/>
  <c r="AL97" i="28"/>
  <c r="K105" i="28"/>
  <c r="L105" i="28" s="1"/>
  <c r="AV109" i="28"/>
  <c r="AV113" i="28"/>
  <c r="K116" i="28"/>
  <c r="L116" i="28" s="1"/>
  <c r="AU123" i="28"/>
  <c r="K125" i="28"/>
  <c r="L125" i="28" s="1"/>
  <c r="AV128" i="28"/>
  <c r="T129" i="28"/>
  <c r="AV139" i="28"/>
  <c r="K142" i="28"/>
  <c r="L142" i="28" s="1"/>
  <c r="AU143" i="28"/>
  <c r="K146" i="28"/>
  <c r="L146" i="28" s="1"/>
  <c r="AR31" i="1"/>
  <c r="K34" i="1"/>
  <c r="L34" i="1" s="1"/>
  <c r="AR35" i="1"/>
  <c r="T36" i="1"/>
  <c r="AR42" i="1"/>
  <c r="T43" i="1"/>
  <c r="T49" i="1"/>
  <c r="AR51" i="1"/>
  <c r="T52" i="1"/>
  <c r="K64" i="1"/>
  <c r="L64" i="1" s="1"/>
  <c r="AR65" i="1"/>
  <c r="K68" i="1"/>
  <c r="L68" i="1" s="1"/>
  <c r="T92" i="1"/>
  <c r="K95" i="1"/>
  <c r="L95" i="1" s="1"/>
  <c r="AK98" i="1"/>
  <c r="T99" i="1"/>
  <c r="AR42" i="28"/>
  <c r="T43" i="28"/>
  <c r="T49" i="28"/>
  <c r="AR51" i="28"/>
  <c r="T52" i="28"/>
  <c r="K64" i="28"/>
  <c r="L64" i="28" s="1"/>
  <c r="AR65" i="28"/>
  <c r="K68" i="28"/>
  <c r="L68" i="28" s="1"/>
  <c r="K74" i="28"/>
  <c r="L74" i="28" s="1"/>
  <c r="T76" i="28"/>
  <c r="T92" i="28"/>
  <c r="K95" i="28"/>
  <c r="L95" i="28" s="1"/>
  <c r="AK98" i="28"/>
  <c r="T99" i="28"/>
  <c r="AU106" i="28"/>
  <c r="T107" i="28"/>
  <c r="AV123" i="28"/>
  <c r="T124" i="28"/>
  <c r="AU136" i="28"/>
  <c r="AX136" i="28" s="1"/>
  <c r="T137" i="28"/>
  <c r="AV143" i="28"/>
  <c r="AU147" i="28"/>
  <c r="AS31" i="1"/>
  <c r="AS35" i="1"/>
  <c r="AR45" i="1"/>
  <c r="T46" i="1"/>
  <c r="AR48" i="1"/>
  <c r="AS51" i="1"/>
  <c r="AR58" i="1"/>
  <c r="T59" i="1"/>
  <c r="AS65" i="1"/>
  <c r="AR69" i="1"/>
  <c r="AR75" i="1"/>
  <c r="K89" i="1"/>
  <c r="L89" i="1" s="1"/>
  <c r="AK91" i="1"/>
  <c r="AL98" i="1"/>
  <c r="AV106" i="1"/>
  <c r="T111" i="1"/>
  <c r="R98" i="2"/>
  <c r="R110" i="2"/>
  <c r="AT136" i="2"/>
  <c r="R64" i="4"/>
  <c r="AR45" i="28"/>
  <c r="T46" i="28"/>
  <c r="AR48" i="28"/>
  <c r="AR58" i="28"/>
  <c r="T59" i="28"/>
  <c r="AR69" i="28"/>
  <c r="AR75" i="28"/>
  <c r="T80" i="28"/>
  <c r="K89" i="28"/>
  <c r="L89" i="28" s="1"/>
  <c r="AK91" i="28"/>
  <c r="AL98" i="28"/>
  <c r="AV106" i="28"/>
  <c r="K109" i="28"/>
  <c r="L109" i="28" s="1"/>
  <c r="T111" i="28"/>
  <c r="AU121" i="28"/>
  <c r="AU131" i="28"/>
  <c r="AV147" i="28"/>
  <c r="K27" i="1"/>
  <c r="L27" i="1" s="1"/>
  <c r="T29" i="1"/>
  <c r="AS45" i="1"/>
  <c r="AS48" i="1"/>
  <c r="AS69" i="1"/>
  <c r="AS75" i="1"/>
  <c r="K78" i="1"/>
  <c r="L78" i="1" s="1"/>
  <c r="AR79" i="1"/>
  <c r="K82" i="1"/>
  <c r="L82" i="1" s="1"/>
  <c r="AL91" i="1"/>
  <c r="K96" i="1"/>
  <c r="L96" i="1" s="1"/>
  <c r="T100" i="1"/>
  <c r="R47" i="3"/>
  <c r="AS75" i="28"/>
  <c r="K78" i="28"/>
  <c r="L78" i="28" s="1"/>
  <c r="AR79" i="28"/>
  <c r="K82" i="28"/>
  <c r="L82" i="28" s="1"/>
  <c r="T84" i="28"/>
  <c r="AL91" i="28"/>
  <c r="K96" i="28"/>
  <c r="L96" i="28" s="1"/>
  <c r="T100" i="28"/>
  <c r="AU110" i="28"/>
  <c r="K113" i="28"/>
  <c r="L113" i="28" s="1"/>
  <c r="AU114" i="28"/>
  <c r="T115" i="28"/>
  <c r="AU126" i="28"/>
  <c r="K128" i="28"/>
  <c r="L128" i="28" s="1"/>
  <c r="AV131" i="28"/>
  <c r="T132" i="28"/>
  <c r="K139" i="28"/>
  <c r="L139" i="28" s="1"/>
  <c r="T141" i="28"/>
  <c r="T145" i="28"/>
  <c r="AR28" i="1"/>
  <c r="T33" i="1"/>
  <c r="K42" i="1"/>
  <c r="L42" i="1" s="1"/>
  <c r="K51" i="1"/>
  <c r="L51" i="1" s="1"/>
  <c r="K61" i="1"/>
  <c r="L61" i="1" s="1"/>
  <c r="T63" i="1"/>
  <c r="T67" i="1"/>
  <c r="AS79" i="1"/>
  <c r="AR83" i="1"/>
  <c r="AK92" i="1"/>
  <c r="T93" i="1"/>
  <c r="AK99" i="1"/>
  <c r="AV110" i="1"/>
  <c r="K42" i="28"/>
  <c r="L42" i="28" s="1"/>
  <c r="K51" i="28"/>
  <c r="L51" i="28" s="1"/>
  <c r="K61" i="28"/>
  <c r="L61" i="28" s="1"/>
  <c r="T63" i="28"/>
  <c r="T67" i="28"/>
  <c r="AS79" i="28"/>
  <c r="AR83" i="28"/>
  <c r="AK92" i="28"/>
  <c r="T93" i="28"/>
  <c r="AK99" i="28"/>
  <c r="AV110" i="28"/>
  <c r="AV114" i="28"/>
  <c r="T122" i="28"/>
  <c r="K123" i="28"/>
  <c r="L123" i="28" s="1"/>
  <c r="AV126" i="28"/>
  <c r="T127" i="28"/>
  <c r="AU140" i="28"/>
  <c r="K143" i="28"/>
  <c r="L143" i="28" s="1"/>
  <c r="AU144" i="28"/>
  <c r="T26" i="1"/>
  <c r="K31" i="1"/>
  <c r="L31" i="1" s="1"/>
  <c r="AR32" i="1"/>
  <c r="K35" i="1"/>
  <c r="L35" i="1" s="1"/>
  <c r="T37" i="1"/>
  <c r="K45" i="1"/>
  <c r="L45" i="1" s="1"/>
  <c r="K48" i="1"/>
  <c r="L48" i="1" s="1"/>
  <c r="AR62" i="1"/>
  <c r="K65" i="1"/>
  <c r="L65" i="1" s="1"/>
  <c r="AR66" i="1"/>
  <c r="AS83" i="1"/>
  <c r="K90" i="1"/>
  <c r="L90" i="1" s="1"/>
  <c r="K97" i="1"/>
  <c r="L97" i="1" s="1"/>
  <c r="AV116" i="1"/>
  <c r="AV115" i="1"/>
  <c r="T108" i="1"/>
  <c r="S121" i="1"/>
  <c r="U121" i="1" s="1"/>
  <c r="AT121" i="1" s="1"/>
  <c r="K45" i="28"/>
  <c r="L45" i="28" s="1"/>
  <c r="K48" i="28"/>
  <c r="L48" i="28" s="1"/>
  <c r="AR62" i="28"/>
  <c r="K65" i="28"/>
  <c r="L65" i="28" s="1"/>
  <c r="AR66" i="28"/>
  <c r="AS83" i="28"/>
  <c r="K90" i="28"/>
  <c r="L90" i="28" s="1"/>
  <c r="AL92" i="28"/>
  <c r="K97" i="28"/>
  <c r="L97" i="28" s="1"/>
  <c r="AL99" i="28"/>
  <c r="K106" i="28"/>
  <c r="L106" i="28" s="1"/>
  <c r="T108" i="28"/>
  <c r="AU129" i="28"/>
  <c r="K131" i="28"/>
  <c r="L131" i="28" s="1"/>
  <c r="AV140" i="28"/>
  <c r="AV144" i="28"/>
  <c r="K147" i="28"/>
  <c r="L147" i="28" s="1"/>
  <c r="AS32" i="1"/>
  <c r="AR36" i="1"/>
  <c r="T50" i="1"/>
  <c r="T53" i="1"/>
  <c r="AS62" i="1"/>
  <c r="AS66" i="1"/>
  <c r="K69" i="1"/>
  <c r="L69" i="1" s="1"/>
  <c r="K75" i="1"/>
  <c r="L75" i="1" s="1"/>
  <c r="AR76" i="1"/>
  <c r="T94" i="1"/>
  <c r="AK100" i="1"/>
  <c r="T112" i="1"/>
  <c r="R121" i="1"/>
  <c r="O42" i="2"/>
  <c r="P42" i="2" s="1"/>
  <c r="Q42" i="2" s="1"/>
  <c r="S42" i="2" s="1"/>
  <c r="U42" i="2" s="1"/>
  <c r="AQ42" i="2" s="1"/>
  <c r="AU42" i="2" s="1"/>
  <c r="R42" i="2"/>
  <c r="R132" i="2"/>
  <c r="R30" i="3"/>
  <c r="T50" i="28"/>
  <c r="T53" i="28"/>
  <c r="K58" i="28"/>
  <c r="L58" i="28" s="1"/>
  <c r="K69" i="28"/>
  <c r="L69" i="28" s="1"/>
  <c r="K75" i="28"/>
  <c r="L75" i="28" s="1"/>
  <c r="AR76" i="28"/>
  <c r="T77" i="28"/>
  <c r="T81" i="28"/>
  <c r="T94" i="28"/>
  <c r="AK100" i="28"/>
  <c r="AU107" i="28"/>
  <c r="T112" i="28"/>
  <c r="K121" i="28"/>
  <c r="L121" i="28" s="1"/>
  <c r="AU124" i="28"/>
  <c r="AV129" i="28"/>
  <c r="T130" i="28"/>
  <c r="AU137" i="28"/>
  <c r="T138" i="28"/>
  <c r="AS36" i="1"/>
  <c r="AR43" i="1"/>
  <c r="T44" i="1"/>
  <c r="T47" i="1"/>
  <c r="AR49" i="1"/>
  <c r="AR52" i="1"/>
  <c r="AR59" i="1"/>
  <c r="T60" i="1"/>
  <c r="AS76" i="1"/>
  <c r="K79" i="1"/>
  <c r="L79" i="1" s="1"/>
  <c r="AR80" i="1"/>
  <c r="K83" i="1"/>
  <c r="L83" i="1" s="1"/>
  <c r="AK93" i="1"/>
  <c r="K98" i="1"/>
  <c r="L98" i="1" s="1"/>
  <c r="AL100" i="1"/>
  <c r="T105" i="1"/>
  <c r="AV107" i="1"/>
  <c r="R29" i="2"/>
  <c r="R73" i="2"/>
  <c r="O73" i="2"/>
  <c r="P73" i="2" s="1"/>
  <c r="Q73" i="2" s="1"/>
  <c r="S73" i="2" s="1"/>
  <c r="R141" i="2"/>
  <c r="AR43" i="28"/>
  <c r="T44" i="28"/>
  <c r="AR49" i="28"/>
  <c r="AR52" i="28"/>
  <c r="AR59" i="28"/>
  <c r="T60" i="28"/>
  <c r="AS76" i="28"/>
  <c r="K79" i="28"/>
  <c r="L79" i="28" s="1"/>
  <c r="AR80" i="28"/>
  <c r="K83" i="28"/>
  <c r="L83" i="28" s="1"/>
  <c r="AK93" i="28"/>
  <c r="K98" i="28"/>
  <c r="L98" i="28" s="1"/>
  <c r="AL100" i="28"/>
  <c r="AV107" i="28"/>
  <c r="K110" i="28"/>
  <c r="L110" i="28" s="1"/>
  <c r="AU111" i="28"/>
  <c r="K114" i="28"/>
  <c r="L114" i="28" s="1"/>
  <c r="T116" i="28"/>
  <c r="AV124" i="28"/>
  <c r="K126" i="28"/>
  <c r="L126" i="28" s="1"/>
  <c r="AV137" i="28"/>
  <c r="K140" i="28"/>
  <c r="L140" i="28" s="1"/>
  <c r="T142" i="28"/>
  <c r="K28" i="1"/>
  <c r="L28" i="1" s="1"/>
  <c r="AR29" i="1"/>
  <c r="T30" i="1"/>
  <c r="T34" i="1"/>
  <c r="AS43" i="1"/>
  <c r="AR46" i="1"/>
  <c r="AS49" i="1"/>
  <c r="K62" i="1"/>
  <c r="L62" i="1" s="1"/>
  <c r="T64" i="1"/>
  <c r="AR73" i="1"/>
  <c r="AR84" i="1"/>
  <c r="K91" i="1"/>
  <c r="L91" i="1" s="1"/>
  <c r="T95" i="1"/>
  <c r="AV111" i="1"/>
  <c r="R75" i="2"/>
  <c r="R83" i="2"/>
  <c r="R139" i="2"/>
  <c r="R68" i="4"/>
  <c r="AR73" i="28"/>
  <c r="AR84" i="28"/>
  <c r="T125" i="28"/>
  <c r="R82" i="3"/>
  <c r="R29" i="4"/>
  <c r="K52" i="28"/>
  <c r="L52" i="28" s="1"/>
  <c r="AR63" i="28"/>
  <c r="K66" i="28"/>
  <c r="L66" i="28" s="1"/>
  <c r="AS73" i="28"/>
  <c r="T89" i="28"/>
  <c r="AK94" i="28"/>
  <c r="K99" i="28"/>
  <c r="L99" i="28" s="1"/>
  <c r="AU122" i="28"/>
  <c r="AU127" i="28"/>
  <c r="K129" i="28"/>
  <c r="L129" i="28" s="1"/>
  <c r="AV132" i="28"/>
  <c r="AV141" i="28"/>
  <c r="AR26" i="1"/>
  <c r="AS33" i="1"/>
  <c r="K43" i="1"/>
  <c r="L43" i="1" s="1"/>
  <c r="K46" i="1"/>
  <c r="L46" i="1" s="1"/>
  <c r="AS63" i="1"/>
  <c r="K76" i="1"/>
  <c r="L76" i="1" s="1"/>
  <c r="K92" i="1"/>
  <c r="L92" i="1" s="1"/>
  <c r="T109" i="1"/>
  <c r="T113" i="1"/>
  <c r="R131" i="1"/>
  <c r="R93" i="2"/>
  <c r="R100" i="2"/>
  <c r="R114" i="2"/>
  <c r="R116" i="3"/>
  <c r="K43" i="28"/>
  <c r="L43" i="28" s="1"/>
  <c r="K46" i="28"/>
  <c r="L46" i="28" s="1"/>
  <c r="T78" i="28"/>
  <c r="K107" i="28"/>
  <c r="L107" i="28" s="1"/>
  <c r="T109" i="28"/>
  <c r="AV122" i="28"/>
  <c r="T42" i="1"/>
  <c r="AR77" i="1"/>
  <c r="K80" i="1"/>
  <c r="L80" i="1" s="1"/>
  <c r="AV108" i="1"/>
  <c r="R52" i="4"/>
  <c r="AV124" i="1"/>
  <c r="K126" i="1"/>
  <c r="L126" i="1" s="1"/>
  <c r="AV137" i="1"/>
  <c r="K140" i="1"/>
  <c r="L140" i="1" s="1"/>
  <c r="T142" i="1"/>
  <c r="K28" i="2"/>
  <c r="L28" i="2" s="1"/>
  <c r="AR29" i="2"/>
  <c r="T30" i="2"/>
  <c r="T34" i="2"/>
  <c r="AS43" i="2"/>
  <c r="AR46" i="2"/>
  <c r="AS49" i="2"/>
  <c r="AS52" i="2"/>
  <c r="K62" i="2"/>
  <c r="L62" i="2" s="1"/>
  <c r="T64" i="2"/>
  <c r="AR73" i="2"/>
  <c r="T74" i="2"/>
  <c r="AS80" i="2"/>
  <c r="AR84" i="2"/>
  <c r="K91" i="2"/>
  <c r="L91" i="2" s="1"/>
  <c r="AV111" i="2"/>
  <c r="AU115" i="2"/>
  <c r="T125" i="2"/>
  <c r="AU132" i="2"/>
  <c r="AU141" i="2"/>
  <c r="L28" i="3"/>
  <c r="R128" i="3"/>
  <c r="K142" i="3"/>
  <c r="L142" i="3" s="1"/>
  <c r="R49" i="4"/>
  <c r="T125" i="1"/>
  <c r="AU132" i="1"/>
  <c r="AU141" i="1"/>
  <c r="K144" i="1"/>
  <c r="L144" i="1" s="1"/>
  <c r="AU145" i="1"/>
  <c r="T146" i="1"/>
  <c r="AS29" i="2"/>
  <c r="K32" i="2"/>
  <c r="L32" i="2" s="1"/>
  <c r="AR33" i="2"/>
  <c r="K36" i="2"/>
  <c r="L36" i="2" s="1"/>
  <c r="AS46" i="2"/>
  <c r="K52" i="2"/>
  <c r="L52" i="2" s="1"/>
  <c r="AR63" i="2"/>
  <c r="K66" i="2"/>
  <c r="L66" i="2" s="1"/>
  <c r="AR67" i="2"/>
  <c r="T68" i="2"/>
  <c r="AS84" i="2"/>
  <c r="T89" i="2"/>
  <c r="AK94" i="2"/>
  <c r="K99" i="2"/>
  <c r="L99" i="2" s="1"/>
  <c r="AV115" i="2"/>
  <c r="R123" i="2"/>
  <c r="AU127" i="2"/>
  <c r="K129" i="2"/>
  <c r="L129" i="2" s="1"/>
  <c r="AV132" i="2"/>
  <c r="L37" i="3"/>
  <c r="L96" i="3"/>
  <c r="AU105" i="3"/>
  <c r="R79" i="4"/>
  <c r="R84" i="5"/>
  <c r="AU122" i="1"/>
  <c r="AU127" i="1"/>
  <c r="K129" i="1"/>
  <c r="L129" i="1" s="1"/>
  <c r="AV132" i="1"/>
  <c r="AV141" i="1"/>
  <c r="AV145" i="1"/>
  <c r="AR26" i="2"/>
  <c r="T27" i="2"/>
  <c r="AS33" i="2"/>
  <c r="AR37" i="2"/>
  <c r="K43" i="2"/>
  <c r="L43" i="2" s="1"/>
  <c r="K46" i="2"/>
  <c r="L46" i="2" s="1"/>
  <c r="K49" i="2"/>
  <c r="L49" i="2" s="1"/>
  <c r="AS63" i="2"/>
  <c r="AS67" i="2"/>
  <c r="K76" i="2"/>
  <c r="L76" i="2" s="1"/>
  <c r="T78" i="2"/>
  <c r="T82" i="2"/>
  <c r="K92" i="2"/>
  <c r="L92" i="2" s="1"/>
  <c r="AL94" i="2"/>
  <c r="T96" i="2"/>
  <c r="K107" i="2"/>
  <c r="L107" i="2" s="1"/>
  <c r="AU108" i="2"/>
  <c r="T113" i="2"/>
  <c r="AV122" i="2"/>
  <c r="K124" i="2"/>
  <c r="L124" i="2" s="1"/>
  <c r="AV127" i="2"/>
  <c r="T128" i="2"/>
  <c r="K137" i="2"/>
  <c r="L137" i="2" s="1"/>
  <c r="AV145" i="2"/>
  <c r="AV144" i="2"/>
  <c r="AV143" i="2"/>
  <c r="AV146" i="2"/>
  <c r="T139" i="2"/>
  <c r="L34" i="3"/>
  <c r="L91" i="3"/>
  <c r="AR60" i="4"/>
  <c r="K59" i="4"/>
  <c r="L59" i="4" s="1"/>
  <c r="AR67" i="4"/>
  <c r="K66" i="4"/>
  <c r="L66" i="4" s="1"/>
  <c r="AR63" i="4"/>
  <c r="K62" i="4"/>
  <c r="L62" i="4" s="1"/>
  <c r="AR59" i="4"/>
  <c r="K69" i="4"/>
  <c r="L69" i="4" s="1"/>
  <c r="K58" i="4"/>
  <c r="L58" i="4" s="1"/>
  <c r="AR66" i="4"/>
  <c r="K65" i="4"/>
  <c r="L65" i="4" s="1"/>
  <c r="AR62" i="4"/>
  <c r="K61" i="4"/>
  <c r="L61" i="4" s="1"/>
  <c r="AR61" i="4"/>
  <c r="K60" i="4"/>
  <c r="L60" i="4" s="1"/>
  <c r="AR68" i="4"/>
  <c r="AV122" i="1"/>
  <c r="K124" i="1"/>
  <c r="L124" i="1" s="1"/>
  <c r="AV127" i="1"/>
  <c r="T128" i="1"/>
  <c r="K137" i="1"/>
  <c r="L137" i="1" s="1"/>
  <c r="T139" i="1"/>
  <c r="AS37" i="2"/>
  <c r="T51" i="2"/>
  <c r="K59" i="2"/>
  <c r="L59" i="2" s="1"/>
  <c r="T61" i="2"/>
  <c r="AR77" i="2"/>
  <c r="K80" i="2"/>
  <c r="L80" i="2" s="1"/>
  <c r="AR81" i="2"/>
  <c r="AK95" i="2"/>
  <c r="AV108" i="2"/>
  <c r="K111" i="2"/>
  <c r="L111" i="2" s="1"/>
  <c r="AU112" i="2"/>
  <c r="K115" i="2"/>
  <c r="L115" i="2" s="1"/>
  <c r="AU130" i="2"/>
  <c r="T143" i="2"/>
  <c r="T27" i="3"/>
  <c r="T37" i="3"/>
  <c r="T26" i="3"/>
  <c r="T33" i="3"/>
  <c r="T28" i="3"/>
  <c r="R97" i="4"/>
  <c r="AU105" i="2"/>
  <c r="AU116" i="2"/>
  <c r="R146" i="2"/>
  <c r="T82" i="3"/>
  <c r="T78" i="3"/>
  <c r="T74" i="3"/>
  <c r="T81" i="3"/>
  <c r="T77" i="3"/>
  <c r="T84" i="3"/>
  <c r="T80" i="3"/>
  <c r="T83" i="3"/>
  <c r="T79" i="3"/>
  <c r="T75" i="3"/>
  <c r="T113" i="3"/>
  <c r="T109" i="3"/>
  <c r="T116" i="3"/>
  <c r="T105" i="3"/>
  <c r="T112" i="3"/>
  <c r="T108" i="3"/>
  <c r="T115" i="3"/>
  <c r="T111" i="3"/>
  <c r="T114" i="3"/>
  <c r="T110" i="3"/>
  <c r="R125" i="3"/>
  <c r="O43" i="4"/>
  <c r="P43" i="4" s="1"/>
  <c r="Q43" i="4" s="1"/>
  <c r="S43" i="4" s="1"/>
  <c r="U43" i="4" s="1"/>
  <c r="AQ43" i="4" s="1"/>
  <c r="AV130" i="1"/>
  <c r="K132" i="1"/>
  <c r="L132" i="1" s="1"/>
  <c r="T136" i="1"/>
  <c r="AV138" i="1"/>
  <c r="K141" i="1"/>
  <c r="L141" i="1" s="1"/>
  <c r="AU142" i="1"/>
  <c r="K145" i="1"/>
  <c r="L145" i="1" s="1"/>
  <c r="T147" i="1"/>
  <c r="AR30" i="2"/>
  <c r="K33" i="2"/>
  <c r="L33" i="2" s="1"/>
  <c r="AR34" i="2"/>
  <c r="AR44" i="2"/>
  <c r="AR47" i="2"/>
  <c r="AS50" i="2"/>
  <c r="AS53" i="2"/>
  <c r="T58" i="2"/>
  <c r="K63" i="2"/>
  <c r="L63" i="2" s="1"/>
  <c r="AR64" i="2"/>
  <c r="K67" i="2"/>
  <c r="L67" i="2" s="1"/>
  <c r="T69" i="2"/>
  <c r="AR74" i="2"/>
  <c r="T75" i="2"/>
  <c r="AK96" i="2"/>
  <c r="AV105" i="2"/>
  <c r="AV116" i="2"/>
  <c r="AU125" i="2"/>
  <c r="K127" i="2"/>
  <c r="L127" i="2" s="1"/>
  <c r="T131" i="2"/>
  <c r="AV147" i="2"/>
  <c r="T107" i="3"/>
  <c r="AS82" i="4"/>
  <c r="AS81" i="4"/>
  <c r="AS77" i="4"/>
  <c r="AS84" i="4"/>
  <c r="AS73" i="4"/>
  <c r="AS76" i="4"/>
  <c r="AS80" i="4"/>
  <c r="AS79" i="4"/>
  <c r="R77" i="4"/>
  <c r="AS75" i="4"/>
  <c r="AU75" i="4" s="1"/>
  <c r="AS78" i="4"/>
  <c r="R76" i="4"/>
  <c r="AS74" i="4"/>
  <c r="R124" i="5"/>
  <c r="K122" i="1"/>
  <c r="L122" i="1" s="1"/>
  <c r="AU125" i="1"/>
  <c r="K127" i="1"/>
  <c r="L127" i="1" s="1"/>
  <c r="T131" i="1"/>
  <c r="AV142" i="1"/>
  <c r="AU146" i="1"/>
  <c r="AS30" i="2"/>
  <c r="AS34" i="2"/>
  <c r="K37" i="2"/>
  <c r="L37" i="2" s="1"/>
  <c r="AS47" i="2"/>
  <c r="AS64" i="2"/>
  <c r="AR68" i="2"/>
  <c r="K77" i="2"/>
  <c r="L77" i="2" s="1"/>
  <c r="T79" i="2"/>
  <c r="AL96" i="2"/>
  <c r="T98" i="2"/>
  <c r="K108" i="2"/>
  <c r="L108" i="2" s="1"/>
  <c r="AV125" i="2"/>
  <c r="T126" i="2"/>
  <c r="R44" i="3"/>
  <c r="R36" i="4"/>
  <c r="R137" i="4"/>
  <c r="AV125" i="1"/>
  <c r="T126" i="1"/>
  <c r="AV146" i="1"/>
  <c r="T28" i="2"/>
  <c r="K50" i="2"/>
  <c r="L50" i="2" s="1"/>
  <c r="K53" i="2"/>
  <c r="L53" i="2" s="1"/>
  <c r="AS68" i="2"/>
  <c r="AR78" i="2"/>
  <c r="K81" i="2"/>
  <c r="L81" i="2" s="1"/>
  <c r="AR82" i="2"/>
  <c r="T83" i="2"/>
  <c r="AK90" i="2"/>
  <c r="K94" i="2"/>
  <c r="L94" i="2" s="1"/>
  <c r="AK97" i="2"/>
  <c r="AU109" i="2"/>
  <c r="K112" i="2"/>
  <c r="L112" i="2" s="1"/>
  <c r="AU113" i="2"/>
  <c r="AU128" i="2"/>
  <c r="K130" i="2"/>
  <c r="L130" i="2" s="1"/>
  <c r="AU139" i="2"/>
  <c r="T140" i="2"/>
  <c r="AU143" i="2"/>
  <c r="T146" i="2"/>
  <c r="L27" i="3"/>
  <c r="T30" i="3"/>
  <c r="L100" i="3"/>
  <c r="R145" i="3"/>
  <c r="R32" i="4"/>
  <c r="R51" i="4"/>
  <c r="R73" i="4"/>
  <c r="S73" i="4" s="1"/>
  <c r="U73" i="4" s="1"/>
  <c r="AQ73" i="4" s="1"/>
  <c r="R49" i="5"/>
  <c r="AU128" i="1"/>
  <c r="K130" i="1"/>
  <c r="L130" i="1" s="1"/>
  <c r="K138" i="1"/>
  <c r="L138" i="1" s="1"/>
  <c r="AU139" i="1"/>
  <c r="T140" i="1"/>
  <c r="T144" i="1"/>
  <c r="AS27" i="2"/>
  <c r="K30" i="2"/>
  <c r="L30" i="2" s="1"/>
  <c r="T32" i="2"/>
  <c r="K44" i="2"/>
  <c r="L44" i="2" s="1"/>
  <c r="K47" i="2"/>
  <c r="L47" i="2" s="1"/>
  <c r="K60" i="2"/>
  <c r="L60" i="2" s="1"/>
  <c r="AR61" i="2"/>
  <c r="T62" i="2"/>
  <c r="T66" i="2"/>
  <c r="AS78" i="2"/>
  <c r="AS82" i="2"/>
  <c r="AL90" i="2"/>
  <c r="AL97" i="2"/>
  <c r="K105" i="2"/>
  <c r="L105" i="2" s="1"/>
  <c r="AV109" i="2"/>
  <c r="AV113" i="2"/>
  <c r="K116" i="2"/>
  <c r="L116" i="2" s="1"/>
  <c r="AU123" i="2"/>
  <c r="K125" i="2"/>
  <c r="L125" i="2" s="1"/>
  <c r="AV128" i="2"/>
  <c r="T129" i="2"/>
  <c r="AV139" i="2"/>
  <c r="AS34" i="3"/>
  <c r="L74" i="3"/>
  <c r="T106" i="3"/>
  <c r="R34" i="4"/>
  <c r="AR64" i="4"/>
  <c r="AU123" i="1"/>
  <c r="K125" i="1"/>
  <c r="L125" i="1" s="1"/>
  <c r="AV128" i="1"/>
  <c r="T129" i="1"/>
  <c r="AV139" i="1"/>
  <c r="K142" i="1"/>
  <c r="L142" i="1" s="1"/>
  <c r="AU143" i="1"/>
  <c r="K146" i="1"/>
  <c r="L146" i="1" s="1"/>
  <c r="AR31" i="2"/>
  <c r="K34" i="2"/>
  <c r="L34" i="2" s="1"/>
  <c r="AR35" i="2"/>
  <c r="T36" i="2"/>
  <c r="T49" i="2"/>
  <c r="AR51" i="2"/>
  <c r="T52" i="2"/>
  <c r="AS61" i="2"/>
  <c r="K64" i="2"/>
  <c r="L64" i="2" s="1"/>
  <c r="AR65" i="2"/>
  <c r="K68" i="2"/>
  <c r="L68" i="2" s="1"/>
  <c r="K74" i="2"/>
  <c r="L74" i="2" s="1"/>
  <c r="T76" i="2"/>
  <c r="T92" i="2"/>
  <c r="K95" i="2"/>
  <c r="L95" i="2" s="1"/>
  <c r="AK98" i="2"/>
  <c r="T99" i="2"/>
  <c r="AU106" i="2"/>
  <c r="AV123" i="2"/>
  <c r="T124" i="2"/>
  <c r="K147" i="2"/>
  <c r="L147" i="2" s="1"/>
  <c r="AU144" i="2"/>
  <c r="AU147" i="2"/>
  <c r="K145" i="2"/>
  <c r="L145" i="2" s="1"/>
  <c r="AU136" i="2"/>
  <c r="AX136" i="2" s="1"/>
  <c r="T137" i="2"/>
  <c r="L29" i="3"/>
  <c r="R60" i="3"/>
  <c r="T96" i="3"/>
  <c r="T89" i="3"/>
  <c r="T95" i="3"/>
  <c r="T94" i="3"/>
  <c r="T93" i="3"/>
  <c r="T100" i="3"/>
  <c r="T91" i="3"/>
  <c r="T98" i="3"/>
  <c r="R42" i="4"/>
  <c r="O42" i="4"/>
  <c r="P42" i="4" s="1"/>
  <c r="Q42" i="4" s="1"/>
  <c r="R75" i="4"/>
  <c r="O75" i="4"/>
  <c r="P75" i="4" s="1"/>
  <c r="Q75" i="4" s="1"/>
  <c r="S75" i="4" s="1"/>
  <c r="U75" i="4" s="1"/>
  <c r="AQ75" i="4" s="1"/>
  <c r="R78" i="4"/>
  <c r="R137" i="6"/>
  <c r="T124" i="1"/>
  <c r="AU136" i="1"/>
  <c r="T137" i="1"/>
  <c r="AV143" i="1"/>
  <c r="AU147" i="1"/>
  <c r="AS31" i="2"/>
  <c r="AS35" i="2"/>
  <c r="AR45" i="2"/>
  <c r="T46" i="2"/>
  <c r="AR48" i="2"/>
  <c r="AS51" i="2"/>
  <c r="AR58" i="2"/>
  <c r="T59" i="2"/>
  <c r="AS65" i="2"/>
  <c r="AR69" i="2"/>
  <c r="AR75" i="2"/>
  <c r="T80" i="2"/>
  <c r="K89" i="2"/>
  <c r="L89" i="2" s="1"/>
  <c r="AK91" i="2"/>
  <c r="AL98" i="2"/>
  <c r="AV106" i="2"/>
  <c r="K109" i="2"/>
  <c r="L109" i="2" s="1"/>
  <c r="AU121" i="2"/>
  <c r="AU131" i="2"/>
  <c r="AU146" i="2"/>
  <c r="T36" i="3"/>
  <c r="K49" i="3"/>
  <c r="L49" i="3" s="1"/>
  <c r="K46" i="3"/>
  <c r="L46" i="3" s="1"/>
  <c r="K43" i="3"/>
  <c r="L43" i="3" s="1"/>
  <c r="K52" i="3"/>
  <c r="L52" i="3" s="1"/>
  <c r="AR52" i="3"/>
  <c r="AR49" i="3"/>
  <c r="AR43" i="3"/>
  <c r="K48" i="3"/>
  <c r="L48" i="3" s="1"/>
  <c r="K45" i="3"/>
  <c r="L45" i="3" s="1"/>
  <c r="K51" i="3"/>
  <c r="L51" i="3" s="1"/>
  <c r="K42" i="3"/>
  <c r="L42" i="3" s="1"/>
  <c r="AR48" i="3"/>
  <c r="AR45" i="3"/>
  <c r="K53" i="3"/>
  <c r="L53" i="3" s="1"/>
  <c r="K50" i="3"/>
  <c r="L50" i="3" s="1"/>
  <c r="AR47" i="3"/>
  <c r="AR44" i="3"/>
  <c r="T92" i="3"/>
  <c r="R141" i="3"/>
  <c r="R99" i="4"/>
  <c r="AU121" i="1"/>
  <c r="AU131" i="1"/>
  <c r="AV147" i="1"/>
  <c r="K27" i="2"/>
  <c r="L27" i="2" s="1"/>
  <c r="T29" i="2"/>
  <c r="AS45" i="2"/>
  <c r="AS69" i="2"/>
  <c r="T73" i="2"/>
  <c r="AS75" i="2"/>
  <c r="K78" i="2"/>
  <c r="L78" i="2" s="1"/>
  <c r="AR79" i="2"/>
  <c r="K82" i="2"/>
  <c r="L82" i="2" s="1"/>
  <c r="T84" i="2"/>
  <c r="AL91" i="2"/>
  <c r="K96" i="2"/>
  <c r="L96" i="2" s="1"/>
  <c r="AU110" i="2"/>
  <c r="K113" i="2"/>
  <c r="L113" i="2" s="1"/>
  <c r="AU114" i="2"/>
  <c r="AU126" i="2"/>
  <c r="K128" i="2"/>
  <c r="L128" i="2" s="1"/>
  <c r="AV131" i="2"/>
  <c r="T132" i="2"/>
  <c r="K144" i="2"/>
  <c r="L144" i="2" s="1"/>
  <c r="R68" i="3"/>
  <c r="L95" i="3"/>
  <c r="R67" i="4"/>
  <c r="R80" i="4"/>
  <c r="R121" i="5"/>
  <c r="O121" i="5"/>
  <c r="P121" i="5" s="1"/>
  <c r="Q121" i="5" s="1"/>
  <c r="AU126" i="1"/>
  <c r="K128" i="1"/>
  <c r="L128" i="1" s="1"/>
  <c r="AV131" i="1"/>
  <c r="T132" i="1"/>
  <c r="K139" i="1"/>
  <c r="L139" i="1" s="1"/>
  <c r="T141" i="1"/>
  <c r="AR28" i="2"/>
  <c r="T33" i="2"/>
  <c r="K51" i="2"/>
  <c r="L51" i="2" s="1"/>
  <c r="K61" i="2"/>
  <c r="L61" i="2" s="1"/>
  <c r="T63" i="2"/>
  <c r="AS79" i="2"/>
  <c r="AR83" i="2"/>
  <c r="AK92" i="2"/>
  <c r="AK99" i="2"/>
  <c r="AV110" i="2"/>
  <c r="T122" i="2"/>
  <c r="AV126" i="2"/>
  <c r="T127" i="2"/>
  <c r="AU140" i="2"/>
  <c r="K143" i="2"/>
  <c r="L143" i="2" s="1"/>
  <c r="L26" i="3"/>
  <c r="T32" i="3"/>
  <c r="L84" i="3"/>
  <c r="K115" i="3"/>
  <c r="L115" i="3" s="1"/>
  <c r="AU112" i="3"/>
  <c r="K111" i="3"/>
  <c r="L111" i="3" s="1"/>
  <c r="AU108" i="3"/>
  <c r="K107" i="3"/>
  <c r="L107" i="3" s="1"/>
  <c r="AU115" i="3"/>
  <c r="K114" i="3"/>
  <c r="L114" i="3" s="1"/>
  <c r="AU111" i="3"/>
  <c r="K110" i="3"/>
  <c r="L110" i="3" s="1"/>
  <c r="AU107" i="3"/>
  <c r="K106" i="3"/>
  <c r="L106" i="3" s="1"/>
  <c r="AU114" i="3"/>
  <c r="K113" i="3"/>
  <c r="L113" i="3" s="1"/>
  <c r="AU110" i="3"/>
  <c r="K109" i="3"/>
  <c r="L109" i="3" s="1"/>
  <c r="AU113" i="3"/>
  <c r="K112" i="3"/>
  <c r="L112" i="3" s="1"/>
  <c r="AU109" i="3"/>
  <c r="K108" i="3"/>
  <c r="L108" i="3" s="1"/>
  <c r="AU106" i="3"/>
  <c r="K63" i="4"/>
  <c r="L63" i="4" s="1"/>
  <c r="K123" i="1"/>
  <c r="L123" i="1" s="1"/>
  <c r="AU140" i="1"/>
  <c r="K143" i="1"/>
  <c r="L143" i="1" s="1"/>
  <c r="AU144" i="1"/>
  <c r="T26" i="2"/>
  <c r="AS28" i="2"/>
  <c r="K31" i="2"/>
  <c r="L31" i="2" s="1"/>
  <c r="AR32" i="2"/>
  <c r="K35" i="2"/>
  <c r="L35" i="2" s="1"/>
  <c r="K45" i="2"/>
  <c r="L45" i="2" s="1"/>
  <c r="AR62" i="2"/>
  <c r="K65" i="2"/>
  <c r="L65" i="2" s="1"/>
  <c r="AR66" i="2"/>
  <c r="K90" i="2"/>
  <c r="L90" i="2" s="1"/>
  <c r="K97" i="2"/>
  <c r="L97" i="2" s="1"/>
  <c r="K106" i="2"/>
  <c r="L106" i="2" s="1"/>
  <c r="AU129" i="2"/>
  <c r="T145" i="2"/>
  <c r="T147" i="2"/>
  <c r="T29" i="3"/>
  <c r="L73" i="3"/>
  <c r="T76" i="3"/>
  <c r="T90" i="3"/>
  <c r="K105" i="3"/>
  <c r="L105" i="3" s="1"/>
  <c r="AU138" i="3"/>
  <c r="K137" i="3"/>
  <c r="L137" i="3" s="1"/>
  <c r="AU145" i="3"/>
  <c r="K144" i="3"/>
  <c r="L144" i="3" s="1"/>
  <c r="AU141" i="3"/>
  <c r="K140" i="3"/>
  <c r="L140" i="3" s="1"/>
  <c r="AU137" i="3"/>
  <c r="K147" i="3"/>
  <c r="L147" i="3" s="1"/>
  <c r="K136" i="3"/>
  <c r="L136" i="3" s="1"/>
  <c r="AU144" i="3"/>
  <c r="K143" i="3"/>
  <c r="L143" i="3" s="1"/>
  <c r="AU140" i="3"/>
  <c r="K139" i="3"/>
  <c r="L139" i="3" s="1"/>
  <c r="AU139" i="3"/>
  <c r="K138" i="3"/>
  <c r="L138" i="3" s="1"/>
  <c r="AU146" i="3"/>
  <c r="K146" i="3"/>
  <c r="L146" i="3" s="1"/>
  <c r="AU147" i="3"/>
  <c r="AU129" i="1"/>
  <c r="K136" i="1"/>
  <c r="L136" i="1" s="1"/>
  <c r="AV140" i="1"/>
  <c r="T50" i="2"/>
  <c r="T77" i="2"/>
  <c r="T138" i="2"/>
  <c r="T144" i="2"/>
  <c r="AU145" i="2"/>
  <c r="AS37" i="3"/>
  <c r="AS26" i="3"/>
  <c r="AS33" i="3"/>
  <c r="AS29" i="3"/>
  <c r="AS36" i="3"/>
  <c r="AS32" i="3"/>
  <c r="AS28" i="3"/>
  <c r="AS35" i="3"/>
  <c r="AS31" i="3"/>
  <c r="T35" i="3"/>
  <c r="AR50" i="3"/>
  <c r="AR53" i="3"/>
  <c r="R62" i="3"/>
  <c r="L78" i="3"/>
  <c r="L93" i="3"/>
  <c r="R129" i="4"/>
  <c r="R132" i="5"/>
  <c r="R130" i="6"/>
  <c r="AR30" i="3"/>
  <c r="K33" i="3"/>
  <c r="L33" i="3" s="1"/>
  <c r="AR34" i="3"/>
  <c r="AS50" i="3"/>
  <c r="AS53" i="3"/>
  <c r="T58" i="3"/>
  <c r="AS60" i="3"/>
  <c r="K63" i="3"/>
  <c r="L63" i="3" s="1"/>
  <c r="AR64" i="3"/>
  <c r="K67" i="3"/>
  <c r="L67" i="3" s="1"/>
  <c r="T69" i="3"/>
  <c r="AR74" i="3"/>
  <c r="AL89" i="3"/>
  <c r="AK96" i="3"/>
  <c r="AV116" i="3"/>
  <c r="T121" i="3"/>
  <c r="K122" i="3"/>
  <c r="L122" i="3" s="1"/>
  <c r="AU125" i="3"/>
  <c r="K127" i="3"/>
  <c r="L127" i="3" s="1"/>
  <c r="T131" i="3"/>
  <c r="AV142" i="3"/>
  <c r="K26" i="4"/>
  <c r="L26" i="4" s="1"/>
  <c r="AS30" i="4"/>
  <c r="AS34" i="4"/>
  <c r="K37" i="4"/>
  <c r="L37" i="4" s="1"/>
  <c r="AS44" i="4"/>
  <c r="AS47" i="4"/>
  <c r="AS64" i="4"/>
  <c r="T79" i="4"/>
  <c r="R49" i="6"/>
  <c r="K77" i="3"/>
  <c r="L77" i="3" s="1"/>
  <c r="AL96" i="3"/>
  <c r="T126" i="3"/>
  <c r="T81" i="5"/>
  <c r="T77" i="5"/>
  <c r="T84" i="5"/>
  <c r="T73" i="5"/>
  <c r="T80" i="5"/>
  <c r="T76" i="5"/>
  <c r="T83" i="5"/>
  <c r="T79" i="5"/>
  <c r="T75" i="5"/>
  <c r="T74" i="5"/>
  <c r="T82" i="5"/>
  <c r="R129" i="5"/>
  <c r="R115" i="6"/>
  <c r="R147" i="6"/>
  <c r="AR27" i="3"/>
  <c r="AS68" i="3"/>
  <c r="AR78" i="3"/>
  <c r="K81" i="3"/>
  <c r="L81" i="3" s="1"/>
  <c r="AR82" i="3"/>
  <c r="AK90" i="3"/>
  <c r="K94" i="3"/>
  <c r="L94" i="3" s="1"/>
  <c r="AK97" i="3"/>
  <c r="AU128" i="3"/>
  <c r="K130" i="3"/>
  <c r="L130" i="3" s="1"/>
  <c r="T140" i="3"/>
  <c r="T144" i="3"/>
  <c r="AS27" i="4"/>
  <c r="K30" i="4"/>
  <c r="L30" i="4" s="1"/>
  <c r="T32" i="4"/>
  <c r="K44" i="4"/>
  <c r="L44" i="4" s="1"/>
  <c r="K47" i="4"/>
  <c r="L47" i="4" s="1"/>
  <c r="T62" i="4"/>
  <c r="T66" i="4"/>
  <c r="AR36" i="5"/>
  <c r="K35" i="5"/>
  <c r="L35" i="5" s="1"/>
  <c r="AR32" i="5"/>
  <c r="K31" i="5"/>
  <c r="L31" i="5" s="1"/>
  <c r="AR28" i="5"/>
  <c r="K27" i="5"/>
  <c r="L27" i="5" s="1"/>
  <c r="AR35" i="5"/>
  <c r="K34" i="5"/>
  <c r="L34" i="5" s="1"/>
  <c r="AR31" i="5"/>
  <c r="K30" i="5"/>
  <c r="L30" i="5" s="1"/>
  <c r="AR27" i="5"/>
  <c r="K37" i="5"/>
  <c r="L37" i="5" s="1"/>
  <c r="K26" i="5"/>
  <c r="L26" i="5" s="1"/>
  <c r="AR34" i="5"/>
  <c r="K33" i="5"/>
  <c r="L33" i="5" s="1"/>
  <c r="AR30" i="5"/>
  <c r="K36" i="5"/>
  <c r="L36" i="5" s="1"/>
  <c r="AR33" i="5"/>
  <c r="K32" i="5"/>
  <c r="L32" i="5" s="1"/>
  <c r="AR29" i="5"/>
  <c r="K28" i="5"/>
  <c r="L28" i="5" s="1"/>
  <c r="R69" i="5"/>
  <c r="L76" i="5"/>
  <c r="S58" i="6"/>
  <c r="U58" i="6" s="1"/>
  <c r="AQ58" i="6" s="1"/>
  <c r="AS42" i="3"/>
  <c r="T46" i="3"/>
  <c r="AS51" i="3"/>
  <c r="AR58" i="3"/>
  <c r="T59" i="3"/>
  <c r="AS65" i="3"/>
  <c r="AR69" i="3"/>
  <c r="AR75" i="3"/>
  <c r="K89" i="3"/>
  <c r="L89" i="3" s="1"/>
  <c r="AK91" i="3"/>
  <c r="AL98" i="3"/>
  <c r="AU121" i="3"/>
  <c r="AU131" i="3"/>
  <c r="AV136" i="3"/>
  <c r="AV147" i="3"/>
  <c r="K27" i="4"/>
  <c r="L27" i="4" s="1"/>
  <c r="T29" i="4"/>
  <c r="AS45" i="4"/>
  <c r="AS48" i="4"/>
  <c r="AS69" i="4"/>
  <c r="R106" i="4"/>
  <c r="R100" i="5"/>
  <c r="R123" i="5"/>
  <c r="AL91" i="3"/>
  <c r="R127" i="4"/>
  <c r="AR28" i="3"/>
  <c r="K61" i="3"/>
  <c r="L61" i="3" s="1"/>
  <c r="T63" i="3"/>
  <c r="T67" i="3"/>
  <c r="AR83" i="3"/>
  <c r="AK92" i="3"/>
  <c r="AK99" i="3"/>
  <c r="AV110" i="3"/>
  <c r="AV114" i="3"/>
  <c r="T122" i="3"/>
  <c r="K123" i="3"/>
  <c r="L123" i="3" s="1"/>
  <c r="AV126" i="3"/>
  <c r="T127" i="3"/>
  <c r="T26" i="4"/>
  <c r="AS28" i="4"/>
  <c r="K31" i="4"/>
  <c r="L31" i="4" s="1"/>
  <c r="AR32" i="4"/>
  <c r="K35" i="4"/>
  <c r="L35" i="4" s="1"/>
  <c r="T37" i="4"/>
  <c r="AR37" i="5"/>
  <c r="AV145" i="5"/>
  <c r="AV141" i="5"/>
  <c r="AV144" i="5"/>
  <c r="AV140" i="5"/>
  <c r="AV147" i="5"/>
  <c r="AV143" i="5"/>
  <c r="AV142" i="5"/>
  <c r="AV137" i="5"/>
  <c r="AV146" i="5"/>
  <c r="AV136" i="5"/>
  <c r="AV139" i="5"/>
  <c r="R144" i="6"/>
  <c r="K31" i="3"/>
  <c r="L31" i="3" s="1"/>
  <c r="AR32" i="3"/>
  <c r="K35" i="3"/>
  <c r="L35" i="3" s="1"/>
  <c r="AR62" i="3"/>
  <c r="K65" i="3"/>
  <c r="L65" i="3" s="1"/>
  <c r="AR66" i="3"/>
  <c r="K90" i="3"/>
  <c r="L90" i="3" s="1"/>
  <c r="AL92" i="3"/>
  <c r="K97" i="3"/>
  <c r="L97" i="3" s="1"/>
  <c r="AL99" i="3"/>
  <c r="AU129" i="3"/>
  <c r="K131" i="3"/>
  <c r="L131" i="3" s="1"/>
  <c r="AV140" i="3"/>
  <c r="AV144" i="3"/>
  <c r="AS32" i="4"/>
  <c r="AR36" i="4"/>
  <c r="L45" i="4"/>
  <c r="L48" i="4"/>
  <c r="T50" i="4"/>
  <c r="T53" i="4"/>
  <c r="AS62" i="4"/>
  <c r="AS66" i="4"/>
  <c r="T77" i="4"/>
  <c r="R131" i="4"/>
  <c r="R93" i="6"/>
  <c r="AR36" i="3"/>
  <c r="T50" i="3"/>
  <c r="T53" i="3"/>
  <c r="K58" i="3"/>
  <c r="L58" i="3" s="1"/>
  <c r="AS62" i="3"/>
  <c r="AS66" i="3"/>
  <c r="K69" i="3"/>
  <c r="L69" i="3" s="1"/>
  <c r="K75" i="3"/>
  <c r="L75" i="3" s="1"/>
  <c r="AR76" i="3"/>
  <c r="AK100" i="3"/>
  <c r="K121" i="3"/>
  <c r="L121" i="3" s="1"/>
  <c r="AU124" i="3"/>
  <c r="AV129" i="3"/>
  <c r="T130" i="3"/>
  <c r="T138" i="3"/>
  <c r="AS36" i="4"/>
  <c r="T44" i="4"/>
  <c r="T47" i="4"/>
  <c r="AR49" i="4"/>
  <c r="AR52" i="4"/>
  <c r="T60" i="4"/>
  <c r="R136" i="4"/>
  <c r="O136" i="4"/>
  <c r="P136" i="4" s="1"/>
  <c r="Q136" i="4" s="1"/>
  <c r="S136" i="4" s="1"/>
  <c r="L83" i="5"/>
  <c r="K114" i="5"/>
  <c r="L114" i="5" s="1"/>
  <c r="AU111" i="5"/>
  <c r="K110" i="5"/>
  <c r="L110" i="5" s="1"/>
  <c r="AU107" i="5"/>
  <c r="K106" i="5"/>
  <c r="L106" i="5" s="1"/>
  <c r="AU114" i="5"/>
  <c r="K113" i="5"/>
  <c r="L113" i="5" s="1"/>
  <c r="AU110" i="5"/>
  <c r="K109" i="5"/>
  <c r="L109" i="5" s="1"/>
  <c r="AU106" i="5"/>
  <c r="K116" i="5"/>
  <c r="L116" i="5" s="1"/>
  <c r="K105" i="5"/>
  <c r="L105" i="5" s="1"/>
  <c r="AU113" i="5"/>
  <c r="K112" i="5"/>
  <c r="L112" i="5" s="1"/>
  <c r="AU109" i="5"/>
  <c r="K108" i="5"/>
  <c r="L108" i="5" s="1"/>
  <c r="K115" i="5"/>
  <c r="L115" i="5" s="1"/>
  <c r="AU112" i="5"/>
  <c r="K111" i="5"/>
  <c r="L111" i="5" s="1"/>
  <c r="AU115" i="5"/>
  <c r="R125" i="5"/>
  <c r="T44" i="3"/>
  <c r="T47" i="3"/>
  <c r="AR59" i="3"/>
  <c r="T60" i="3"/>
  <c r="K79" i="3"/>
  <c r="L79" i="3" s="1"/>
  <c r="AR80" i="3"/>
  <c r="K83" i="3"/>
  <c r="L83" i="3" s="1"/>
  <c r="AK93" i="3"/>
  <c r="K98" i="3"/>
  <c r="L98" i="3" s="1"/>
  <c r="AL100" i="3"/>
  <c r="AV124" i="3"/>
  <c r="K126" i="3"/>
  <c r="L126" i="3" s="1"/>
  <c r="AV137" i="3"/>
  <c r="T142" i="3"/>
  <c r="K28" i="4"/>
  <c r="L28" i="4" s="1"/>
  <c r="AR29" i="4"/>
  <c r="T30" i="4"/>
  <c r="T34" i="4"/>
  <c r="AS43" i="4"/>
  <c r="AU43" i="4" s="1"/>
  <c r="AR46" i="4"/>
  <c r="AS49" i="4"/>
  <c r="AS59" i="4"/>
  <c r="T64" i="4"/>
  <c r="AR83" i="4"/>
  <c r="K82" i="4"/>
  <c r="L82" i="4" s="1"/>
  <c r="AR82" i="4"/>
  <c r="K81" i="4"/>
  <c r="L81" i="4" s="1"/>
  <c r="K84" i="4"/>
  <c r="L84" i="4" s="1"/>
  <c r="AR84" i="4"/>
  <c r="K83" i="4"/>
  <c r="L83" i="4" s="1"/>
  <c r="AR80" i="4"/>
  <c r="AR73" i="4"/>
  <c r="T74" i="4"/>
  <c r="R90" i="4"/>
  <c r="R98" i="5"/>
  <c r="R53" i="6"/>
  <c r="AR73" i="3"/>
  <c r="AR84" i="3"/>
  <c r="AL93" i="3"/>
  <c r="T125" i="3"/>
  <c r="R122" i="4"/>
  <c r="O122" i="4"/>
  <c r="P122" i="4" s="1"/>
  <c r="Q122" i="4" s="1"/>
  <c r="R147" i="4"/>
  <c r="R75" i="5"/>
  <c r="R77" i="5"/>
  <c r="K32" i="3"/>
  <c r="L32" i="3" s="1"/>
  <c r="AR33" i="3"/>
  <c r="K36" i="3"/>
  <c r="L36" i="3" s="1"/>
  <c r="AR63" i="3"/>
  <c r="K66" i="3"/>
  <c r="L66" i="3" s="1"/>
  <c r="AR67" i="3"/>
  <c r="T68" i="3"/>
  <c r="AK94" i="3"/>
  <c r="K99" i="3"/>
  <c r="L99" i="3" s="1"/>
  <c r="AV115" i="3"/>
  <c r="AU122" i="3"/>
  <c r="AU127" i="3"/>
  <c r="K129" i="3"/>
  <c r="L129" i="3" s="1"/>
  <c r="AV132" i="3"/>
  <c r="AV141" i="3"/>
  <c r="AR26" i="4"/>
  <c r="AS33" i="4"/>
  <c r="AR37" i="4"/>
  <c r="AS63" i="4"/>
  <c r="R29" i="5"/>
  <c r="L73" i="5"/>
  <c r="AU105" i="5"/>
  <c r="AV127" i="6"/>
  <c r="AV122" i="6"/>
  <c r="AX122" i="6" s="1"/>
  <c r="AV132" i="6"/>
  <c r="AV124" i="6"/>
  <c r="AV129" i="6"/>
  <c r="AV126" i="6"/>
  <c r="AV131" i="6"/>
  <c r="AV121" i="6"/>
  <c r="AV123" i="6"/>
  <c r="AV128" i="6"/>
  <c r="AV125" i="6"/>
  <c r="AV130" i="6"/>
  <c r="R121" i="6"/>
  <c r="AR26" i="3"/>
  <c r="AS63" i="3"/>
  <c r="K76" i="3"/>
  <c r="L76" i="3" s="1"/>
  <c r="K92" i="3"/>
  <c r="L92" i="3" s="1"/>
  <c r="K124" i="3"/>
  <c r="L124" i="3" s="1"/>
  <c r="T128" i="3"/>
  <c r="T51" i="4"/>
  <c r="R93" i="5"/>
  <c r="AR77" i="3"/>
  <c r="K80" i="3"/>
  <c r="L80" i="3" s="1"/>
  <c r="T31" i="4"/>
  <c r="T45" i="4"/>
  <c r="T81" i="4"/>
  <c r="T84" i="4"/>
  <c r="T83" i="4"/>
  <c r="T82" i="4"/>
  <c r="R115" i="4"/>
  <c r="R46" i="5"/>
  <c r="R58" i="5"/>
  <c r="O58" i="5"/>
  <c r="P58" i="5" s="1"/>
  <c r="Q58" i="5" s="1"/>
  <c r="S58" i="5" s="1"/>
  <c r="R128" i="5"/>
  <c r="AK93" i="4"/>
  <c r="K98" i="4"/>
  <c r="L98" i="4" s="1"/>
  <c r="AL100" i="4"/>
  <c r="AV107" i="4"/>
  <c r="K110" i="4"/>
  <c r="L110" i="4" s="1"/>
  <c r="AU111" i="4"/>
  <c r="K114" i="4"/>
  <c r="L114" i="4" s="1"/>
  <c r="T116" i="4"/>
  <c r="AV124" i="4"/>
  <c r="K126" i="4"/>
  <c r="L126" i="4" s="1"/>
  <c r="AV137" i="4"/>
  <c r="K140" i="4"/>
  <c r="L140" i="4" s="1"/>
  <c r="T142" i="4"/>
  <c r="T30" i="5"/>
  <c r="T34" i="5"/>
  <c r="AS43" i="5"/>
  <c r="AR46" i="5"/>
  <c r="AS49" i="5"/>
  <c r="AS52" i="5"/>
  <c r="K62" i="5"/>
  <c r="L62" i="5" s="1"/>
  <c r="T64" i="5"/>
  <c r="AR73" i="5"/>
  <c r="AS80" i="5"/>
  <c r="AR84" i="5"/>
  <c r="K91" i="5"/>
  <c r="L91" i="5" s="1"/>
  <c r="T95" i="5"/>
  <c r="AV111" i="5"/>
  <c r="T125" i="5"/>
  <c r="L126" i="5"/>
  <c r="R58" i="6"/>
  <c r="K76" i="6"/>
  <c r="L76" i="6" s="1"/>
  <c r="AR84" i="6"/>
  <c r="K83" i="6"/>
  <c r="L83" i="6" s="1"/>
  <c r="AR80" i="6"/>
  <c r="K79" i="6"/>
  <c r="L79" i="6" s="1"/>
  <c r="AR76" i="6"/>
  <c r="K75" i="6"/>
  <c r="L75" i="6" s="1"/>
  <c r="AR83" i="6"/>
  <c r="K82" i="6"/>
  <c r="L82" i="6" s="1"/>
  <c r="AR79" i="6"/>
  <c r="K78" i="6"/>
  <c r="L78" i="6" s="1"/>
  <c r="AR75" i="6"/>
  <c r="K74" i="6"/>
  <c r="L74" i="6" s="1"/>
  <c r="K77" i="6"/>
  <c r="L77" i="6" s="1"/>
  <c r="AR74" i="6"/>
  <c r="K84" i="6"/>
  <c r="L84" i="6" s="1"/>
  <c r="K73" i="6"/>
  <c r="L73" i="6" s="1"/>
  <c r="K81" i="6"/>
  <c r="L81" i="6" s="1"/>
  <c r="R66" i="7"/>
  <c r="K91" i="4"/>
  <c r="L91" i="4" s="1"/>
  <c r="AL93" i="4"/>
  <c r="T95" i="4"/>
  <c r="AV111" i="4"/>
  <c r="AU115" i="4"/>
  <c r="T125" i="4"/>
  <c r="AU132" i="4"/>
  <c r="AU141" i="4"/>
  <c r="K144" i="4"/>
  <c r="L144" i="4" s="1"/>
  <c r="AU145" i="4"/>
  <c r="T146" i="4"/>
  <c r="AS29" i="5"/>
  <c r="AS46" i="5"/>
  <c r="K52" i="5"/>
  <c r="L52" i="5" s="1"/>
  <c r="AR63" i="5"/>
  <c r="K66" i="5"/>
  <c r="L66" i="5" s="1"/>
  <c r="AR67" i="5"/>
  <c r="T68" i="5"/>
  <c r="AS84" i="5"/>
  <c r="AK94" i="5"/>
  <c r="K99" i="5"/>
  <c r="L99" i="5" s="1"/>
  <c r="AV115" i="5"/>
  <c r="AV132" i="5"/>
  <c r="R28" i="6"/>
  <c r="R60" i="6"/>
  <c r="R124" i="6"/>
  <c r="R59" i="7"/>
  <c r="R61" i="7"/>
  <c r="R74" i="7"/>
  <c r="K92" i="4"/>
  <c r="L92" i="4" s="1"/>
  <c r="AL94" i="4"/>
  <c r="T96" i="4"/>
  <c r="K107" i="4"/>
  <c r="L107" i="4" s="1"/>
  <c r="AU108" i="4"/>
  <c r="T109" i="4"/>
  <c r="T113" i="4"/>
  <c r="K124" i="4"/>
  <c r="L124" i="4" s="1"/>
  <c r="AV127" i="4"/>
  <c r="T128" i="4"/>
  <c r="T139" i="4"/>
  <c r="AS37" i="5"/>
  <c r="T51" i="5"/>
  <c r="K59" i="5"/>
  <c r="L59" i="5" s="1"/>
  <c r="T61" i="5"/>
  <c r="AR77" i="5"/>
  <c r="K80" i="5"/>
  <c r="L80" i="5" s="1"/>
  <c r="AR81" i="5"/>
  <c r="AK95" i="5"/>
  <c r="AV108" i="5"/>
  <c r="T123" i="5"/>
  <c r="AU130" i="5"/>
  <c r="AU138" i="5"/>
  <c r="AU140" i="5"/>
  <c r="R62" i="6"/>
  <c r="AR81" i="6"/>
  <c r="R142" i="6"/>
  <c r="R29" i="7"/>
  <c r="AK89" i="4"/>
  <c r="T90" i="4"/>
  <c r="K93" i="4"/>
  <c r="L93" i="4" s="1"/>
  <c r="AL95" i="4"/>
  <c r="T97" i="4"/>
  <c r="K100" i="4"/>
  <c r="L100" i="4" s="1"/>
  <c r="AU105" i="4"/>
  <c r="T106" i="4"/>
  <c r="AV112" i="4"/>
  <c r="AU116" i="4"/>
  <c r="AV130" i="4"/>
  <c r="K132" i="4"/>
  <c r="L132" i="4" s="1"/>
  <c r="T136" i="4"/>
  <c r="AV138" i="4"/>
  <c r="K141" i="4"/>
  <c r="L141" i="4" s="1"/>
  <c r="AU142" i="4"/>
  <c r="K145" i="4"/>
  <c r="L145" i="4" s="1"/>
  <c r="T147" i="4"/>
  <c r="AR44" i="5"/>
  <c r="AR47" i="5"/>
  <c r="AS50" i="5"/>
  <c r="AS53" i="5"/>
  <c r="T58" i="5"/>
  <c r="AS60" i="5"/>
  <c r="K63" i="5"/>
  <c r="L63" i="5" s="1"/>
  <c r="AR64" i="5"/>
  <c r="K67" i="5"/>
  <c r="L67" i="5" s="1"/>
  <c r="T69" i="5"/>
  <c r="AR74" i="5"/>
  <c r="AK96" i="5"/>
  <c r="AV116" i="5"/>
  <c r="T121" i="5"/>
  <c r="T131" i="5"/>
  <c r="T142" i="5"/>
  <c r="AR73" i="6"/>
  <c r="AR77" i="6"/>
  <c r="P121" i="6"/>
  <c r="Q121" i="6" s="1"/>
  <c r="S121" i="6" s="1"/>
  <c r="R139" i="6"/>
  <c r="L79" i="7"/>
  <c r="R111" i="6"/>
  <c r="R47" i="7"/>
  <c r="R68" i="7"/>
  <c r="AL96" i="4"/>
  <c r="T98" i="4"/>
  <c r="K108" i="4"/>
  <c r="L108" i="4" s="1"/>
  <c r="T110" i="4"/>
  <c r="T114" i="4"/>
  <c r="AV125" i="4"/>
  <c r="T126" i="4"/>
  <c r="AV146" i="4"/>
  <c r="T28" i="5"/>
  <c r="K50" i="5"/>
  <c r="L50" i="5" s="1"/>
  <c r="K53" i="5"/>
  <c r="L53" i="5" s="1"/>
  <c r="AS68" i="5"/>
  <c r="AR78" i="5"/>
  <c r="K81" i="5"/>
  <c r="L81" i="5" s="1"/>
  <c r="AR82" i="5"/>
  <c r="AK90" i="5"/>
  <c r="T91" i="5"/>
  <c r="K94" i="5"/>
  <c r="L94" i="5" s="1"/>
  <c r="AK97" i="5"/>
  <c r="O122" i="5"/>
  <c r="P122" i="5" s="1"/>
  <c r="Q122" i="5" s="1"/>
  <c r="S122" i="5" s="1"/>
  <c r="K130" i="5"/>
  <c r="L130" i="5" s="1"/>
  <c r="K138" i="5"/>
  <c r="L138" i="5" s="1"/>
  <c r="T144" i="5"/>
  <c r="AS46" i="6"/>
  <c r="AS48" i="6"/>
  <c r="AS45" i="6"/>
  <c r="AS51" i="6"/>
  <c r="AS42" i="6"/>
  <c r="AS47" i="6"/>
  <c r="AS44" i="6"/>
  <c r="AS53" i="6"/>
  <c r="AS50" i="6"/>
  <c r="L73" i="7"/>
  <c r="AK90" i="4"/>
  <c r="T91" i="4"/>
  <c r="K94" i="4"/>
  <c r="L94" i="4" s="1"/>
  <c r="AK97" i="4"/>
  <c r="AU109" i="4"/>
  <c r="K112" i="4"/>
  <c r="L112" i="4" s="1"/>
  <c r="AU113" i="4"/>
  <c r="AU128" i="4"/>
  <c r="K130" i="4"/>
  <c r="L130" i="4" s="1"/>
  <c r="K138" i="4"/>
  <c r="L138" i="4" s="1"/>
  <c r="AU139" i="4"/>
  <c r="T140" i="4"/>
  <c r="T144" i="4"/>
  <c r="T32" i="5"/>
  <c r="K44" i="5"/>
  <c r="L44" i="5" s="1"/>
  <c r="K47" i="5"/>
  <c r="L47" i="5" s="1"/>
  <c r="K60" i="5"/>
  <c r="L60" i="5" s="1"/>
  <c r="AR61" i="5"/>
  <c r="T62" i="5"/>
  <c r="T66" i="5"/>
  <c r="AS78" i="5"/>
  <c r="AS82" i="5"/>
  <c r="AL97" i="5"/>
  <c r="AV109" i="5"/>
  <c r="AV113" i="5"/>
  <c r="AV128" i="5"/>
  <c r="T129" i="5"/>
  <c r="R30" i="6"/>
  <c r="R59" i="6"/>
  <c r="O59" i="6"/>
  <c r="P59" i="6" s="1"/>
  <c r="Q59" i="6" s="1"/>
  <c r="S59" i="6" s="1"/>
  <c r="K49" i="7"/>
  <c r="L49" i="7" s="1"/>
  <c r="K46" i="7"/>
  <c r="L46" i="7" s="1"/>
  <c r="K43" i="7"/>
  <c r="L43" i="7" s="1"/>
  <c r="K52" i="7"/>
  <c r="L52" i="7" s="1"/>
  <c r="AR46" i="7"/>
  <c r="AR52" i="7"/>
  <c r="AR49" i="7"/>
  <c r="AR43" i="7"/>
  <c r="K48" i="7"/>
  <c r="L48" i="7" s="1"/>
  <c r="K45" i="7"/>
  <c r="L45" i="7" s="1"/>
  <c r="K51" i="7"/>
  <c r="L51" i="7" s="1"/>
  <c r="K42" i="7"/>
  <c r="L42" i="7" s="1"/>
  <c r="AR48" i="7"/>
  <c r="AR45" i="7"/>
  <c r="AR51" i="7"/>
  <c r="AR42" i="7"/>
  <c r="K53" i="7"/>
  <c r="L53" i="7" s="1"/>
  <c r="K50" i="7"/>
  <c r="L50" i="7" s="1"/>
  <c r="AR47" i="7"/>
  <c r="AR44" i="7"/>
  <c r="R58" i="7"/>
  <c r="O58" i="7"/>
  <c r="P58" i="7" s="1"/>
  <c r="Q58" i="7" s="1"/>
  <c r="R89" i="7"/>
  <c r="O89" i="7"/>
  <c r="P89" i="7" s="1"/>
  <c r="Q89" i="7" s="1"/>
  <c r="S89" i="7" s="1"/>
  <c r="U89" i="7" s="1"/>
  <c r="AL90" i="4"/>
  <c r="AL97" i="4"/>
  <c r="K105" i="4"/>
  <c r="L105" i="4" s="1"/>
  <c r="AV109" i="4"/>
  <c r="AV113" i="4"/>
  <c r="K116" i="4"/>
  <c r="L116" i="4" s="1"/>
  <c r="AU123" i="4"/>
  <c r="K125" i="4"/>
  <c r="L125" i="4" s="1"/>
  <c r="AV128" i="4"/>
  <c r="T129" i="4"/>
  <c r="AV139" i="4"/>
  <c r="K142" i="4"/>
  <c r="L142" i="4" s="1"/>
  <c r="AU143" i="4"/>
  <c r="K146" i="4"/>
  <c r="L146" i="4" s="1"/>
  <c r="T36" i="5"/>
  <c r="AR42" i="5"/>
  <c r="T43" i="5"/>
  <c r="T49" i="5"/>
  <c r="AR51" i="5"/>
  <c r="T52" i="5"/>
  <c r="AS61" i="5"/>
  <c r="K64" i="5"/>
  <c r="L64" i="5" s="1"/>
  <c r="AR65" i="5"/>
  <c r="K68" i="5"/>
  <c r="L68" i="5" s="1"/>
  <c r="K74" i="5"/>
  <c r="L74" i="5" s="1"/>
  <c r="T92" i="5"/>
  <c r="K95" i="5"/>
  <c r="L95" i="5" s="1"/>
  <c r="AK98" i="5"/>
  <c r="T99" i="5"/>
  <c r="T107" i="5"/>
  <c r="T124" i="5"/>
  <c r="AU145" i="5"/>
  <c r="K144" i="5"/>
  <c r="L144" i="5" s="1"/>
  <c r="AU141" i="5"/>
  <c r="K147" i="5"/>
  <c r="L147" i="5" s="1"/>
  <c r="AU147" i="5"/>
  <c r="K146" i="5"/>
  <c r="L146" i="5" s="1"/>
  <c r="AU143" i="5"/>
  <c r="K142" i="5"/>
  <c r="L142" i="5" s="1"/>
  <c r="AU146" i="5"/>
  <c r="K145" i="5"/>
  <c r="L145" i="5" s="1"/>
  <c r="AU142" i="5"/>
  <c r="K141" i="5"/>
  <c r="L141" i="5" s="1"/>
  <c r="AU136" i="5"/>
  <c r="K80" i="6"/>
  <c r="L80" i="6" s="1"/>
  <c r="R60" i="7"/>
  <c r="T92" i="4"/>
  <c r="K95" i="4"/>
  <c r="L95" i="4" s="1"/>
  <c r="AK98" i="4"/>
  <c r="T99" i="4"/>
  <c r="AU106" i="4"/>
  <c r="T107" i="4"/>
  <c r="AV123" i="4"/>
  <c r="T124" i="4"/>
  <c r="AU136" i="4"/>
  <c r="T137" i="4"/>
  <c r="AV143" i="4"/>
  <c r="AU147" i="4"/>
  <c r="AS31" i="5"/>
  <c r="AS35" i="5"/>
  <c r="AR45" i="5"/>
  <c r="T46" i="5"/>
  <c r="AR48" i="5"/>
  <c r="AS51" i="5"/>
  <c r="AR58" i="5"/>
  <c r="T59" i="5"/>
  <c r="AS65" i="5"/>
  <c r="AR69" i="5"/>
  <c r="AR75" i="5"/>
  <c r="K89" i="5"/>
  <c r="L89" i="5" s="1"/>
  <c r="AK91" i="5"/>
  <c r="AL98" i="5"/>
  <c r="AV106" i="5"/>
  <c r="T111" i="5"/>
  <c r="AU121" i="5"/>
  <c r="AU131" i="5"/>
  <c r="AU144" i="5"/>
  <c r="AR82" i="6"/>
  <c r="R91" i="6"/>
  <c r="R94" i="6"/>
  <c r="R105" i="6"/>
  <c r="O105" i="6"/>
  <c r="P105" i="6" s="1"/>
  <c r="Q105" i="6" s="1"/>
  <c r="S105" i="6" s="1"/>
  <c r="R146" i="6"/>
  <c r="R32" i="7"/>
  <c r="R34" i="7"/>
  <c r="R109" i="7"/>
  <c r="K89" i="4"/>
  <c r="L89" i="4" s="1"/>
  <c r="AK91" i="4"/>
  <c r="AL98" i="4"/>
  <c r="AV106" i="4"/>
  <c r="K109" i="4"/>
  <c r="L109" i="4" s="1"/>
  <c r="T111" i="4"/>
  <c r="AU121" i="4"/>
  <c r="AX121" i="4" s="1"/>
  <c r="AU131" i="4"/>
  <c r="AV136" i="4"/>
  <c r="T29" i="5"/>
  <c r="AS45" i="5"/>
  <c r="AS75" i="5"/>
  <c r="K78" i="5"/>
  <c r="L78" i="5" s="1"/>
  <c r="AR79" i="5"/>
  <c r="K82" i="5"/>
  <c r="L82" i="5" s="1"/>
  <c r="AL91" i="5"/>
  <c r="K96" i="5"/>
  <c r="L96" i="5" s="1"/>
  <c r="T100" i="5"/>
  <c r="T115" i="5"/>
  <c r="AV121" i="5"/>
  <c r="AU126" i="5"/>
  <c r="AV131" i="5"/>
  <c r="T132" i="5"/>
  <c r="K139" i="5"/>
  <c r="L139" i="5" s="1"/>
  <c r="K143" i="5"/>
  <c r="L143" i="5" s="1"/>
  <c r="R50" i="6"/>
  <c r="R125" i="6"/>
  <c r="R30" i="7"/>
  <c r="R27" i="8"/>
  <c r="K96" i="4"/>
  <c r="L96" i="4" s="1"/>
  <c r="T100" i="4"/>
  <c r="AU110" i="4"/>
  <c r="K113" i="4"/>
  <c r="L113" i="4" s="1"/>
  <c r="AU114" i="4"/>
  <c r="T115" i="4"/>
  <c r="AU126" i="4"/>
  <c r="K128" i="4"/>
  <c r="L128" i="4" s="1"/>
  <c r="AV131" i="4"/>
  <c r="T132" i="4"/>
  <c r="K139" i="4"/>
  <c r="L139" i="4" s="1"/>
  <c r="T141" i="4"/>
  <c r="T145" i="4"/>
  <c r="T33" i="5"/>
  <c r="K42" i="5"/>
  <c r="L42" i="5" s="1"/>
  <c r="K51" i="5"/>
  <c r="L51" i="5" s="1"/>
  <c r="K61" i="5"/>
  <c r="L61" i="5" s="1"/>
  <c r="T63" i="5"/>
  <c r="T67" i="5"/>
  <c r="AS79" i="5"/>
  <c r="AR83" i="5"/>
  <c r="AK92" i="5"/>
  <c r="AK99" i="5"/>
  <c r="AV110" i="5"/>
  <c r="AV114" i="5"/>
  <c r="T122" i="5"/>
  <c r="AV126" i="5"/>
  <c r="R116" i="6"/>
  <c r="R127" i="6"/>
  <c r="R136" i="6"/>
  <c r="O136" i="6"/>
  <c r="P136" i="6" s="1"/>
  <c r="Q136" i="6" s="1"/>
  <c r="P26" i="7"/>
  <c r="Q26" i="7" s="1"/>
  <c r="S26" i="7" s="1"/>
  <c r="AK92" i="4"/>
  <c r="T93" i="4"/>
  <c r="AK99" i="4"/>
  <c r="AV110" i="4"/>
  <c r="T122" i="4"/>
  <c r="K123" i="4"/>
  <c r="L123" i="4" s="1"/>
  <c r="AV126" i="4"/>
  <c r="T127" i="4"/>
  <c r="AU140" i="4"/>
  <c r="K143" i="4"/>
  <c r="L143" i="4" s="1"/>
  <c r="AU144" i="4"/>
  <c r="T26" i="5"/>
  <c r="AS28" i="5"/>
  <c r="K45" i="5"/>
  <c r="L45" i="5" s="1"/>
  <c r="K48" i="5"/>
  <c r="L48" i="5" s="1"/>
  <c r="AR62" i="5"/>
  <c r="K65" i="5"/>
  <c r="L65" i="5" s="1"/>
  <c r="AR66" i="5"/>
  <c r="AS83" i="5"/>
  <c r="K90" i="5"/>
  <c r="L90" i="5" s="1"/>
  <c r="AL92" i="5"/>
  <c r="K97" i="5"/>
  <c r="L97" i="5" s="1"/>
  <c r="AL99" i="5"/>
  <c r="T108" i="5"/>
  <c r="K136" i="5"/>
  <c r="L136" i="5" s="1"/>
  <c r="T146" i="5"/>
  <c r="T145" i="5"/>
  <c r="T141" i="5"/>
  <c r="T147" i="5"/>
  <c r="T143" i="5"/>
  <c r="K140" i="5"/>
  <c r="L140" i="5" s="1"/>
  <c r="AR78" i="6"/>
  <c r="R112" i="6"/>
  <c r="R138" i="6"/>
  <c r="R44" i="7"/>
  <c r="T82" i="7"/>
  <c r="T81" i="7"/>
  <c r="T83" i="7"/>
  <c r="T78" i="7"/>
  <c r="T74" i="7"/>
  <c r="T77" i="7"/>
  <c r="T84" i="7"/>
  <c r="T73" i="7"/>
  <c r="T76" i="7"/>
  <c r="T79" i="7"/>
  <c r="T75" i="7"/>
  <c r="T80" i="7"/>
  <c r="AK100" i="5"/>
  <c r="R31" i="6"/>
  <c r="AS67" i="6"/>
  <c r="AS63" i="6"/>
  <c r="AS66" i="6"/>
  <c r="AS62" i="6"/>
  <c r="AS69" i="6"/>
  <c r="AS58" i="6"/>
  <c r="AS65" i="6"/>
  <c r="AS61" i="6"/>
  <c r="AS64" i="6"/>
  <c r="AS60" i="6"/>
  <c r="R122" i="6"/>
  <c r="R69" i="7"/>
  <c r="AR43" i="5"/>
  <c r="T44" i="5"/>
  <c r="AR49" i="5"/>
  <c r="K79" i="5"/>
  <c r="L79" i="5" s="1"/>
  <c r="AR80" i="5"/>
  <c r="AK93" i="5"/>
  <c r="T105" i="5"/>
  <c r="R35" i="6"/>
  <c r="O122" i="6"/>
  <c r="P122" i="6" s="1"/>
  <c r="Q122" i="6" s="1"/>
  <c r="S122" i="6" s="1"/>
  <c r="U122" i="6" s="1"/>
  <c r="AT122" i="6" s="1"/>
  <c r="R64" i="7"/>
  <c r="R128" i="7"/>
  <c r="K29" i="6"/>
  <c r="L29" i="6" s="1"/>
  <c r="T31" i="6"/>
  <c r="T35" i="6"/>
  <c r="T45" i="6"/>
  <c r="T48" i="6"/>
  <c r="AR50" i="6"/>
  <c r="AR53" i="6"/>
  <c r="AR60" i="6"/>
  <c r="T65" i="6"/>
  <c r="AS77" i="6"/>
  <c r="AS81" i="6"/>
  <c r="T90" i="6"/>
  <c r="AL95" i="6"/>
  <c r="T97" i="6"/>
  <c r="K100" i="6"/>
  <c r="L100" i="6" s="1"/>
  <c r="AU105" i="6"/>
  <c r="T106" i="6"/>
  <c r="AV112" i="6"/>
  <c r="AU116" i="6"/>
  <c r="K132" i="6"/>
  <c r="L132" i="6" s="1"/>
  <c r="T136" i="6"/>
  <c r="T147" i="6"/>
  <c r="R28" i="7"/>
  <c r="AR30" i="7"/>
  <c r="K33" i="7"/>
  <c r="L33" i="7" s="1"/>
  <c r="AR34" i="7"/>
  <c r="T58" i="7"/>
  <c r="T69" i="7"/>
  <c r="AR74" i="7"/>
  <c r="R109" i="8"/>
  <c r="AR30" i="6"/>
  <c r="K33" i="6"/>
  <c r="L33" i="6" s="1"/>
  <c r="AR34" i="6"/>
  <c r="AR44" i="6"/>
  <c r="AR47" i="6"/>
  <c r="K63" i="6"/>
  <c r="L63" i="6" s="1"/>
  <c r="AR64" i="6"/>
  <c r="K67" i="6"/>
  <c r="L67" i="6" s="1"/>
  <c r="T69" i="6"/>
  <c r="T75" i="6"/>
  <c r="AL89" i="6"/>
  <c r="AK96" i="6"/>
  <c r="AV116" i="6"/>
  <c r="T121" i="6"/>
  <c r="T131" i="6"/>
  <c r="R140" i="6"/>
  <c r="L141" i="6"/>
  <c r="L145" i="6"/>
  <c r="K37" i="7"/>
  <c r="L37" i="7" s="1"/>
  <c r="R62" i="7"/>
  <c r="L63" i="7"/>
  <c r="L67" i="7"/>
  <c r="K77" i="7"/>
  <c r="L77" i="7" s="1"/>
  <c r="K26" i="6"/>
  <c r="L26" i="6" s="1"/>
  <c r="AS30" i="6"/>
  <c r="AS34" i="6"/>
  <c r="K37" i="6"/>
  <c r="L37" i="6" s="1"/>
  <c r="AR68" i="6"/>
  <c r="AS74" i="6"/>
  <c r="T79" i="6"/>
  <c r="AL96" i="6"/>
  <c r="T98" i="6"/>
  <c r="K108" i="6"/>
  <c r="L108" i="6" s="1"/>
  <c r="T110" i="6"/>
  <c r="T114" i="6"/>
  <c r="T126" i="6"/>
  <c r="T28" i="7"/>
  <c r="AR78" i="7"/>
  <c r="K44" i="6"/>
  <c r="L44" i="6" s="1"/>
  <c r="K47" i="6"/>
  <c r="L47" i="6" s="1"/>
  <c r="T129" i="6"/>
  <c r="AS81" i="7"/>
  <c r="AS80" i="7"/>
  <c r="AS83" i="7"/>
  <c r="AS82" i="7"/>
  <c r="R32" i="8"/>
  <c r="R36" i="9"/>
  <c r="R145" i="9"/>
  <c r="AR31" i="6"/>
  <c r="K34" i="6"/>
  <c r="L34" i="6" s="1"/>
  <c r="AR35" i="6"/>
  <c r="T36" i="6"/>
  <c r="AR42" i="6"/>
  <c r="T43" i="6"/>
  <c r="T49" i="6"/>
  <c r="AR51" i="6"/>
  <c r="T52" i="6"/>
  <c r="K64" i="6"/>
  <c r="L64" i="6" s="1"/>
  <c r="AR65" i="6"/>
  <c r="K68" i="6"/>
  <c r="L68" i="6" s="1"/>
  <c r="T76" i="6"/>
  <c r="T92" i="6"/>
  <c r="K95" i="6"/>
  <c r="L95" i="6" s="1"/>
  <c r="AK98" i="6"/>
  <c r="T99" i="6"/>
  <c r="AU106" i="6"/>
  <c r="T107" i="6"/>
  <c r="T124" i="6"/>
  <c r="AU136" i="6"/>
  <c r="T137" i="6"/>
  <c r="AU147" i="6"/>
  <c r="AS31" i="7"/>
  <c r="AS35" i="7"/>
  <c r="T46" i="7"/>
  <c r="AR58" i="7"/>
  <c r="T59" i="7"/>
  <c r="AR69" i="7"/>
  <c r="AR75" i="7"/>
  <c r="K82" i="7"/>
  <c r="L82" i="7" s="1"/>
  <c r="R113" i="7"/>
  <c r="K132" i="7"/>
  <c r="L132" i="7" s="1"/>
  <c r="AU130" i="7"/>
  <c r="K124" i="7"/>
  <c r="L124" i="7" s="1"/>
  <c r="AU132" i="7"/>
  <c r="K126" i="7"/>
  <c r="L126" i="7" s="1"/>
  <c r="AU124" i="7"/>
  <c r="K121" i="7"/>
  <c r="L121" i="7" s="1"/>
  <c r="K131" i="7"/>
  <c r="L131" i="7" s="1"/>
  <c r="AU129" i="7"/>
  <c r="K123" i="7"/>
  <c r="L123" i="7" s="1"/>
  <c r="K125" i="7"/>
  <c r="L125" i="7" s="1"/>
  <c r="AU123" i="7"/>
  <c r="K130" i="7"/>
  <c r="L130" i="7" s="1"/>
  <c r="AU128" i="7"/>
  <c r="K127" i="7"/>
  <c r="L127" i="7" s="1"/>
  <c r="AU125" i="7"/>
  <c r="K122" i="7"/>
  <c r="L122" i="7" s="1"/>
  <c r="AS35" i="8"/>
  <c r="AS37" i="8"/>
  <c r="AS33" i="8"/>
  <c r="AS36" i="8"/>
  <c r="AS26" i="8"/>
  <c r="AS34" i="8"/>
  <c r="AS29" i="8"/>
  <c r="AS28" i="8"/>
  <c r="AS32" i="8"/>
  <c r="AS27" i="8"/>
  <c r="AS30" i="8"/>
  <c r="R139" i="8"/>
  <c r="AS31" i="6"/>
  <c r="AS35" i="6"/>
  <c r="AR45" i="6"/>
  <c r="T46" i="6"/>
  <c r="AR48" i="6"/>
  <c r="AR58" i="6"/>
  <c r="T59" i="6"/>
  <c r="AR69" i="6"/>
  <c r="T80" i="6"/>
  <c r="K89" i="6"/>
  <c r="L89" i="6" s="1"/>
  <c r="AK91" i="6"/>
  <c r="AL98" i="6"/>
  <c r="AV106" i="6"/>
  <c r="K109" i="6"/>
  <c r="L109" i="6" s="1"/>
  <c r="T111" i="6"/>
  <c r="AU121" i="6"/>
  <c r="AU131" i="6"/>
  <c r="K27" i="7"/>
  <c r="L27" i="7" s="1"/>
  <c r="T29" i="7"/>
  <c r="AS75" i="7"/>
  <c r="K78" i="7"/>
  <c r="L78" i="7" s="1"/>
  <c r="AR79" i="7"/>
  <c r="K27" i="6"/>
  <c r="L27" i="6" s="1"/>
  <c r="T29" i="6"/>
  <c r="T73" i="6"/>
  <c r="AS75" i="6"/>
  <c r="T84" i="6"/>
  <c r="AL91" i="6"/>
  <c r="K96" i="6"/>
  <c r="L96" i="6" s="1"/>
  <c r="T100" i="6"/>
  <c r="AU110" i="6"/>
  <c r="K113" i="6"/>
  <c r="L113" i="6" s="1"/>
  <c r="AU114" i="6"/>
  <c r="T115" i="6"/>
  <c r="AU126" i="6"/>
  <c r="K128" i="6"/>
  <c r="L128" i="6" s="1"/>
  <c r="T132" i="6"/>
  <c r="T141" i="6"/>
  <c r="T145" i="6"/>
  <c r="T33" i="7"/>
  <c r="T63" i="7"/>
  <c r="T67" i="7"/>
  <c r="AS79" i="7"/>
  <c r="R95" i="7"/>
  <c r="R91" i="8"/>
  <c r="K42" i="6"/>
  <c r="L42" i="6" s="1"/>
  <c r="K51" i="6"/>
  <c r="L51" i="6" s="1"/>
  <c r="K61" i="6"/>
  <c r="L61" i="6" s="1"/>
  <c r="T63" i="6"/>
  <c r="T67" i="6"/>
  <c r="AS79" i="6"/>
  <c r="AK92" i="6"/>
  <c r="T93" i="6"/>
  <c r="AK99" i="6"/>
  <c r="AV110" i="6"/>
  <c r="AV114" i="6"/>
  <c r="T122" i="6"/>
  <c r="K123" i="6"/>
  <c r="L123" i="6" s="1"/>
  <c r="T127" i="6"/>
  <c r="T26" i="7"/>
  <c r="AS28" i="7"/>
  <c r="K31" i="7"/>
  <c r="L31" i="7" s="1"/>
  <c r="AR32" i="7"/>
  <c r="K35" i="7"/>
  <c r="L35" i="7" s="1"/>
  <c r="T37" i="7"/>
  <c r="AR80" i="7"/>
  <c r="R129" i="7"/>
  <c r="K45" i="6"/>
  <c r="L45" i="6" s="1"/>
  <c r="K48" i="6"/>
  <c r="L48" i="6" s="1"/>
  <c r="AR62" i="6"/>
  <c r="K65" i="6"/>
  <c r="L65" i="6" s="1"/>
  <c r="AR66" i="6"/>
  <c r="AS83" i="6"/>
  <c r="K90" i="6"/>
  <c r="L90" i="6" s="1"/>
  <c r="AL92" i="6"/>
  <c r="K97" i="6"/>
  <c r="L97" i="6" s="1"/>
  <c r="AL99" i="6"/>
  <c r="K106" i="6"/>
  <c r="L106" i="6" s="1"/>
  <c r="T108" i="6"/>
  <c r="AU129" i="6"/>
  <c r="K131" i="6"/>
  <c r="L131" i="6" s="1"/>
  <c r="L143" i="6"/>
  <c r="AS32" i="7"/>
  <c r="AR36" i="7"/>
  <c r="T50" i="7"/>
  <c r="T53" i="7"/>
  <c r="L65" i="7"/>
  <c r="K75" i="7"/>
  <c r="L75" i="7" s="1"/>
  <c r="AR76" i="7"/>
  <c r="AS84" i="7"/>
  <c r="AL95" i="7"/>
  <c r="AL94" i="7"/>
  <c r="AL93" i="7"/>
  <c r="AL100" i="7"/>
  <c r="AL99" i="7"/>
  <c r="AL92" i="7"/>
  <c r="AL97" i="7"/>
  <c r="AL90" i="7"/>
  <c r="AL96" i="7"/>
  <c r="AL89" i="7"/>
  <c r="R66" i="8"/>
  <c r="R32" i="9"/>
  <c r="R97" i="9"/>
  <c r="AS32" i="6"/>
  <c r="AR36" i="6"/>
  <c r="T50" i="6"/>
  <c r="T53" i="6"/>
  <c r="K69" i="6"/>
  <c r="L69" i="6" s="1"/>
  <c r="T77" i="6"/>
  <c r="T81" i="6"/>
  <c r="T94" i="6"/>
  <c r="AK100" i="6"/>
  <c r="AU107" i="6"/>
  <c r="T112" i="6"/>
  <c r="T130" i="6"/>
  <c r="T138" i="6"/>
  <c r="AS36" i="7"/>
  <c r="T47" i="7"/>
  <c r="T60" i="7"/>
  <c r="AS76" i="7"/>
  <c r="AL98" i="7"/>
  <c r="AS36" i="6"/>
  <c r="AR43" i="6"/>
  <c r="T44" i="6"/>
  <c r="AR49" i="6"/>
  <c r="AR52" i="6"/>
  <c r="AR59" i="6"/>
  <c r="T60" i="6"/>
  <c r="AS76" i="6"/>
  <c r="AK93" i="6"/>
  <c r="K98" i="6"/>
  <c r="L98" i="6" s="1"/>
  <c r="AL100" i="6"/>
  <c r="T105" i="6"/>
  <c r="AV107" i="6"/>
  <c r="K110" i="6"/>
  <c r="L110" i="6" s="1"/>
  <c r="AU111" i="6"/>
  <c r="K114" i="6"/>
  <c r="L114" i="6" s="1"/>
  <c r="T116" i="6"/>
  <c r="K126" i="6"/>
  <c r="L126" i="6" s="1"/>
  <c r="T142" i="6"/>
  <c r="T30" i="7"/>
  <c r="T34" i="7"/>
  <c r="T64" i="7"/>
  <c r="K84" i="7"/>
  <c r="L84" i="7" s="1"/>
  <c r="AR81" i="7"/>
  <c r="AR84" i="7"/>
  <c r="K83" i="7"/>
  <c r="L83" i="7" s="1"/>
  <c r="AR83" i="7"/>
  <c r="AR82" i="7"/>
  <c r="K81" i="7"/>
  <c r="L81" i="7" s="1"/>
  <c r="AR73" i="7"/>
  <c r="R139" i="7"/>
  <c r="T125" i="6"/>
  <c r="R96" i="8"/>
  <c r="AS29" i="6"/>
  <c r="K32" i="6"/>
  <c r="L32" i="6" s="1"/>
  <c r="AR33" i="6"/>
  <c r="K36" i="6"/>
  <c r="L36" i="6" s="1"/>
  <c r="K52" i="6"/>
  <c r="L52" i="6" s="1"/>
  <c r="AR63" i="6"/>
  <c r="K66" i="6"/>
  <c r="L66" i="6" s="1"/>
  <c r="AS73" i="6"/>
  <c r="T89" i="6"/>
  <c r="AK94" i="6"/>
  <c r="K99" i="6"/>
  <c r="L99" i="6" s="1"/>
  <c r="AU122" i="6"/>
  <c r="BA122" i="6" s="1"/>
  <c r="AU127" i="6"/>
  <c r="K129" i="6"/>
  <c r="L129" i="6" s="1"/>
  <c r="AR26" i="7"/>
  <c r="AS33" i="7"/>
  <c r="K76" i="7"/>
  <c r="L76" i="7" s="1"/>
  <c r="K145" i="7"/>
  <c r="L145" i="7" s="1"/>
  <c r="AU142" i="7"/>
  <c r="K141" i="7"/>
  <c r="L141" i="7" s="1"/>
  <c r="AU138" i="7"/>
  <c r="K137" i="7"/>
  <c r="L137" i="7" s="1"/>
  <c r="AU145" i="7"/>
  <c r="K144" i="7"/>
  <c r="L144" i="7" s="1"/>
  <c r="AU141" i="7"/>
  <c r="K140" i="7"/>
  <c r="L140" i="7" s="1"/>
  <c r="AU137" i="7"/>
  <c r="K147" i="7"/>
  <c r="L147" i="7" s="1"/>
  <c r="K136" i="7"/>
  <c r="L136" i="7" s="1"/>
  <c r="AU144" i="7"/>
  <c r="K143" i="7"/>
  <c r="L143" i="7" s="1"/>
  <c r="AU140" i="7"/>
  <c r="K146" i="7"/>
  <c r="L146" i="7" s="1"/>
  <c r="AU143" i="7"/>
  <c r="K142" i="7"/>
  <c r="L142" i="7" s="1"/>
  <c r="AU139" i="7"/>
  <c r="K138" i="7"/>
  <c r="L138" i="7" s="1"/>
  <c r="AU146" i="7"/>
  <c r="R66" i="9"/>
  <c r="AR26" i="6"/>
  <c r="K43" i="6"/>
  <c r="L43" i="6" s="1"/>
  <c r="K46" i="6"/>
  <c r="L46" i="6" s="1"/>
  <c r="T78" i="6"/>
  <c r="K107" i="6"/>
  <c r="L107" i="6" s="1"/>
  <c r="T109" i="6"/>
  <c r="AS26" i="7"/>
  <c r="T42" i="7"/>
  <c r="AR77" i="7"/>
  <c r="K80" i="7"/>
  <c r="L80" i="7" s="1"/>
  <c r="R96" i="7"/>
  <c r="R99" i="7"/>
  <c r="O105" i="7"/>
  <c r="P105" i="7" s="1"/>
  <c r="Q105" i="7" s="1"/>
  <c r="S105" i="7" s="1"/>
  <c r="AU131" i="7"/>
  <c r="R51" i="9"/>
  <c r="AK96" i="7"/>
  <c r="AV105" i="7"/>
  <c r="AV116" i="7"/>
  <c r="T131" i="7"/>
  <c r="K26" i="8"/>
  <c r="L26" i="8" s="1"/>
  <c r="T35" i="8"/>
  <c r="T37" i="8"/>
  <c r="T32" i="8"/>
  <c r="T132" i="8"/>
  <c r="L125" i="8"/>
  <c r="T124" i="8"/>
  <c r="T129" i="8"/>
  <c r="T126" i="8"/>
  <c r="L122" i="8"/>
  <c r="T131" i="8"/>
  <c r="T121" i="8"/>
  <c r="T123" i="8"/>
  <c r="T128" i="8"/>
  <c r="T130" i="8"/>
  <c r="L45" i="9"/>
  <c r="T98" i="7"/>
  <c r="K108" i="7"/>
  <c r="L108" i="7" s="1"/>
  <c r="T110" i="7"/>
  <c r="T114" i="7"/>
  <c r="AV125" i="7"/>
  <c r="T126" i="7"/>
  <c r="AR27" i="8"/>
  <c r="T28" i="8"/>
  <c r="AR33" i="8"/>
  <c r="L128" i="8"/>
  <c r="R143" i="8"/>
  <c r="R43" i="9"/>
  <c r="O43" i="9"/>
  <c r="P43" i="9" s="1"/>
  <c r="Q43" i="9" s="1"/>
  <c r="S43" i="9" s="1"/>
  <c r="R65" i="11"/>
  <c r="AK90" i="7"/>
  <c r="T91" i="7"/>
  <c r="K94" i="7"/>
  <c r="L94" i="7" s="1"/>
  <c r="AK97" i="7"/>
  <c r="AU109" i="7"/>
  <c r="K112" i="7"/>
  <c r="L112" i="7" s="1"/>
  <c r="AU113" i="7"/>
  <c r="K30" i="8"/>
  <c r="L30" i="8" s="1"/>
  <c r="R62" i="8"/>
  <c r="R64" i="8"/>
  <c r="R123" i="10"/>
  <c r="AV109" i="7"/>
  <c r="AV113" i="7"/>
  <c r="K116" i="7"/>
  <c r="L116" i="7" s="1"/>
  <c r="AV128" i="7"/>
  <c r="AR31" i="8"/>
  <c r="R108" i="8"/>
  <c r="R49" i="9"/>
  <c r="R147" i="9"/>
  <c r="R121" i="11"/>
  <c r="O121" i="11"/>
  <c r="P121" i="11" s="1"/>
  <c r="Q121" i="11" s="1"/>
  <c r="S121" i="11" s="1"/>
  <c r="R34" i="8"/>
  <c r="S42" i="9"/>
  <c r="U42" i="9" s="1"/>
  <c r="AQ42" i="9" s="1"/>
  <c r="AU42" i="9" s="1"/>
  <c r="AK92" i="7"/>
  <c r="T93" i="7"/>
  <c r="AK99" i="7"/>
  <c r="AV110" i="7"/>
  <c r="AV114" i="7"/>
  <c r="T122" i="7"/>
  <c r="AV126" i="7"/>
  <c r="T127" i="7"/>
  <c r="T26" i="8"/>
  <c r="K31" i="8"/>
  <c r="L31" i="8" s="1"/>
  <c r="T34" i="8"/>
  <c r="K82" i="8"/>
  <c r="L82" i="8" s="1"/>
  <c r="AR79" i="8"/>
  <c r="K78" i="8"/>
  <c r="L78" i="8" s="1"/>
  <c r="AR75" i="8"/>
  <c r="K74" i="8"/>
  <c r="L74" i="8" s="1"/>
  <c r="AR82" i="8"/>
  <c r="K81" i="8"/>
  <c r="L81" i="8" s="1"/>
  <c r="AR78" i="8"/>
  <c r="K77" i="8"/>
  <c r="L77" i="8" s="1"/>
  <c r="AR74" i="8"/>
  <c r="K84" i="8"/>
  <c r="L84" i="8" s="1"/>
  <c r="K73" i="8"/>
  <c r="L73" i="8" s="1"/>
  <c r="AR81" i="8"/>
  <c r="K80" i="8"/>
  <c r="L80" i="8" s="1"/>
  <c r="AR77" i="8"/>
  <c r="K76" i="8"/>
  <c r="L76" i="8" s="1"/>
  <c r="K83" i="8"/>
  <c r="L83" i="8" s="1"/>
  <c r="AR80" i="8"/>
  <c r="K79" i="8"/>
  <c r="L79" i="8" s="1"/>
  <c r="AR76" i="8"/>
  <c r="K75" i="8"/>
  <c r="L75" i="8" s="1"/>
  <c r="R95" i="8"/>
  <c r="L52" i="9"/>
  <c r="O89" i="9"/>
  <c r="P89" i="9" s="1"/>
  <c r="Q89" i="9" s="1"/>
  <c r="R89" i="9"/>
  <c r="R123" i="9"/>
  <c r="R131" i="9"/>
  <c r="K90" i="7"/>
  <c r="L90" i="7" s="1"/>
  <c r="K97" i="7"/>
  <c r="L97" i="7" s="1"/>
  <c r="K106" i="7"/>
  <c r="L106" i="7" s="1"/>
  <c r="T108" i="7"/>
  <c r="P105" i="8"/>
  <c r="Q105" i="8" s="1"/>
  <c r="R75" i="11"/>
  <c r="S42" i="10"/>
  <c r="U42" i="10" s="1"/>
  <c r="T94" i="7"/>
  <c r="AK100" i="7"/>
  <c r="AU107" i="7"/>
  <c r="T112" i="7"/>
  <c r="AV129" i="7"/>
  <c r="T130" i="7"/>
  <c r="K36" i="8"/>
  <c r="L36" i="8" s="1"/>
  <c r="R144" i="8"/>
  <c r="R48" i="9"/>
  <c r="AK93" i="7"/>
  <c r="K98" i="7"/>
  <c r="L98" i="7" s="1"/>
  <c r="T105" i="7"/>
  <c r="AV107" i="7"/>
  <c r="K110" i="7"/>
  <c r="L110" i="7" s="1"/>
  <c r="AU111" i="7"/>
  <c r="K114" i="7"/>
  <c r="L114" i="7" s="1"/>
  <c r="T116" i="7"/>
  <c r="AV124" i="7"/>
  <c r="T142" i="7"/>
  <c r="K28" i="8"/>
  <c r="L28" i="8" s="1"/>
  <c r="AR29" i="8"/>
  <c r="T30" i="8"/>
  <c r="T36" i="8"/>
  <c r="P42" i="8"/>
  <c r="Q42" i="8" s="1"/>
  <c r="S42" i="8" s="1"/>
  <c r="U42" i="8" s="1"/>
  <c r="AQ42" i="8" s="1"/>
  <c r="AU42" i="8" s="1"/>
  <c r="R113" i="8"/>
  <c r="O121" i="8"/>
  <c r="P121" i="8" s="1"/>
  <c r="Q121" i="8" s="1"/>
  <c r="S121" i="8" s="1"/>
  <c r="U121" i="8" s="1"/>
  <c r="AT121" i="8" s="1"/>
  <c r="R124" i="8"/>
  <c r="R35" i="10"/>
  <c r="K91" i="7"/>
  <c r="L91" i="7" s="1"/>
  <c r="T95" i="7"/>
  <c r="AV111" i="7"/>
  <c r="AU115" i="7"/>
  <c r="T125" i="7"/>
  <c r="T146" i="7"/>
  <c r="R61" i="8"/>
  <c r="R107" i="8"/>
  <c r="L129" i="8"/>
  <c r="R46" i="9"/>
  <c r="K37" i="8"/>
  <c r="L37" i="8" s="1"/>
  <c r="AR34" i="8"/>
  <c r="K33" i="8"/>
  <c r="L33" i="8" s="1"/>
  <c r="AR37" i="8"/>
  <c r="AR36" i="8"/>
  <c r="K35" i="8"/>
  <c r="L35" i="8" s="1"/>
  <c r="AR32" i="8"/>
  <c r="AR26" i="8"/>
  <c r="R65" i="9"/>
  <c r="K92" i="7"/>
  <c r="L92" i="7" s="1"/>
  <c r="T96" i="7"/>
  <c r="K107" i="7"/>
  <c r="L107" i="7" s="1"/>
  <c r="AU108" i="7"/>
  <c r="T109" i="7"/>
  <c r="T113" i="7"/>
  <c r="AV122" i="7"/>
  <c r="AV127" i="7"/>
  <c r="T139" i="7"/>
  <c r="T33" i="8"/>
  <c r="AR73" i="8"/>
  <c r="R99" i="8"/>
  <c r="R111" i="8"/>
  <c r="R35" i="9"/>
  <c r="T46" i="9"/>
  <c r="T52" i="9"/>
  <c r="T49" i="9"/>
  <c r="T43" i="9"/>
  <c r="T48" i="9"/>
  <c r="T45" i="9"/>
  <c r="T51" i="9"/>
  <c r="T42" i="9"/>
  <c r="T47" i="9"/>
  <c r="T44" i="9"/>
  <c r="T53" i="9"/>
  <c r="T50" i="9"/>
  <c r="AK95" i="7"/>
  <c r="AV108" i="7"/>
  <c r="K111" i="7"/>
  <c r="L111" i="7" s="1"/>
  <c r="AU112" i="7"/>
  <c r="K115" i="7"/>
  <c r="L115" i="7" s="1"/>
  <c r="T143" i="7"/>
  <c r="K29" i="8"/>
  <c r="L29" i="8" s="1"/>
  <c r="T31" i="8"/>
  <c r="R58" i="11"/>
  <c r="O58" i="11"/>
  <c r="P58" i="11" s="1"/>
  <c r="Q58" i="11" s="1"/>
  <c r="R69" i="11"/>
  <c r="AK89" i="7"/>
  <c r="T90" i="7"/>
  <c r="K93" i="7"/>
  <c r="L93" i="7" s="1"/>
  <c r="AU105" i="7"/>
  <c r="T136" i="7"/>
  <c r="AR30" i="8"/>
  <c r="R52" i="8"/>
  <c r="R123" i="8"/>
  <c r="R31" i="9"/>
  <c r="K45" i="8"/>
  <c r="L45" i="8" s="1"/>
  <c r="K48" i="8"/>
  <c r="L48" i="8" s="1"/>
  <c r="AR62" i="8"/>
  <c r="K65" i="8"/>
  <c r="L65" i="8" s="1"/>
  <c r="AR66" i="8"/>
  <c r="AS83" i="8"/>
  <c r="K90" i="8"/>
  <c r="L90" i="8" s="1"/>
  <c r="AL92" i="8"/>
  <c r="K97" i="8"/>
  <c r="L97" i="8" s="1"/>
  <c r="AL99" i="8"/>
  <c r="R105" i="8"/>
  <c r="K106" i="8"/>
  <c r="L106" i="8" s="1"/>
  <c r="T108" i="8"/>
  <c r="AU129" i="8"/>
  <c r="K131" i="8"/>
  <c r="L131" i="8" s="1"/>
  <c r="K136" i="8"/>
  <c r="L136" i="8" s="1"/>
  <c r="AV140" i="8"/>
  <c r="AV144" i="8"/>
  <c r="K147" i="8"/>
  <c r="L147" i="8" s="1"/>
  <c r="AS32" i="9"/>
  <c r="AR36" i="9"/>
  <c r="K58" i="9"/>
  <c r="L58" i="9" s="1"/>
  <c r="AS62" i="9"/>
  <c r="AS66" i="9"/>
  <c r="L141" i="9"/>
  <c r="T67" i="10"/>
  <c r="T63" i="10"/>
  <c r="T59" i="10"/>
  <c r="T66" i="10"/>
  <c r="T62" i="10"/>
  <c r="T69" i="10"/>
  <c r="T58" i="10"/>
  <c r="T65" i="10"/>
  <c r="T64" i="10"/>
  <c r="L58" i="10"/>
  <c r="L62" i="10"/>
  <c r="T68" i="10"/>
  <c r="T60" i="10"/>
  <c r="T61" i="10"/>
  <c r="T50" i="8"/>
  <c r="T53" i="8"/>
  <c r="K58" i="8"/>
  <c r="L58" i="8" s="1"/>
  <c r="AS62" i="8"/>
  <c r="AS66" i="8"/>
  <c r="K69" i="8"/>
  <c r="L69" i="8" s="1"/>
  <c r="T81" i="8"/>
  <c r="T94" i="8"/>
  <c r="AK100" i="8"/>
  <c r="T112" i="8"/>
  <c r="AV129" i="8"/>
  <c r="AU137" i="8"/>
  <c r="AS36" i="9"/>
  <c r="AR43" i="9"/>
  <c r="AR49" i="9"/>
  <c r="AR52" i="9"/>
  <c r="AR59" i="9"/>
  <c r="AR67" i="9"/>
  <c r="T75" i="9"/>
  <c r="T78" i="9"/>
  <c r="R100" i="9"/>
  <c r="R106" i="9"/>
  <c r="R136" i="9"/>
  <c r="O136" i="9"/>
  <c r="P136" i="9" s="1"/>
  <c r="Q136" i="9" s="1"/>
  <c r="S136" i="9" s="1"/>
  <c r="U136" i="9" s="1"/>
  <c r="AT136" i="9" s="1"/>
  <c r="AR43" i="8"/>
  <c r="T44" i="8"/>
  <c r="T47" i="8"/>
  <c r="AR49" i="8"/>
  <c r="AR52" i="8"/>
  <c r="AR59" i="8"/>
  <c r="T60" i="8"/>
  <c r="AS76" i="8"/>
  <c r="AK93" i="8"/>
  <c r="K98" i="8"/>
  <c r="L98" i="8" s="1"/>
  <c r="AL100" i="8"/>
  <c r="T105" i="8"/>
  <c r="K110" i="8"/>
  <c r="L110" i="8" s="1"/>
  <c r="AU111" i="8"/>
  <c r="K114" i="8"/>
  <c r="L114" i="8" s="1"/>
  <c r="T116" i="8"/>
  <c r="AV124" i="8"/>
  <c r="K126" i="8"/>
  <c r="L126" i="8" s="1"/>
  <c r="AV137" i="8"/>
  <c r="K140" i="8"/>
  <c r="L140" i="8" s="1"/>
  <c r="K28" i="9"/>
  <c r="L28" i="9" s="1"/>
  <c r="AR29" i="9"/>
  <c r="T30" i="9"/>
  <c r="T34" i="9"/>
  <c r="AS43" i="9"/>
  <c r="AR46" i="9"/>
  <c r="AS49" i="9"/>
  <c r="AS52" i="9"/>
  <c r="AS59" i="9"/>
  <c r="K62" i="9"/>
  <c r="L62" i="9" s="1"/>
  <c r="AS67" i="9"/>
  <c r="R93" i="9"/>
  <c r="R49" i="11"/>
  <c r="R90" i="11"/>
  <c r="O90" i="11"/>
  <c r="P90" i="11" s="1"/>
  <c r="Q90" i="11" s="1"/>
  <c r="S90" i="11" s="1"/>
  <c r="R53" i="10"/>
  <c r="R114" i="10"/>
  <c r="R79" i="16"/>
  <c r="R97" i="17"/>
  <c r="AR26" i="9"/>
  <c r="AR37" i="9"/>
  <c r="R63" i="11"/>
  <c r="R80" i="10"/>
  <c r="K43" i="8"/>
  <c r="L43" i="8" s="1"/>
  <c r="K46" i="8"/>
  <c r="L46" i="8" s="1"/>
  <c r="K49" i="8"/>
  <c r="L49" i="8" s="1"/>
  <c r="AS63" i="8"/>
  <c r="AS67" i="8"/>
  <c r="T78" i="8"/>
  <c r="T82" i="8"/>
  <c r="K92" i="8"/>
  <c r="L92" i="8" s="1"/>
  <c r="AL94" i="8"/>
  <c r="T96" i="8"/>
  <c r="T109" i="8"/>
  <c r="T113" i="8"/>
  <c r="AV127" i="8"/>
  <c r="K137" i="8"/>
  <c r="L137" i="8" s="1"/>
  <c r="K59" i="9"/>
  <c r="L59" i="9" s="1"/>
  <c r="L67" i="11"/>
  <c r="R137" i="11"/>
  <c r="R91" i="10"/>
  <c r="R110" i="10"/>
  <c r="R126" i="10"/>
  <c r="T51" i="8"/>
  <c r="K59" i="8"/>
  <c r="L59" i="8" s="1"/>
  <c r="T61" i="8"/>
  <c r="AK95" i="8"/>
  <c r="AU112" i="8"/>
  <c r="K115" i="8"/>
  <c r="L115" i="8" s="1"/>
  <c r="AU130" i="8"/>
  <c r="AU138" i="8"/>
  <c r="K29" i="9"/>
  <c r="L29" i="9" s="1"/>
  <c r="T31" i="9"/>
  <c r="T35" i="9"/>
  <c r="AR50" i="9"/>
  <c r="AR53" i="9"/>
  <c r="AR60" i="9"/>
  <c r="R125" i="9"/>
  <c r="T145" i="9"/>
  <c r="T141" i="9"/>
  <c r="T137" i="9"/>
  <c r="T144" i="9"/>
  <c r="T140" i="9"/>
  <c r="T147" i="9"/>
  <c r="T136" i="9"/>
  <c r="T143" i="9"/>
  <c r="T139" i="9"/>
  <c r="T146" i="9"/>
  <c r="T142" i="9"/>
  <c r="L142" i="9"/>
  <c r="R94" i="10"/>
  <c r="R100" i="10"/>
  <c r="R28" i="12"/>
  <c r="T45" i="8"/>
  <c r="T48" i="8"/>
  <c r="AR50" i="8"/>
  <c r="AR53" i="8"/>
  <c r="AR60" i="8"/>
  <c r="T65" i="8"/>
  <c r="AS77" i="8"/>
  <c r="AS81" i="8"/>
  <c r="AK89" i="8"/>
  <c r="T90" i="8"/>
  <c r="K93" i="8"/>
  <c r="L93" i="8" s="1"/>
  <c r="AL95" i="8"/>
  <c r="T97" i="8"/>
  <c r="K100" i="8"/>
  <c r="L100" i="8" s="1"/>
  <c r="AU105" i="8"/>
  <c r="T106" i="8"/>
  <c r="AV112" i="8"/>
  <c r="AU116" i="8"/>
  <c r="AV130" i="8"/>
  <c r="K132" i="8"/>
  <c r="L132" i="8" s="1"/>
  <c r="T136" i="8"/>
  <c r="AV138" i="8"/>
  <c r="K141" i="8"/>
  <c r="L141" i="8" s="1"/>
  <c r="AU142" i="8"/>
  <c r="K145" i="8"/>
  <c r="L145" i="8" s="1"/>
  <c r="AR30" i="9"/>
  <c r="K33" i="9"/>
  <c r="L33" i="9" s="1"/>
  <c r="AR34" i="9"/>
  <c r="AR44" i="9"/>
  <c r="AR47" i="9"/>
  <c r="AS50" i="9"/>
  <c r="AS53" i="9"/>
  <c r="AS60" i="9"/>
  <c r="K63" i="9"/>
  <c r="L63" i="9" s="1"/>
  <c r="AR64" i="9"/>
  <c r="K67" i="9"/>
  <c r="L67" i="9" s="1"/>
  <c r="AV114" i="9"/>
  <c r="AV110" i="9"/>
  <c r="AV106" i="9"/>
  <c r="AV113" i="9"/>
  <c r="AV109" i="9"/>
  <c r="AV116" i="9"/>
  <c r="AV105" i="9"/>
  <c r="AV112" i="9"/>
  <c r="AV108" i="9"/>
  <c r="AV111" i="9"/>
  <c r="AV107" i="9"/>
  <c r="L140" i="9"/>
  <c r="L146" i="9"/>
  <c r="K35" i="11"/>
  <c r="L35" i="11" s="1"/>
  <c r="AR32" i="11"/>
  <c r="K31" i="11"/>
  <c r="L31" i="11" s="1"/>
  <c r="AR28" i="11"/>
  <c r="K27" i="11"/>
  <c r="L27" i="11" s="1"/>
  <c r="AR35" i="11"/>
  <c r="K34" i="11"/>
  <c r="L34" i="11" s="1"/>
  <c r="AR31" i="11"/>
  <c r="K30" i="11"/>
  <c r="L30" i="11" s="1"/>
  <c r="AR27" i="11"/>
  <c r="K37" i="11"/>
  <c r="L37" i="11" s="1"/>
  <c r="K26" i="11"/>
  <c r="L26" i="11" s="1"/>
  <c r="AR34" i="11"/>
  <c r="K33" i="11"/>
  <c r="L33" i="11" s="1"/>
  <c r="AR30" i="11"/>
  <c r="K29" i="11"/>
  <c r="L29" i="11" s="1"/>
  <c r="K36" i="11"/>
  <c r="L36" i="11" s="1"/>
  <c r="AR33" i="11"/>
  <c r="K32" i="11"/>
  <c r="L32" i="11" s="1"/>
  <c r="AR29" i="11"/>
  <c r="K28" i="11"/>
  <c r="L28" i="11" s="1"/>
  <c r="AR37" i="11"/>
  <c r="R46" i="11"/>
  <c r="O91" i="11"/>
  <c r="R97" i="10"/>
  <c r="AR44" i="8"/>
  <c r="AR47" i="8"/>
  <c r="AS50" i="8"/>
  <c r="AS53" i="8"/>
  <c r="T58" i="8"/>
  <c r="AS60" i="8"/>
  <c r="K63" i="8"/>
  <c r="L63" i="8" s="1"/>
  <c r="AR64" i="8"/>
  <c r="K67" i="8"/>
  <c r="L67" i="8" s="1"/>
  <c r="T69" i="8"/>
  <c r="AK96" i="8"/>
  <c r="AV116" i="8"/>
  <c r="K127" i="8"/>
  <c r="L127" i="8" s="1"/>
  <c r="AV142" i="8"/>
  <c r="AU146" i="8"/>
  <c r="K26" i="9"/>
  <c r="L26" i="9" s="1"/>
  <c r="K37" i="9"/>
  <c r="L37" i="9" s="1"/>
  <c r="AS47" i="9"/>
  <c r="R73" i="9"/>
  <c r="O73" i="9"/>
  <c r="P73" i="9" s="1"/>
  <c r="Q73" i="9" s="1"/>
  <c r="S73" i="9" s="1"/>
  <c r="R132" i="9"/>
  <c r="R124" i="11"/>
  <c r="R126" i="11"/>
  <c r="R130" i="10"/>
  <c r="R143" i="10"/>
  <c r="R122" i="12"/>
  <c r="AS47" i="8"/>
  <c r="AR68" i="8"/>
  <c r="AS74" i="8"/>
  <c r="AR27" i="9"/>
  <c r="K50" i="9"/>
  <c r="L50" i="9" s="1"/>
  <c r="K53" i="9"/>
  <c r="L53" i="9" s="1"/>
  <c r="K69" i="9"/>
  <c r="L69" i="9" s="1"/>
  <c r="R43" i="11"/>
  <c r="R114" i="11"/>
  <c r="R147" i="11"/>
  <c r="R147" i="12"/>
  <c r="K50" i="8"/>
  <c r="L50" i="8" s="1"/>
  <c r="K53" i="8"/>
  <c r="L53" i="8" s="1"/>
  <c r="AS68" i="8"/>
  <c r="T83" i="8"/>
  <c r="AK90" i="8"/>
  <c r="T91" i="8"/>
  <c r="K94" i="8"/>
  <c r="L94" i="8" s="1"/>
  <c r="AK97" i="8"/>
  <c r="K112" i="8"/>
  <c r="L112" i="8" s="1"/>
  <c r="AU113" i="8"/>
  <c r="AU128" i="8"/>
  <c r="K130" i="8"/>
  <c r="L130" i="8" s="1"/>
  <c r="K138" i="8"/>
  <c r="L138" i="8" s="1"/>
  <c r="AU139" i="8"/>
  <c r="K30" i="9"/>
  <c r="L30" i="9" s="1"/>
  <c r="T32" i="9"/>
  <c r="K44" i="9"/>
  <c r="L44" i="9" s="1"/>
  <c r="K47" i="9"/>
  <c r="L47" i="9" s="1"/>
  <c r="K60" i="9"/>
  <c r="L60" i="9" s="1"/>
  <c r="AR61" i="9"/>
  <c r="R90" i="9"/>
  <c r="O90" i="9"/>
  <c r="P90" i="9" s="1"/>
  <c r="Q90" i="9" s="1"/>
  <c r="S90" i="9" s="1"/>
  <c r="U90" i="9" s="1"/>
  <c r="AJ90" i="9" s="1"/>
  <c r="R121" i="9"/>
  <c r="O121" i="9"/>
  <c r="P121" i="9" s="1"/>
  <c r="Q121" i="9" s="1"/>
  <c r="R124" i="9"/>
  <c r="L137" i="9"/>
  <c r="L61" i="11"/>
  <c r="T67" i="11"/>
  <c r="T63" i="11"/>
  <c r="T59" i="11"/>
  <c r="T66" i="11"/>
  <c r="T62" i="11"/>
  <c r="T69" i="11"/>
  <c r="T58" i="11"/>
  <c r="T65" i="11"/>
  <c r="T61" i="11"/>
  <c r="T68" i="11"/>
  <c r="T64" i="11"/>
  <c r="L64" i="11"/>
  <c r="R98" i="11"/>
  <c r="R114" i="12"/>
  <c r="R126" i="12"/>
  <c r="K44" i="8"/>
  <c r="L44" i="8" s="1"/>
  <c r="K47" i="8"/>
  <c r="L47" i="8" s="1"/>
  <c r="K60" i="8"/>
  <c r="L60" i="8" s="1"/>
  <c r="AR61" i="8"/>
  <c r="T62" i="8"/>
  <c r="AS78" i="8"/>
  <c r="AS82" i="8"/>
  <c r="AL90" i="8"/>
  <c r="AL97" i="8"/>
  <c r="K116" i="8"/>
  <c r="L116" i="8" s="1"/>
  <c r="AV128" i="8"/>
  <c r="AV139" i="8"/>
  <c r="K142" i="8"/>
  <c r="L142" i="8" s="1"/>
  <c r="AU143" i="8"/>
  <c r="K146" i="8"/>
  <c r="L146" i="8" s="1"/>
  <c r="AR31" i="9"/>
  <c r="K34" i="9"/>
  <c r="L34" i="9" s="1"/>
  <c r="AR35" i="9"/>
  <c r="T36" i="9"/>
  <c r="AR51" i="9"/>
  <c r="K64" i="9"/>
  <c r="L64" i="9" s="1"/>
  <c r="R92" i="9"/>
  <c r="R129" i="9"/>
  <c r="L62" i="11"/>
  <c r="R76" i="11"/>
  <c r="O137" i="10"/>
  <c r="P137" i="10" s="1"/>
  <c r="Q137" i="10" s="1"/>
  <c r="S137" i="10" s="1"/>
  <c r="U137" i="10" s="1"/>
  <c r="AU136" i="8"/>
  <c r="AU147" i="8"/>
  <c r="AR69" i="9"/>
  <c r="K68" i="9"/>
  <c r="L68" i="9" s="1"/>
  <c r="AR68" i="9"/>
  <c r="AR58" i="9"/>
  <c r="R99" i="9"/>
  <c r="R106" i="10"/>
  <c r="R140" i="12"/>
  <c r="AR45" i="8"/>
  <c r="AS51" i="8"/>
  <c r="AR58" i="8"/>
  <c r="AS65" i="8"/>
  <c r="T80" i="8"/>
  <c r="K89" i="8"/>
  <c r="L89" i="8" s="1"/>
  <c r="AK91" i="8"/>
  <c r="AL98" i="8"/>
  <c r="T111" i="8"/>
  <c r="AU121" i="8"/>
  <c r="BA121" i="8" s="1"/>
  <c r="AV136" i="8"/>
  <c r="K27" i="9"/>
  <c r="L27" i="9" s="1"/>
  <c r="T29" i="9"/>
  <c r="AS45" i="9"/>
  <c r="AS58" i="9"/>
  <c r="T84" i="9"/>
  <c r="T73" i="9"/>
  <c r="T80" i="9"/>
  <c r="T76" i="9"/>
  <c r="T83" i="9"/>
  <c r="T79" i="9"/>
  <c r="T82" i="9"/>
  <c r="T74" i="9"/>
  <c r="L75" i="9"/>
  <c r="T81" i="9"/>
  <c r="O42" i="11"/>
  <c r="P42" i="11" s="1"/>
  <c r="Q42" i="11" s="1"/>
  <c r="S42" i="11" s="1"/>
  <c r="U42" i="11" s="1"/>
  <c r="AQ42" i="11" s="1"/>
  <c r="L68" i="11"/>
  <c r="AS45" i="8"/>
  <c r="K61" i="9"/>
  <c r="L61" i="9" s="1"/>
  <c r="L59" i="11"/>
  <c r="R136" i="11"/>
  <c r="O136" i="11"/>
  <c r="P136" i="11" s="1"/>
  <c r="Q136" i="11" s="1"/>
  <c r="S136" i="11" s="1"/>
  <c r="S136" i="10"/>
  <c r="U136" i="10" s="1"/>
  <c r="AS76" i="9"/>
  <c r="K79" i="9"/>
  <c r="L79" i="9" s="1"/>
  <c r="AR80" i="9"/>
  <c r="K83" i="9"/>
  <c r="L83" i="9" s="1"/>
  <c r="AK93" i="9"/>
  <c r="K98" i="9"/>
  <c r="L98" i="9" s="1"/>
  <c r="AL100" i="9"/>
  <c r="T105" i="9"/>
  <c r="K110" i="9"/>
  <c r="L110" i="9" s="1"/>
  <c r="AU111" i="9"/>
  <c r="K114" i="9"/>
  <c r="L114" i="9" s="1"/>
  <c r="T116" i="9"/>
  <c r="K126" i="9"/>
  <c r="L126" i="9" s="1"/>
  <c r="AV137" i="9"/>
  <c r="AS43" i="11"/>
  <c r="AS49" i="11"/>
  <c r="AS52" i="11"/>
  <c r="AS59" i="11"/>
  <c r="AR83" i="11"/>
  <c r="K82" i="11"/>
  <c r="L82" i="11" s="1"/>
  <c r="AR79" i="11"/>
  <c r="AR82" i="11"/>
  <c r="K81" i="11"/>
  <c r="L81" i="11" s="1"/>
  <c r="AR78" i="11"/>
  <c r="K84" i="11"/>
  <c r="L84" i="11" s="1"/>
  <c r="AR81" i="11"/>
  <c r="K80" i="11"/>
  <c r="L80" i="11" s="1"/>
  <c r="AR73" i="11"/>
  <c r="R107" i="11"/>
  <c r="R29" i="10"/>
  <c r="R42" i="10"/>
  <c r="R111" i="10"/>
  <c r="R69" i="16"/>
  <c r="R111" i="18"/>
  <c r="AR73" i="9"/>
  <c r="AS80" i="9"/>
  <c r="AR84" i="9"/>
  <c r="K91" i="9"/>
  <c r="L91" i="9" s="1"/>
  <c r="AL93" i="9"/>
  <c r="T95" i="9"/>
  <c r="AU115" i="9"/>
  <c r="T125" i="9"/>
  <c r="AU132" i="9"/>
  <c r="AU141" i="9"/>
  <c r="K144" i="9"/>
  <c r="L144" i="9" s="1"/>
  <c r="AU145" i="9"/>
  <c r="AS29" i="11"/>
  <c r="AS46" i="11"/>
  <c r="K52" i="11"/>
  <c r="L52" i="11" s="1"/>
  <c r="AR63" i="11"/>
  <c r="K66" i="11"/>
  <c r="L66" i="11" s="1"/>
  <c r="AR67" i="11"/>
  <c r="AS73" i="11"/>
  <c r="L139" i="11"/>
  <c r="L66" i="10"/>
  <c r="R143" i="12"/>
  <c r="K107" i="9"/>
  <c r="L107" i="9" s="1"/>
  <c r="AU108" i="9"/>
  <c r="AS48" i="10"/>
  <c r="AS45" i="10"/>
  <c r="AS51" i="10"/>
  <c r="AS42" i="10"/>
  <c r="AS47" i="10"/>
  <c r="AS44" i="10"/>
  <c r="AS53" i="10"/>
  <c r="AS50" i="10"/>
  <c r="R48" i="10"/>
  <c r="R30" i="13"/>
  <c r="AR77" i="9"/>
  <c r="K80" i="9"/>
  <c r="L80" i="9" s="1"/>
  <c r="AR81" i="9"/>
  <c r="AK95" i="9"/>
  <c r="K111" i="9"/>
  <c r="L111" i="9" s="1"/>
  <c r="AU112" i="9"/>
  <c r="K115" i="9"/>
  <c r="L115" i="9" s="1"/>
  <c r="T123" i="9"/>
  <c r="AU130" i="9"/>
  <c r="T35" i="11"/>
  <c r="T45" i="11"/>
  <c r="T48" i="11"/>
  <c r="AR50" i="11"/>
  <c r="AR53" i="11"/>
  <c r="T84" i="11"/>
  <c r="T80" i="11"/>
  <c r="T83" i="11"/>
  <c r="T79" i="11"/>
  <c r="AS77" i="11"/>
  <c r="AQ42" i="10"/>
  <c r="AS46" i="10"/>
  <c r="R52" i="10"/>
  <c r="R98" i="12"/>
  <c r="R26" i="13"/>
  <c r="O26" i="13"/>
  <c r="P26" i="13" s="1"/>
  <c r="Q26" i="13" s="1"/>
  <c r="R28" i="13"/>
  <c r="R74" i="14"/>
  <c r="K84" i="9"/>
  <c r="L84" i="9" s="1"/>
  <c r="AU105" i="9"/>
  <c r="AU116" i="9"/>
  <c r="AV138" i="9"/>
  <c r="AS50" i="11"/>
  <c r="AS53" i="11"/>
  <c r="AS60" i="11"/>
  <c r="R92" i="11"/>
  <c r="AV147" i="11"/>
  <c r="AV136" i="11"/>
  <c r="AV143" i="11"/>
  <c r="AV139" i="11"/>
  <c r="AV146" i="11"/>
  <c r="AV142" i="11"/>
  <c r="AV138" i="11"/>
  <c r="AV145" i="11"/>
  <c r="AV141" i="11"/>
  <c r="R144" i="11"/>
  <c r="R28" i="10"/>
  <c r="AR83" i="10"/>
  <c r="K82" i="10"/>
  <c r="L82" i="10" s="1"/>
  <c r="AR79" i="10"/>
  <c r="K78" i="10"/>
  <c r="L78" i="10" s="1"/>
  <c r="AR75" i="10"/>
  <c r="K74" i="10"/>
  <c r="L74" i="10" s="1"/>
  <c r="AR82" i="10"/>
  <c r="K81" i="10"/>
  <c r="L81" i="10" s="1"/>
  <c r="AR78" i="10"/>
  <c r="K77" i="10"/>
  <c r="L77" i="10" s="1"/>
  <c r="AR74" i="10"/>
  <c r="K84" i="10"/>
  <c r="L84" i="10" s="1"/>
  <c r="K73" i="10"/>
  <c r="L73" i="10" s="1"/>
  <c r="K76" i="10"/>
  <c r="L76" i="10" s="1"/>
  <c r="K79" i="10"/>
  <c r="L79" i="10" s="1"/>
  <c r="AR80" i="10"/>
  <c r="R132" i="10"/>
  <c r="R139" i="10"/>
  <c r="R130" i="12"/>
  <c r="R80" i="13"/>
  <c r="T121" i="9"/>
  <c r="K122" i="9"/>
  <c r="L122" i="9" s="1"/>
  <c r="AU125" i="9"/>
  <c r="K127" i="9"/>
  <c r="L127" i="9" s="1"/>
  <c r="T131" i="9"/>
  <c r="AV142" i="9"/>
  <c r="AU146" i="9"/>
  <c r="AS30" i="11"/>
  <c r="AS34" i="11"/>
  <c r="AS44" i="11"/>
  <c r="AS47" i="11"/>
  <c r="AS64" i="11"/>
  <c r="AR68" i="11"/>
  <c r="O73" i="11"/>
  <c r="P73" i="11" s="1"/>
  <c r="Q73" i="11" s="1"/>
  <c r="S73" i="11" s="1"/>
  <c r="K77" i="11"/>
  <c r="L77" i="11" s="1"/>
  <c r="K83" i="11"/>
  <c r="L83" i="11" s="1"/>
  <c r="L59" i="10"/>
  <c r="R93" i="10"/>
  <c r="L128" i="10"/>
  <c r="T127" i="10"/>
  <c r="T122" i="10"/>
  <c r="T132" i="10"/>
  <c r="T124" i="10"/>
  <c r="T129" i="10"/>
  <c r="T126" i="10"/>
  <c r="T131" i="10"/>
  <c r="T121" i="10"/>
  <c r="U121" i="10" s="1"/>
  <c r="AT121" i="10" s="1"/>
  <c r="T128" i="10"/>
  <c r="T123" i="10"/>
  <c r="K77" i="9"/>
  <c r="L77" i="9" s="1"/>
  <c r="AL96" i="9"/>
  <c r="T98" i="9"/>
  <c r="K108" i="9"/>
  <c r="L108" i="9" s="1"/>
  <c r="T110" i="9"/>
  <c r="T114" i="9"/>
  <c r="T126" i="9"/>
  <c r="AV146" i="9"/>
  <c r="K50" i="11"/>
  <c r="L50" i="11" s="1"/>
  <c r="K53" i="11"/>
  <c r="L53" i="11" s="1"/>
  <c r="AS68" i="11"/>
  <c r="AS49" i="10"/>
  <c r="AR77" i="10"/>
  <c r="R115" i="10"/>
  <c r="AR78" i="9"/>
  <c r="K81" i="9"/>
  <c r="L81" i="9" s="1"/>
  <c r="AR82" i="9"/>
  <c r="AK90" i="9"/>
  <c r="T91" i="9"/>
  <c r="K94" i="9"/>
  <c r="L94" i="9" s="1"/>
  <c r="AK97" i="9"/>
  <c r="AU109" i="9"/>
  <c r="K112" i="9"/>
  <c r="L112" i="9" s="1"/>
  <c r="AU113" i="9"/>
  <c r="AU128" i="9"/>
  <c r="K130" i="9"/>
  <c r="L130" i="9" s="1"/>
  <c r="K138" i="9"/>
  <c r="L138" i="9" s="1"/>
  <c r="AU139" i="9"/>
  <c r="AS27" i="11"/>
  <c r="T32" i="11"/>
  <c r="K44" i="11"/>
  <c r="L44" i="11" s="1"/>
  <c r="K47" i="11"/>
  <c r="L47" i="11" s="1"/>
  <c r="K60" i="11"/>
  <c r="L60" i="11" s="1"/>
  <c r="AR61" i="11"/>
  <c r="R110" i="12"/>
  <c r="R32" i="14"/>
  <c r="AS78" i="9"/>
  <c r="AS82" i="9"/>
  <c r="AL97" i="9"/>
  <c r="K105" i="9"/>
  <c r="L105" i="9" s="1"/>
  <c r="K116" i="9"/>
  <c r="L116" i="9" s="1"/>
  <c r="T129" i="9"/>
  <c r="AV139" i="9"/>
  <c r="AS61" i="11"/>
  <c r="AS79" i="11"/>
  <c r="AS82" i="11"/>
  <c r="AS78" i="11"/>
  <c r="AS81" i="11"/>
  <c r="AS84" i="11"/>
  <c r="T127" i="11"/>
  <c r="T122" i="11"/>
  <c r="T132" i="11"/>
  <c r="T124" i="11"/>
  <c r="T129" i="11"/>
  <c r="T126" i="11"/>
  <c r="T131" i="11"/>
  <c r="T121" i="11"/>
  <c r="T123" i="11"/>
  <c r="AV144" i="11"/>
  <c r="R123" i="12"/>
  <c r="K74" i="9"/>
  <c r="L74" i="9" s="1"/>
  <c r="T92" i="9"/>
  <c r="K95" i="9"/>
  <c r="L95" i="9" s="1"/>
  <c r="AK98" i="9"/>
  <c r="T99" i="9"/>
  <c r="AU106" i="9"/>
  <c r="T107" i="9"/>
  <c r="AV123" i="9"/>
  <c r="T124" i="9"/>
  <c r="AU136" i="9"/>
  <c r="AV143" i="9"/>
  <c r="AU147" i="9"/>
  <c r="AS31" i="11"/>
  <c r="AS42" i="11"/>
  <c r="AR45" i="11"/>
  <c r="AR48" i="11"/>
  <c r="AS51" i="11"/>
  <c r="AR58" i="11"/>
  <c r="AS65" i="11"/>
  <c r="AR75" i="11"/>
  <c r="AR80" i="11"/>
  <c r="R89" i="11"/>
  <c r="S89" i="11" s="1"/>
  <c r="U89" i="11" s="1"/>
  <c r="AJ89" i="11" s="1"/>
  <c r="T145" i="11"/>
  <c r="T141" i="11"/>
  <c r="T137" i="11"/>
  <c r="T144" i="11"/>
  <c r="T140" i="11"/>
  <c r="T147" i="11"/>
  <c r="T136" i="11"/>
  <c r="T143" i="11"/>
  <c r="T146" i="11"/>
  <c r="R36" i="10"/>
  <c r="AR84" i="10"/>
  <c r="R99" i="10"/>
  <c r="R92" i="13"/>
  <c r="AR75" i="9"/>
  <c r="AK91" i="9"/>
  <c r="AL98" i="9"/>
  <c r="K109" i="9"/>
  <c r="L109" i="9" s="1"/>
  <c r="T111" i="9"/>
  <c r="AU121" i="9"/>
  <c r="AU131" i="9"/>
  <c r="AV136" i="9"/>
  <c r="AX136" i="9" s="1"/>
  <c r="AS45" i="11"/>
  <c r="AS58" i="11"/>
  <c r="T73" i="11"/>
  <c r="AS75" i="11"/>
  <c r="K78" i="11"/>
  <c r="L78" i="11" s="1"/>
  <c r="AS80" i="11"/>
  <c r="AS83" i="11"/>
  <c r="R110" i="11"/>
  <c r="R50" i="10"/>
  <c r="AS52" i="10"/>
  <c r="L61" i="10"/>
  <c r="AR73" i="10"/>
  <c r="R125" i="13"/>
  <c r="AS75" i="9"/>
  <c r="K78" i="9"/>
  <c r="L78" i="9" s="1"/>
  <c r="AR79" i="9"/>
  <c r="K82" i="9"/>
  <c r="L82" i="9" s="1"/>
  <c r="K96" i="9"/>
  <c r="L96" i="9" s="1"/>
  <c r="T100" i="9"/>
  <c r="AU110" i="9"/>
  <c r="K113" i="9"/>
  <c r="L113" i="9" s="1"/>
  <c r="AU126" i="9"/>
  <c r="AV131" i="9"/>
  <c r="T132" i="9"/>
  <c r="K79" i="11"/>
  <c r="L79" i="11" s="1"/>
  <c r="AV114" i="11"/>
  <c r="AV110" i="11"/>
  <c r="AV106" i="11"/>
  <c r="AV113" i="11"/>
  <c r="AV109" i="11"/>
  <c r="AV116" i="11"/>
  <c r="AV105" i="11"/>
  <c r="AV112" i="11"/>
  <c r="AV108" i="11"/>
  <c r="AV115" i="11"/>
  <c r="K83" i="10"/>
  <c r="L83" i="10" s="1"/>
  <c r="R63" i="12"/>
  <c r="T127" i="12"/>
  <c r="T122" i="12"/>
  <c r="T132" i="12"/>
  <c r="T124" i="12"/>
  <c r="T129" i="12"/>
  <c r="T126" i="12"/>
  <c r="T131" i="12"/>
  <c r="T121" i="12"/>
  <c r="T123" i="12"/>
  <c r="T128" i="12"/>
  <c r="T130" i="12"/>
  <c r="T125" i="12"/>
  <c r="R136" i="12"/>
  <c r="O136" i="12"/>
  <c r="P136" i="12" s="1"/>
  <c r="Q136" i="12" s="1"/>
  <c r="R31" i="13"/>
  <c r="R76" i="13"/>
  <c r="AK92" i="9"/>
  <c r="T122" i="9"/>
  <c r="K143" i="9"/>
  <c r="L143" i="9" s="1"/>
  <c r="AS69" i="10"/>
  <c r="AS58" i="10"/>
  <c r="AS65" i="10"/>
  <c r="AS61" i="10"/>
  <c r="AS68" i="10"/>
  <c r="AS64" i="10"/>
  <c r="AS60" i="10"/>
  <c r="AS67" i="10"/>
  <c r="AS63" i="10"/>
  <c r="K75" i="10"/>
  <c r="L75" i="10" s="1"/>
  <c r="AR76" i="10"/>
  <c r="R51" i="12"/>
  <c r="R61" i="12"/>
  <c r="R106" i="12"/>
  <c r="R138" i="12"/>
  <c r="R50" i="13"/>
  <c r="R108" i="12"/>
  <c r="R35" i="13"/>
  <c r="R37" i="13"/>
  <c r="AK94" i="11"/>
  <c r="K99" i="11"/>
  <c r="L99" i="11" s="1"/>
  <c r="AU122" i="11"/>
  <c r="AU127" i="11"/>
  <c r="K129" i="11"/>
  <c r="L129" i="11" s="1"/>
  <c r="AV132" i="11"/>
  <c r="AR26" i="10"/>
  <c r="T27" i="10"/>
  <c r="AS33" i="10"/>
  <c r="AR37" i="10"/>
  <c r="K43" i="10"/>
  <c r="L43" i="10" s="1"/>
  <c r="K46" i="10"/>
  <c r="L46" i="10" s="1"/>
  <c r="K49" i="10"/>
  <c r="L49" i="10" s="1"/>
  <c r="T78" i="10"/>
  <c r="T82" i="10"/>
  <c r="K92" i="10"/>
  <c r="L92" i="10" s="1"/>
  <c r="AL94" i="10"/>
  <c r="T96" i="10"/>
  <c r="K107" i="10"/>
  <c r="L107" i="10" s="1"/>
  <c r="AU108" i="10"/>
  <c r="T113" i="10"/>
  <c r="AV122" i="10"/>
  <c r="K124" i="10"/>
  <c r="L124" i="10" s="1"/>
  <c r="AV127" i="10"/>
  <c r="O138" i="10"/>
  <c r="P138" i="10" s="1"/>
  <c r="Q138" i="10" s="1"/>
  <c r="S138" i="10" s="1"/>
  <c r="U138" i="10" s="1"/>
  <c r="R48" i="13"/>
  <c r="R61" i="16"/>
  <c r="AK95" i="11"/>
  <c r="K111" i="11"/>
  <c r="L111" i="11" s="1"/>
  <c r="AU112" i="11"/>
  <c r="K115" i="11"/>
  <c r="L115" i="11" s="1"/>
  <c r="AU130" i="11"/>
  <c r="AU105" i="10"/>
  <c r="AU116" i="10"/>
  <c r="T46" i="12"/>
  <c r="T52" i="12"/>
  <c r="T49" i="12"/>
  <c r="T43" i="12"/>
  <c r="T48" i="12"/>
  <c r="T45" i="12"/>
  <c r="T51" i="12"/>
  <c r="T42" i="12"/>
  <c r="T53" i="12"/>
  <c r="T50" i="12"/>
  <c r="L128" i="12"/>
  <c r="O59" i="13"/>
  <c r="P59" i="13" s="1"/>
  <c r="Q59" i="13" s="1"/>
  <c r="R59" i="13"/>
  <c r="AK89" i="11"/>
  <c r="AN89" i="11" s="1"/>
  <c r="T90" i="11"/>
  <c r="K93" i="11"/>
  <c r="L93" i="11" s="1"/>
  <c r="AL95" i="11"/>
  <c r="T97" i="11"/>
  <c r="K100" i="11"/>
  <c r="L100" i="11" s="1"/>
  <c r="AU105" i="11"/>
  <c r="T106" i="11"/>
  <c r="AU116" i="11"/>
  <c r="AV130" i="11"/>
  <c r="K132" i="11"/>
  <c r="L132" i="11" s="1"/>
  <c r="K141" i="11"/>
  <c r="L141" i="11" s="1"/>
  <c r="AU142" i="11"/>
  <c r="K145" i="11"/>
  <c r="L145" i="11" s="1"/>
  <c r="AR30" i="10"/>
  <c r="K33" i="10"/>
  <c r="L33" i="10" s="1"/>
  <c r="AR34" i="10"/>
  <c r="AR44" i="10"/>
  <c r="AR47" i="10"/>
  <c r="K63" i="10"/>
  <c r="L63" i="10" s="1"/>
  <c r="AR64" i="10"/>
  <c r="K67" i="10"/>
  <c r="L67" i="10" s="1"/>
  <c r="T75" i="10"/>
  <c r="AL89" i="10"/>
  <c r="AK96" i="10"/>
  <c r="AV116" i="10"/>
  <c r="K122" i="10"/>
  <c r="L122" i="10" s="1"/>
  <c r="AU125" i="10"/>
  <c r="K127" i="10"/>
  <c r="L127" i="10" s="1"/>
  <c r="AT136" i="10"/>
  <c r="AX136" i="10" s="1"/>
  <c r="AR83" i="12"/>
  <c r="K82" i="12"/>
  <c r="L82" i="12" s="1"/>
  <c r="AR79" i="12"/>
  <c r="K78" i="12"/>
  <c r="L78" i="12" s="1"/>
  <c r="AR75" i="12"/>
  <c r="K74" i="12"/>
  <c r="L74" i="12" s="1"/>
  <c r="AR82" i="12"/>
  <c r="K81" i="12"/>
  <c r="L81" i="12" s="1"/>
  <c r="AR78" i="12"/>
  <c r="K77" i="12"/>
  <c r="L77" i="12" s="1"/>
  <c r="AR74" i="12"/>
  <c r="K84" i="12"/>
  <c r="L84" i="12" s="1"/>
  <c r="K73" i="12"/>
  <c r="L73" i="12" s="1"/>
  <c r="AR81" i="12"/>
  <c r="K80" i="12"/>
  <c r="L80" i="12" s="1"/>
  <c r="AR77" i="12"/>
  <c r="K76" i="12"/>
  <c r="L76" i="12" s="1"/>
  <c r="AR76" i="12"/>
  <c r="K75" i="12"/>
  <c r="L75" i="12" s="1"/>
  <c r="R145" i="13"/>
  <c r="AK96" i="11"/>
  <c r="K122" i="11"/>
  <c r="L122" i="11" s="1"/>
  <c r="AU125" i="11"/>
  <c r="K127" i="11"/>
  <c r="L127" i="11" s="1"/>
  <c r="AU146" i="11"/>
  <c r="AS30" i="10"/>
  <c r="AS34" i="10"/>
  <c r="K37" i="10"/>
  <c r="L37" i="10" s="1"/>
  <c r="AR68" i="10"/>
  <c r="T79" i="10"/>
  <c r="AL96" i="10"/>
  <c r="K108" i="10"/>
  <c r="L108" i="10" s="1"/>
  <c r="AV125" i="10"/>
  <c r="L127" i="12"/>
  <c r="R61" i="14"/>
  <c r="AL96" i="11"/>
  <c r="T98" i="11"/>
  <c r="K108" i="11"/>
  <c r="L108" i="11" s="1"/>
  <c r="T110" i="11"/>
  <c r="T114" i="11"/>
  <c r="AV125" i="11"/>
  <c r="T83" i="10"/>
  <c r="AU109" i="10"/>
  <c r="K112" i="10"/>
  <c r="L112" i="10" s="1"/>
  <c r="AU113" i="10"/>
  <c r="AT137" i="10"/>
  <c r="L48" i="12"/>
  <c r="R62" i="12"/>
  <c r="AV114" i="12"/>
  <c r="AV110" i="12"/>
  <c r="AV106" i="12"/>
  <c r="AV113" i="12"/>
  <c r="AV109" i="12"/>
  <c r="AV116" i="12"/>
  <c r="AV105" i="12"/>
  <c r="AV112" i="12"/>
  <c r="AV108" i="12"/>
  <c r="AV115" i="12"/>
  <c r="T145" i="12"/>
  <c r="T141" i="12"/>
  <c r="T137" i="12"/>
  <c r="T144" i="12"/>
  <c r="T140" i="12"/>
  <c r="L141" i="12"/>
  <c r="T147" i="12"/>
  <c r="T136" i="12"/>
  <c r="T143" i="12"/>
  <c r="T139" i="12"/>
  <c r="T138" i="12"/>
  <c r="O27" i="13"/>
  <c r="P27" i="13" s="1"/>
  <c r="Q27" i="13" s="1"/>
  <c r="R32" i="13"/>
  <c r="R137" i="13"/>
  <c r="R121" i="16"/>
  <c r="O121" i="16"/>
  <c r="P121" i="16" s="1"/>
  <c r="Q121" i="16" s="1"/>
  <c r="AK90" i="11"/>
  <c r="T91" i="11"/>
  <c r="K94" i="11"/>
  <c r="L94" i="11" s="1"/>
  <c r="AK97" i="11"/>
  <c r="AU109" i="11"/>
  <c r="K112" i="11"/>
  <c r="L112" i="11" s="1"/>
  <c r="AU113" i="11"/>
  <c r="AU128" i="11"/>
  <c r="K130" i="11"/>
  <c r="L130" i="11" s="1"/>
  <c r="K138" i="11"/>
  <c r="L138" i="11" s="1"/>
  <c r="AU139" i="11"/>
  <c r="O26" i="10"/>
  <c r="P26" i="10" s="1"/>
  <c r="Q26" i="10" s="1"/>
  <c r="S26" i="10" s="1"/>
  <c r="AS27" i="10"/>
  <c r="K30" i="10"/>
  <c r="L30" i="10" s="1"/>
  <c r="T32" i="10"/>
  <c r="K44" i="10"/>
  <c r="L44" i="10" s="1"/>
  <c r="K47" i="10"/>
  <c r="L47" i="10" s="1"/>
  <c r="K60" i="10"/>
  <c r="L60" i="10" s="1"/>
  <c r="AR61" i="10"/>
  <c r="AS78" i="10"/>
  <c r="AS82" i="10"/>
  <c r="AL90" i="10"/>
  <c r="AL97" i="10"/>
  <c r="K105" i="10"/>
  <c r="L105" i="10" s="1"/>
  <c r="AV109" i="10"/>
  <c r="K116" i="10"/>
  <c r="L116" i="10" s="1"/>
  <c r="AU123" i="10"/>
  <c r="K125" i="10"/>
  <c r="L125" i="10" s="1"/>
  <c r="AV128" i="10"/>
  <c r="AU147" i="10"/>
  <c r="K146" i="10"/>
  <c r="L146" i="10" s="1"/>
  <c r="AU143" i="10"/>
  <c r="K142" i="10"/>
  <c r="L142" i="10" s="1"/>
  <c r="AU146" i="10"/>
  <c r="K145" i="10"/>
  <c r="L145" i="10" s="1"/>
  <c r="AU142" i="10"/>
  <c r="K141" i="10"/>
  <c r="L141" i="10" s="1"/>
  <c r="AU138" i="10"/>
  <c r="AU145" i="10"/>
  <c r="K144" i="10"/>
  <c r="L144" i="10" s="1"/>
  <c r="AU141" i="10"/>
  <c r="K147" i="10"/>
  <c r="L147" i="10" s="1"/>
  <c r="AU137" i="10"/>
  <c r="AX137" i="10" s="1"/>
  <c r="R111" i="13"/>
  <c r="AV106" i="14"/>
  <c r="AV113" i="14"/>
  <c r="AV109" i="14"/>
  <c r="AV116" i="14"/>
  <c r="AV105" i="14"/>
  <c r="AV115" i="14"/>
  <c r="AV111" i="14"/>
  <c r="AV114" i="14"/>
  <c r="AV112" i="14"/>
  <c r="AV107" i="14"/>
  <c r="AV110" i="14"/>
  <c r="AV108" i="14"/>
  <c r="AL90" i="11"/>
  <c r="AL97" i="11"/>
  <c r="K105" i="11"/>
  <c r="L105" i="11" s="1"/>
  <c r="K116" i="11"/>
  <c r="L116" i="11" s="1"/>
  <c r="AU123" i="11"/>
  <c r="K125" i="11"/>
  <c r="L125" i="11" s="1"/>
  <c r="AV128" i="11"/>
  <c r="K142" i="11"/>
  <c r="L142" i="11" s="1"/>
  <c r="AU143" i="11"/>
  <c r="K146" i="11"/>
  <c r="L146" i="11" s="1"/>
  <c r="AR31" i="10"/>
  <c r="K34" i="10"/>
  <c r="L34" i="10" s="1"/>
  <c r="AR35" i="10"/>
  <c r="T36" i="10"/>
  <c r="AR42" i="10"/>
  <c r="T43" i="10"/>
  <c r="T49" i="10"/>
  <c r="AR51" i="10"/>
  <c r="T52" i="10"/>
  <c r="K64" i="10"/>
  <c r="L64" i="10" s="1"/>
  <c r="AR65" i="10"/>
  <c r="K68" i="10"/>
  <c r="L68" i="10" s="1"/>
  <c r="T76" i="10"/>
  <c r="T92" i="10"/>
  <c r="K95" i="10"/>
  <c r="L95" i="10" s="1"/>
  <c r="AK98" i="10"/>
  <c r="AU106" i="10"/>
  <c r="AV123" i="10"/>
  <c r="AT138" i="10"/>
  <c r="K83" i="12"/>
  <c r="L83" i="12" s="1"/>
  <c r="R91" i="12"/>
  <c r="T142" i="12"/>
  <c r="R27" i="13"/>
  <c r="R141" i="13"/>
  <c r="R98" i="14"/>
  <c r="T92" i="11"/>
  <c r="K95" i="11"/>
  <c r="L95" i="11" s="1"/>
  <c r="AK98" i="11"/>
  <c r="T99" i="11"/>
  <c r="AU106" i="11"/>
  <c r="T107" i="11"/>
  <c r="AV123" i="11"/>
  <c r="AU136" i="11"/>
  <c r="AU147" i="11"/>
  <c r="AS31" i="10"/>
  <c r="AS35" i="10"/>
  <c r="AR45" i="10"/>
  <c r="AR48" i="10"/>
  <c r="AR58" i="10"/>
  <c r="AR69" i="10"/>
  <c r="T80" i="10"/>
  <c r="K89" i="10"/>
  <c r="L89" i="10" s="1"/>
  <c r="AK91" i="10"/>
  <c r="AL98" i="10"/>
  <c r="K109" i="10"/>
  <c r="L109" i="10" s="1"/>
  <c r="T111" i="10"/>
  <c r="AU121" i="10"/>
  <c r="AU131" i="10"/>
  <c r="T145" i="10"/>
  <c r="T141" i="10"/>
  <c r="T144" i="10"/>
  <c r="T140" i="10"/>
  <c r="T147" i="10"/>
  <c r="T143" i="10"/>
  <c r="T139" i="10"/>
  <c r="T146" i="10"/>
  <c r="L45" i="12"/>
  <c r="AR73" i="12"/>
  <c r="K79" i="12"/>
  <c r="L79" i="12" s="1"/>
  <c r="R36" i="13"/>
  <c r="R96" i="13"/>
  <c r="AS67" i="14"/>
  <c r="AS63" i="14"/>
  <c r="AS59" i="14"/>
  <c r="AS66" i="14"/>
  <c r="AS62" i="14"/>
  <c r="AS69" i="14"/>
  <c r="AS58" i="14"/>
  <c r="AS65" i="14"/>
  <c r="AS61" i="14"/>
  <c r="AS68" i="14"/>
  <c r="AS64" i="14"/>
  <c r="AS60" i="14"/>
  <c r="AK91" i="11"/>
  <c r="AL98" i="11"/>
  <c r="K109" i="11"/>
  <c r="L109" i="11" s="1"/>
  <c r="T111" i="11"/>
  <c r="AU121" i="11"/>
  <c r="AU131" i="11"/>
  <c r="K27" i="10"/>
  <c r="L27" i="10" s="1"/>
  <c r="T29" i="10"/>
  <c r="T73" i="10"/>
  <c r="AL91" i="10"/>
  <c r="K96" i="10"/>
  <c r="L96" i="10" s="1"/>
  <c r="AU110" i="10"/>
  <c r="K113" i="10"/>
  <c r="L113" i="10" s="1"/>
  <c r="AU114" i="10"/>
  <c r="AV121" i="10"/>
  <c r="L131" i="12"/>
  <c r="L137" i="12"/>
  <c r="L144" i="12"/>
  <c r="T146" i="12"/>
  <c r="R49" i="14"/>
  <c r="K96" i="11"/>
  <c r="L96" i="11" s="1"/>
  <c r="T100" i="11"/>
  <c r="AU110" i="11"/>
  <c r="K113" i="11"/>
  <c r="L113" i="11" s="1"/>
  <c r="K128" i="11"/>
  <c r="L128" i="11" s="1"/>
  <c r="AV131" i="11"/>
  <c r="R140" i="10"/>
  <c r="AV111" i="12"/>
  <c r="R100" i="13"/>
  <c r="AK92" i="11"/>
  <c r="AU140" i="11"/>
  <c r="K143" i="11"/>
  <c r="L143" i="11" s="1"/>
  <c r="T26" i="10"/>
  <c r="K31" i="10"/>
  <c r="L31" i="10" s="1"/>
  <c r="AR32" i="10"/>
  <c r="K45" i="10"/>
  <c r="L45" i="10" s="1"/>
  <c r="AR62" i="10"/>
  <c r="K65" i="10"/>
  <c r="L65" i="10" s="1"/>
  <c r="K90" i="10"/>
  <c r="L90" i="10" s="1"/>
  <c r="AL92" i="10"/>
  <c r="AU129" i="10"/>
  <c r="K131" i="10"/>
  <c r="L131" i="10" s="1"/>
  <c r="R26" i="12"/>
  <c r="O26" i="12"/>
  <c r="P26" i="12" s="1"/>
  <c r="Q26" i="12" s="1"/>
  <c r="S26" i="12" s="1"/>
  <c r="U26" i="12" s="1"/>
  <c r="AQ26" i="12" s="1"/>
  <c r="AV145" i="13"/>
  <c r="AV141" i="13"/>
  <c r="AV137" i="13"/>
  <c r="AV144" i="13"/>
  <c r="AV140" i="13"/>
  <c r="AV147" i="13"/>
  <c r="AV136" i="13"/>
  <c r="AV143" i="13"/>
  <c r="AV139" i="13"/>
  <c r="AV146" i="13"/>
  <c r="AV142" i="13"/>
  <c r="AV138" i="13"/>
  <c r="AV140" i="10"/>
  <c r="AV144" i="10"/>
  <c r="AS32" i="12"/>
  <c r="AR36" i="12"/>
  <c r="K58" i="12"/>
  <c r="L58" i="12" s="1"/>
  <c r="AS62" i="12"/>
  <c r="AS66" i="12"/>
  <c r="K69" i="12"/>
  <c r="L69" i="12" s="1"/>
  <c r="T77" i="12"/>
  <c r="T81" i="12"/>
  <c r="T94" i="12"/>
  <c r="AK100" i="12"/>
  <c r="AU107" i="12"/>
  <c r="T112" i="12"/>
  <c r="K121" i="12"/>
  <c r="L121" i="12" s="1"/>
  <c r="AU124" i="12"/>
  <c r="AV129" i="12"/>
  <c r="AU137" i="12"/>
  <c r="AS36" i="13"/>
  <c r="AR43" i="13"/>
  <c r="T44" i="13"/>
  <c r="T47" i="13"/>
  <c r="AR49" i="13"/>
  <c r="AS69" i="13"/>
  <c r="T81" i="13"/>
  <c r="T77" i="13"/>
  <c r="T84" i="13"/>
  <c r="T80" i="13"/>
  <c r="T76" i="13"/>
  <c r="T83" i="13"/>
  <c r="T79" i="13"/>
  <c r="T75" i="13"/>
  <c r="R52" i="14"/>
  <c r="AS53" i="14"/>
  <c r="R63" i="14"/>
  <c r="R67" i="14"/>
  <c r="T145" i="14"/>
  <c r="T141" i="14"/>
  <c r="T137" i="14"/>
  <c r="T144" i="14"/>
  <c r="T140" i="14"/>
  <c r="T143" i="14"/>
  <c r="L137" i="14"/>
  <c r="T139" i="14"/>
  <c r="T146" i="14"/>
  <c r="T136" i="14"/>
  <c r="T142" i="14"/>
  <c r="T147" i="14"/>
  <c r="L136" i="14"/>
  <c r="R48" i="16"/>
  <c r="AS29" i="12"/>
  <c r="K32" i="12"/>
  <c r="L32" i="12" s="1"/>
  <c r="AR33" i="12"/>
  <c r="K36" i="12"/>
  <c r="L36" i="12" s="1"/>
  <c r="AS46" i="12"/>
  <c r="K52" i="12"/>
  <c r="L52" i="12" s="1"/>
  <c r="AR63" i="12"/>
  <c r="K66" i="12"/>
  <c r="L66" i="12" s="1"/>
  <c r="AR67" i="12"/>
  <c r="T68" i="12"/>
  <c r="AS73" i="12"/>
  <c r="AS84" i="12"/>
  <c r="T89" i="12"/>
  <c r="AK94" i="12"/>
  <c r="K99" i="12"/>
  <c r="L99" i="12" s="1"/>
  <c r="AU122" i="12"/>
  <c r="AU127" i="12"/>
  <c r="K129" i="12"/>
  <c r="L129" i="12" s="1"/>
  <c r="AV132" i="12"/>
  <c r="AV141" i="12"/>
  <c r="AV145" i="12"/>
  <c r="AR26" i="13"/>
  <c r="T27" i="13"/>
  <c r="AS33" i="13"/>
  <c r="AR37" i="13"/>
  <c r="K43" i="13"/>
  <c r="L43" i="13" s="1"/>
  <c r="K46" i="13"/>
  <c r="L46" i="13" s="1"/>
  <c r="K49" i="13"/>
  <c r="L49" i="13" s="1"/>
  <c r="T52" i="13"/>
  <c r="K83" i="13"/>
  <c r="L83" i="13" s="1"/>
  <c r="AR80" i="13"/>
  <c r="K79" i="13"/>
  <c r="L79" i="13" s="1"/>
  <c r="AR76" i="13"/>
  <c r="K75" i="13"/>
  <c r="L75" i="13" s="1"/>
  <c r="AR83" i="13"/>
  <c r="AR75" i="13"/>
  <c r="K74" i="13"/>
  <c r="L74" i="13" s="1"/>
  <c r="AR82" i="13"/>
  <c r="K81" i="13"/>
  <c r="L81" i="13" s="1"/>
  <c r="AR78" i="13"/>
  <c r="K77" i="13"/>
  <c r="L77" i="13" s="1"/>
  <c r="AR74" i="13"/>
  <c r="R138" i="13"/>
  <c r="R34" i="14"/>
  <c r="R100" i="18"/>
  <c r="AV141" i="10"/>
  <c r="AV145" i="10"/>
  <c r="AR26" i="12"/>
  <c r="AU26" i="12" s="1"/>
  <c r="T27" i="12"/>
  <c r="AS33" i="12"/>
  <c r="AR37" i="12"/>
  <c r="K43" i="12"/>
  <c r="L43" i="12" s="1"/>
  <c r="K46" i="12"/>
  <c r="L46" i="12" s="1"/>
  <c r="K49" i="12"/>
  <c r="L49" i="12" s="1"/>
  <c r="AS63" i="12"/>
  <c r="AS67" i="12"/>
  <c r="T78" i="12"/>
  <c r="T82" i="12"/>
  <c r="K92" i="12"/>
  <c r="L92" i="12" s="1"/>
  <c r="AL94" i="12"/>
  <c r="T96" i="12"/>
  <c r="K107" i="12"/>
  <c r="L107" i="12" s="1"/>
  <c r="AU108" i="12"/>
  <c r="T109" i="12"/>
  <c r="T113" i="12"/>
  <c r="AV122" i="12"/>
  <c r="K124" i="12"/>
  <c r="L124" i="12" s="1"/>
  <c r="AV127" i="12"/>
  <c r="AS26" i="13"/>
  <c r="AS37" i="13"/>
  <c r="T42" i="13"/>
  <c r="AS51" i="13"/>
  <c r="AS53" i="13"/>
  <c r="AS50" i="13"/>
  <c r="K114" i="13"/>
  <c r="L114" i="13" s="1"/>
  <c r="AU111" i="13"/>
  <c r="K110" i="13"/>
  <c r="L110" i="13" s="1"/>
  <c r="AU107" i="13"/>
  <c r="K106" i="13"/>
  <c r="L106" i="13" s="1"/>
  <c r="AU114" i="13"/>
  <c r="K113" i="13"/>
  <c r="L113" i="13" s="1"/>
  <c r="AU110" i="13"/>
  <c r="K109" i="13"/>
  <c r="L109" i="13" s="1"/>
  <c r="AU106" i="13"/>
  <c r="K116" i="13"/>
  <c r="L116" i="13" s="1"/>
  <c r="AU113" i="13"/>
  <c r="K112" i="13"/>
  <c r="L112" i="13" s="1"/>
  <c r="AU109" i="13"/>
  <c r="K108" i="13"/>
  <c r="L108" i="13" s="1"/>
  <c r="K115" i="13"/>
  <c r="L115" i="13" s="1"/>
  <c r="R65" i="16"/>
  <c r="AR83" i="16"/>
  <c r="K82" i="16"/>
  <c r="L82" i="16" s="1"/>
  <c r="AR79" i="16"/>
  <c r="K78" i="16"/>
  <c r="L78" i="16" s="1"/>
  <c r="AR75" i="16"/>
  <c r="K74" i="16"/>
  <c r="L74" i="16" s="1"/>
  <c r="AR82" i="16"/>
  <c r="K81" i="16"/>
  <c r="L81" i="16" s="1"/>
  <c r="AR78" i="16"/>
  <c r="K77" i="16"/>
  <c r="L77" i="16" s="1"/>
  <c r="K84" i="16"/>
  <c r="L84" i="16" s="1"/>
  <c r="K73" i="16"/>
  <c r="L73" i="16" s="1"/>
  <c r="AR81" i="16"/>
  <c r="K80" i="16"/>
  <c r="L80" i="16" s="1"/>
  <c r="AR77" i="16"/>
  <c r="K76" i="16"/>
  <c r="L76" i="16" s="1"/>
  <c r="AR80" i="16"/>
  <c r="AR76" i="16"/>
  <c r="K75" i="16"/>
  <c r="L75" i="16" s="1"/>
  <c r="K83" i="16"/>
  <c r="L83" i="16" s="1"/>
  <c r="AR73" i="16"/>
  <c r="AR74" i="16"/>
  <c r="R106" i="16"/>
  <c r="R47" i="17"/>
  <c r="AS37" i="12"/>
  <c r="K59" i="12"/>
  <c r="L59" i="12" s="1"/>
  <c r="T61" i="12"/>
  <c r="AK95" i="12"/>
  <c r="K111" i="12"/>
  <c r="L111" i="12" s="1"/>
  <c r="AU112" i="12"/>
  <c r="K115" i="12"/>
  <c r="L115" i="12" s="1"/>
  <c r="AU130" i="12"/>
  <c r="AU138" i="12"/>
  <c r="K29" i="13"/>
  <c r="L29" i="13" s="1"/>
  <c r="T31" i="13"/>
  <c r="T35" i="13"/>
  <c r="T45" i="13"/>
  <c r="T48" i="13"/>
  <c r="AR50" i="13"/>
  <c r="K105" i="13"/>
  <c r="L105" i="13" s="1"/>
  <c r="R132" i="13"/>
  <c r="R36" i="14"/>
  <c r="R60" i="14"/>
  <c r="K29" i="12"/>
  <c r="L29" i="12" s="1"/>
  <c r="T31" i="12"/>
  <c r="T35" i="12"/>
  <c r="AR50" i="12"/>
  <c r="AR53" i="12"/>
  <c r="AR60" i="12"/>
  <c r="T65" i="12"/>
  <c r="AS77" i="12"/>
  <c r="AS81" i="12"/>
  <c r="AK89" i="12"/>
  <c r="T90" i="12"/>
  <c r="K93" i="12"/>
  <c r="L93" i="12" s="1"/>
  <c r="AL95" i="12"/>
  <c r="T97" i="12"/>
  <c r="K100" i="12"/>
  <c r="L100" i="12" s="1"/>
  <c r="AU105" i="12"/>
  <c r="AU116" i="12"/>
  <c r="AV130" i="12"/>
  <c r="K132" i="12"/>
  <c r="L132" i="12" s="1"/>
  <c r="K145" i="12"/>
  <c r="L145" i="12" s="1"/>
  <c r="AR44" i="13"/>
  <c r="AR47" i="13"/>
  <c r="AR53" i="13"/>
  <c r="R140" i="13"/>
  <c r="R29" i="14"/>
  <c r="T67" i="16"/>
  <c r="T63" i="16"/>
  <c r="T59" i="16"/>
  <c r="T66" i="16"/>
  <c r="T62" i="16"/>
  <c r="T65" i="16"/>
  <c r="L59" i="16"/>
  <c r="T61" i="16"/>
  <c r="T68" i="16"/>
  <c r="T58" i="16"/>
  <c r="T69" i="16"/>
  <c r="T64" i="16"/>
  <c r="L58" i="16"/>
  <c r="R42" i="17"/>
  <c r="O42" i="17"/>
  <c r="P42" i="17" s="1"/>
  <c r="Q42" i="17" s="1"/>
  <c r="S42" i="17" s="1"/>
  <c r="AR30" i="12"/>
  <c r="K33" i="12"/>
  <c r="L33" i="12" s="1"/>
  <c r="AR34" i="12"/>
  <c r="AR44" i="12"/>
  <c r="AR47" i="12"/>
  <c r="AS50" i="12"/>
  <c r="AS53" i="12"/>
  <c r="AR64" i="12"/>
  <c r="K67" i="12"/>
  <c r="L67" i="12" s="1"/>
  <c r="L33" i="13"/>
  <c r="R73" i="13"/>
  <c r="O73" i="13"/>
  <c r="P73" i="13" s="1"/>
  <c r="Q73" i="13" s="1"/>
  <c r="R62" i="14"/>
  <c r="R64" i="14"/>
  <c r="R66" i="14"/>
  <c r="R68" i="14"/>
  <c r="R73" i="14"/>
  <c r="O73" i="14"/>
  <c r="P73" i="14" s="1"/>
  <c r="Q73" i="14" s="1"/>
  <c r="AV142" i="10"/>
  <c r="AS30" i="12"/>
  <c r="AS34" i="12"/>
  <c r="K37" i="12"/>
  <c r="L37" i="12" s="1"/>
  <c r="AS44" i="12"/>
  <c r="AS47" i="12"/>
  <c r="AS64" i="12"/>
  <c r="AR68" i="12"/>
  <c r="T79" i="12"/>
  <c r="T28" i="13"/>
  <c r="AS66" i="13"/>
  <c r="AS62" i="13"/>
  <c r="AS65" i="13"/>
  <c r="AS61" i="13"/>
  <c r="AS68" i="13"/>
  <c r="AS64" i="13"/>
  <c r="AS60" i="13"/>
  <c r="R142" i="13"/>
  <c r="R144" i="13"/>
  <c r="R146" i="13"/>
  <c r="R42" i="14"/>
  <c r="O42" i="14"/>
  <c r="P42" i="14" s="1"/>
  <c r="Q42" i="14" s="1"/>
  <c r="S42" i="14" s="1"/>
  <c r="U42" i="14" s="1"/>
  <c r="AS46" i="14"/>
  <c r="AS52" i="14"/>
  <c r="AS49" i="14"/>
  <c r="AS43" i="14"/>
  <c r="AS48" i="14"/>
  <c r="AS45" i="14"/>
  <c r="AS51" i="14"/>
  <c r="AS42" i="14"/>
  <c r="AS47" i="14"/>
  <c r="AS44" i="14"/>
  <c r="R51" i="14"/>
  <c r="R147" i="14"/>
  <c r="AV146" i="10"/>
  <c r="AR27" i="12"/>
  <c r="T28" i="12"/>
  <c r="K50" i="12"/>
  <c r="L50" i="12" s="1"/>
  <c r="K53" i="12"/>
  <c r="L53" i="12" s="1"/>
  <c r="AS68" i="12"/>
  <c r="T83" i="12"/>
  <c r="AK90" i="12"/>
  <c r="T91" i="12"/>
  <c r="K94" i="12"/>
  <c r="L94" i="12" s="1"/>
  <c r="AK97" i="12"/>
  <c r="K112" i="12"/>
  <c r="L112" i="12" s="1"/>
  <c r="AU113" i="12"/>
  <c r="T32" i="13"/>
  <c r="K44" i="13"/>
  <c r="L44" i="13" s="1"/>
  <c r="K47" i="13"/>
  <c r="L47" i="13" s="1"/>
  <c r="R93" i="13"/>
  <c r="R31" i="16"/>
  <c r="AS27" i="12"/>
  <c r="K30" i="12"/>
  <c r="L30" i="12" s="1"/>
  <c r="T32" i="12"/>
  <c r="K44" i="12"/>
  <c r="L44" i="12" s="1"/>
  <c r="K47" i="12"/>
  <c r="L47" i="12" s="1"/>
  <c r="K60" i="12"/>
  <c r="L60" i="12" s="1"/>
  <c r="AR61" i="12"/>
  <c r="T62" i="12"/>
  <c r="T66" i="12"/>
  <c r="AS78" i="12"/>
  <c r="AS82" i="12"/>
  <c r="AL90" i="12"/>
  <c r="AL97" i="12"/>
  <c r="K105" i="12"/>
  <c r="L105" i="12" s="1"/>
  <c r="K116" i="12"/>
  <c r="L116" i="12" s="1"/>
  <c r="AU123" i="12"/>
  <c r="K125" i="12"/>
  <c r="L125" i="12" s="1"/>
  <c r="AV128" i="12"/>
  <c r="AV139" i="12"/>
  <c r="K142" i="12"/>
  <c r="L142" i="12" s="1"/>
  <c r="AU143" i="12"/>
  <c r="K146" i="12"/>
  <c r="L146" i="12" s="1"/>
  <c r="AR31" i="13"/>
  <c r="K34" i="13"/>
  <c r="L34" i="13" s="1"/>
  <c r="AR35" i="13"/>
  <c r="T36" i="13"/>
  <c r="AR42" i="13"/>
  <c r="T43" i="13"/>
  <c r="T49" i="13"/>
  <c r="R60" i="13"/>
  <c r="O60" i="13"/>
  <c r="P60" i="13" s="1"/>
  <c r="Q60" i="13" s="1"/>
  <c r="AU105" i="13"/>
  <c r="K107" i="13"/>
  <c r="L107" i="13" s="1"/>
  <c r="AQ42" i="14"/>
  <c r="R83" i="14"/>
  <c r="R45" i="16"/>
  <c r="AV139" i="10"/>
  <c r="AR31" i="12"/>
  <c r="K34" i="12"/>
  <c r="L34" i="12" s="1"/>
  <c r="AR35" i="12"/>
  <c r="T36" i="12"/>
  <c r="AR42" i="12"/>
  <c r="AR51" i="12"/>
  <c r="AS61" i="12"/>
  <c r="K64" i="12"/>
  <c r="L64" i="12" s="1"/>
  <c r="AR65" i="12"/>
  <c r="K68" i="12"/>
  <c r="L68" i="12" s="1"/>
  <c r="T76" i="12"/>
  <c r="T92" i="12"/>
  <c r="K95" i="12"/>
  <c r="L95" i="12" s="1"/>
  <c r="AK98" i="12"/>
  <c r="T99" i="12"/>
  <c r="AU106" i="12"/>
  <c r="T107" i="12"/>
  <c r="AV123" i="12"/>
  <c r="AU136" i="12"/>
  <c r="AV143" i="12"/>
  <c r="AU147" i="12"/>
  <c r="AS31" i="13"/>
  <c r="AR45" i="13"/>
  <c r="T46" i="13"/>
  <c r="AR48" i="13"/>
  <c r="K51" i="13"/>
  <c r="L51" i="13" s="1"/>
  <c r="AS67" i="13"/>
  <c r="K84" i="13"/>
  <c r="L84" i="13" s="1"/>
  <c r="R131" i="13"/>
  <c r="R33" i="14"/>
  <c r="R59" i="14"/>
  <c r="R131" i="14"/>
  <c r="R139" i="14"/>
  <c r="AV143" i="10"/>
  <c r="AS31" i="12"/>
  <c r="AR45" i="12"/>
  <c r="AR48" i="12"/>
  <c r="AS51" i="12"/>
  <c r="AR58" i="12"/>
  <c r="AS65" i="12"/>
  <c r="AR69" i="12"/>
  <c r="T80" i="12"/>
  <c r="K89" i="12"/>
  <c r="L89" i="12" s="1"/>
  <c r="AK91" i="12"/>
  <c r="AL98" i="12"/>
  <c r="K109" i="12"/>
  <c r="L109" i="12" s="1"/>
  <c r="T111" i="12"/>
  <c r="AU121" i="12"/>
  <c r="AU131" i="12"/>
  <c r="T29" i="13"/>
  <c r="AS45" i="13"/>
  <c r="AS48" i="13"/>
  <c r="AR79" i="13"/>
  <c r="T89" i="13"/>
  <c r="T94" i="13"/>
  <c r="T93" i="13"/>
  <c r="T100" i="13"/>
  <c r="T99" i="13"/>
  <c r="T92" i="13"/>
  <c r="T91" i="13"/>
  <c r="T98" i="13"/>
  <c r="R128" i="13"/>
  <c r="R106" i="14"/>
  <c r="R98" i="16"/>
  <c r="R114" i="16"/>
  <c r="R75" i="17"/>
  <c r="K27" i="12"/>
  <c r="L27" i="12" s="1"/>
  <c r="T29" i="12"/>
  <c r="AS45" i="12"/>
  <c r="AS75" i="12"/>
  <c r="K96" i="12"/>
  <c r="L96" i="12" s="1"/>
  <c r="T100" i="12"/>
  <c r="AU110" i="12"/>
  <c r="K113" i="12"/>
  <c r="L113" i="12" s="1"/>
  <c r="AV121" i="12"/>
  <c r="AU126" i="12"/>
  <c r="AV131" i="12"/>
  <c r="K139" i="12"/>
  <c r="L139" i="12" s="1"/>
  <c r="T33" i="13"/>
  <c r="K42" i="13"/>
  <c r="L42" i="13" s="1"/>
  <c r="K52" i="13"/>
  <c r="L52" i="13" s="1"/>
  <c r="K53" i="13"/>
  <c r="L53" i="13" s="1"/>
  <c r="K78" i="13"/>
  <c r="L78" i="13" s="1"/>
  <c r="T116" i="13"/>
  <c r="T105" i="13"/>
  <c r="T112" i="13"/>
  <c r="T108" i="13"/>
  <c r="T115" i="13"/>
  <c r="T111" i="13"/>
  <c r="T107" i="13"/>
  <c r="T114" i="13"/>
  <c r="T110" i="13"/>
  <c r="AU112" i="13"/>
  <c r="R139" i="13"/>
  <c r="R128" i="14"/>
  <c r="R51" i="16"/>
  <c r="R128" i="16"/>
  <c r="R128" i="17"/>
  <c r="K42" i="12"/>
  <c r="L42" i="12" s="1"/>
  <c r="T63" i="12"/>
  <c r="AK92" i="12"/>
  <c r="T26" i="13"/>
  <c r="K45" i="13"/>
  <c r="L45" i="13" s="1"/>
  <c r="AR84" i="16"/>
  <c r="T84" i="14"/>
  <c r="T80" i="14"/>
  <c r="T83" i="14"/>
  <c r="T79" i="14"/>
  <c r="T82" i="14"/>
  <c r="T78" i="14"/>
  <c r="T58" i="13"/>
  <c r="U58" i="13" s="1"/>
  <c r="AQ58" i="13" s="1"/>
  <c r="K63" i="13"/>
  <c r="L63" i="13" s="1"/>
  <c r="AR64" i="13"/>
  <c r="K67" i="13"/>
  <c r="L67" i="13" s="1"/>
  <c r="T69" i="13"/>
  <c r="AL89" i="13"/>
  <c r="AK96" i="13"/>
  <c r="AV116" i="13"/>
  <c r="T121" i="13"/>
  <c r="K122" i="13"/>
  <c r="L122" i="13" s="1"/>
  <c r="AU125" i="13"/>
  <c r="K127" i="13"/>
  <c r="L127" i="13" s="1"/>
  <c r="T131" i="13"/>
  <c r="AU146" i="13"/>
  <c r="K26" i="14"/>
  <c r="L26" i="14" s="1"/>
  <c r="K37" i="14"/>
  <c r="L37" i="14" s="1"/>
  <c r="AR68" i="14"/>
  <c r="K77" i="14"/>
  <c r="L77" i="14" s="1"/>
  <c r="R93" i="14"/>
  <c r="R100" i="14"/>
  <c r="L67" i="16"/>
  <c r="AV114" i="16"/>
  <c r="AV110" i="16"/>
  <c r="AV106" i="16"/>
  <c r="AV113" i="16"/>
  <c r="AV109" i="16"/>
  <c r="AV112" i="16"/>
  <c r="AV108" i="16"/>
  <c r="AV115" i="16"/>
  <c r="R61" i="17"/>
  <c r="AR68" i="13"/>
  <c r="AS74" i="13"/>
  <c r="AL96" i="13"/>
  <c r="AV125" i="13"/>
  <c r="T126" i="13"/>
  <c r="K50" i="14"/>
  <c r="L50" i="14" s="1"/>
  <c r="K53" i="14"/>
  <c r="L53" i="14" s="1"/>
  <c r="K79" i="14"/>
  <c r="L79" i="14" s="1"/>
  <c r="AR80" i="14"/>
  <c r="L140" i="14"/>
  <c r="L145" i="14"/>
  <c r="L62" i="16"/>
  <c r="R42" i="18"/>
  <c r="O42" i="18"/>
  <c r="P42" i="18" s="1"/>
  <c r="Q42" i="18" s="1"/>
  <c r="S42" i="18" s="1"/>
  <c r="K94" i="13"/>
  <c r="L94" i="13" s="1"/>
  <c r="AK97" i="13"/>
  <c r="K44" i="14"/>
  <c r="L44" i="14" s="1"/>
  <c r="K47" i="14"/>
  <c r="L47" i="14" s="1"/>
  <c r="O90" i="16"/>
  <c r="P90" i="16" s="1"/>
  <c r="Q90" i="16" s="1"/>
  <c r="S90" i="16" s="1"/>
  <c r="U90" i="16" s="1"/>
  <c r="AV111" i="16"/>
  <c r="AV116" i="16"/>
  <c r="T126" i="16"/>
  <c r="T131" i="16"/>
  <c r="T128" i="16"/>
  <c r="T125" i="16"/>
  <c r="T130" i="16"/>
  <c r="T122" i="16"/>
  <c r="T127" i="16"/>
  <c r="T132" i="16"/>
  <c r="T123" i="16"/>
  <c r="R125" i="17"/>
  <c r="T129" i="13"/>
  <c r="L130" i="13"/>
  <c r="AS82" i="14"/>
  <c r="AS78" i="14"/>
  <c r="AS80" i="14"/>
  <c r="T76" i="14"/>
  <c r="R29" i="16"/>
  <c r="R92" i="16"/>
  <c r="R110" i="16"/>
  <c r="R27" i="17"/>
  <c r="O27" i="17"/>
  <c r="P27" i="17" s="1"/>
  <c r="Q27" i="17" s="1"/>
  <c r="S27" i="17" s="1"/>
  <c r="U27" i="17" s="1"/>
  <c r="AQ27" i="17" s="1"/>
  <c r="K64" i="13"/>
  <c r="L64" i="13" s="1"/>
  <c r="AR65" i="13"/>
  <c r="K68" i="13"/>
  <c r="L68" i="13" s="1"/>
  <c r="K95" i="13"/>
  <c r="L95" i="13" s="1"/>
  <c r="AK98" i="13"/>
  <c r="AV123" i="13"/>
  <c r="T124" i="13"/>
  <c r="AU136" i="13"/>
  <c r="AU147" i="13"/>
  <c r="AR45" i="14"/>
  <c r="AR48" i="14"/>
  <c r="AR58" i="14"/>
  <c r="AR69" i="14"/>
  <c r="AR75" i="14"/>
  <c r="AS83" i="14"/>
  <c r="R110" i="14"/>
  <c r="T46" i="16"/>
  <c r="T52" i="16"/>
  <c r="T49" i="16"/>
  <c r="T43" i="16"/>
  <c r="T48" i="16"/>
  <c r="T45" i="16"/>
  <c r="T51" i="16"/>
  <c r="T42" i="16"/>
  <c r="L125" i="16"/>
  <c r="R107" i="18"/>
  <c r="AR58" i="13"/>
  <c r="AU58" i="13" s="1"/>
  <c r="T59" i="13"/>
  <c r="AR69" i="13"/>
  <c r="K89" i="13"/>
  <c r="L89" i="13" s="1"/>
  <c r="AK91" i="13"/>
  <c r="AL98" i="13"/>
  <c r="AV106" i="13"/>
  <c r="AU121" i="13"/>
  <c r="AU131" i="13"/>
  <c r="K27" i="14"/>
  <c r="L27" i="14" s="1"/>
  <c r="T29" i="14"/>
  <c r="T73" i="14"/>
  <c r="AS75" i="14"/>
  <c r="R126" i="14"/>
  <c r="R129" i="14"/>
  <c r="R100" i="16"/>
  <c r="L131" i="16"/>
  <c r="L122" i="16"/>
  <c r="R143" i="16"/>
  <c r="AL91" i="13"/>
  <c r="T132" i="13"/>
  <c r="R121" i="14"/>
  <c r="O121" i="14"/>
  <c r="P121" i="14" s="1"/>
  <c r="Q121" i="14" s="1"/>
  <c r="R89" i="16"/>
  <c r="S89" i="16" s="1"/>
  <c r="U89" i="16" s="1"/>
  <c r="AJ89" i="16" s="1"/>
  <c r="AN89" i="16" s="1"/>
  <c r="R64" i="17"/>
  <c r="R75" i="19"/>
  <c r="K61" i="13"/>
  <c r="L61" i="13" s="1"/>
  <c r="T63" i="13"/>
  <c r="T67" i="13"/>
  <c r="AS79" i="13"/>
  <c r="AK92" i="13"/>
  <c r="AK99" i="13"/>
  <c r="AV110" i="13"/>
  <c r="AV114" i="13"/>
  <c r="T122" i="13"/>
  <c r="K123" i="13"/>
  <c r="L123" i="13" s="1"/>
  <c r="AV126" i="13"/>
  <c r="T127" i="13"/>
  <c r="AU140" i="13"/>
  <c r="K143" i="13"/>
  <c r="L143" i="13" s="1"/>
  <c r="AU144" i="13"/>
  <c r="K31" i="14"/>
  <c r="L31" i="14" s="1"/>
  <c r="AR32" i="14"/>
  <c r="K35" i="14"/>
  <c r="L35" i="14" s="1"/>
  <c r="K45" i="14"/>
  <c r="L45" i="14" s="1"/>
  <c r="K48" i="14"/>
  <c r="L48" i="14" s="1"/>
  <c r="AR62" i="14"/>
  <c r="K65" i="14"/>
  <c r="L65" i="14" s="1"/>
  <c r="AR66" i="14"/>
  <c r="AS79" i="14"/>
  <c r="T81" i="14"/>
  <c r="AU114" i="14"/>
  <c r="K113" i="14"/>
  <c r="L113" i="14" s="1"/>
  <c r="AU110" i="14"/>
  <c r="K109" i="14"/>
  <c r="L109" i="14" s="1"/>
  <c r="AU106" i="14"/>
  <c r="K116" i="14"/>
  <c r="L116" i="14" s="1"/>
  <c r="K105" i="14"/>
  <c r="L105" i="14" s="1"/>
  <c r="AU113" i="14"/>
  <c r="K112" i="14"/>
  <c r="L112" i="14" s="1"/>
  <c r="AU109" i="14"/>
  <c r="K108" i="14"/>
  <c r="L108" i="14" s="1"/>
  <c r="K115" i="14"/>
  <c r="L115" i="14" s="1"/>
  <c r="AU112" i="14"/>
  <c r="K111" i="14"/>
  <c r="L111" i="14" s="1"/>
  <c r="AU108" i="14"/>
  <c r="K107" i="14"/>
  <c r="L107" i="14" s="1"/>
  <c r="AU115" i="14"/>
  <c r="AU107" i="14"/>
  <c r="T47" i="16"/>
  <c r="R78" i="17"/>
  <c r="AR62" i="13"/>
  <c r="K65" i="13"/>
  <c r="L65" i="13" s="1"/>
  <c r="AR66" i="13"/>
  <c r="AS83" i="13"/>
  <c r="K90" i="13"/>
  <c r="L90" i="13" s="1"/>
  <c r="AL92" i="13"/>
  <c r="K97" i="13"/>
  <c r="L97" i="13" s="1"/>
  <c r="AL99" i="13"/>
  <c r="AU129" i="13"/>
  <c r="K136" i="13"/>
  <c r="L136" i="13" s="1"/>
  <c r="AR36" i="14"/>
  <c r="T50" i="14"/>
  <c r="K58" i="14"/>
  <c r="L58" i="14" s="1"/>
  <c r="K69" i="14"/>
  <c r="L69" i="14" s="1"/>
  <c r="K75" i="14"/>
  <c r="L75" i="14" s="1"/>
  <c r="T77" i="14"/>
  <c r="K114" i="14"/>
  <c r="L114" i="14" s="1"/>
  <c r="L43" i="16"/>
  <c r="T129" i="16"/>
  <c r="R136" i="16"/>
  <c r="O136" i="16"/>
  <c r="P136" i="16" s="1"/>
  <c r="Q136" i="16" s="1"/>
  <c r="S136" i="16" s="1"/>
  <c r="R69" i="17"/>
  <c r="K69" i="13"/>
  <c r="L69" i="13" s="1"/>
  <c r="AK100" i="13"/>
  <c r="AV129" i="13"/>
  <c r="T130" i="13"/>
  <c r="AR43" i="14"/>
  <c r="AR49" i="14"/>
  <c r="AR52" i="14"/>
  <c r="AS76" i="14"/>
  <c r="R132" i="14"/>
  <c r="R33" i="16"/>
  <c r="T50" i="16"/>
  <c r="R113" i="17"/>
  <c r="K146" i="17"/>
  <c r="L146" i="17" s="1"/>
  <c r="AU143" i="17"/>
  <c r="K142" i="17"/>
  <c r="L142" i="17" s="1"/>
  <c r="AU139" i="17"/>
  <c r="K138" i="17"/>
  <c r="L138" i="17" s="1"/>
  <c r="AU146" i="17"/>
  <c r="K145" i="17"/>
  <c r="L145" i="17" s="1"/>
  <c r="AU142" i="17"/>
  <c r="K141" i="17"/>
  <c r="L141" i="17" s="1"/>
  <c r="AU138" i="17"/>
  <c r="K137" i="17"/>
  <c r="L137" i="17" s="1"/>
  <c r="AU145" i="17"/>
  <c r="K144" i="17"/>
  <c r="L144" i="17" s="1"/>
  <c r="AU141" i="17"/>
  <c r="K140" i="17"/>
  <c r="L140" i="17" s="1"/>
  <c r="AU137" i="17"/>
  <c r="K147" i="17"/>
  <c r="L147" i="17" s="1"/>
  <c r="K136" i="17"/>
  <c r="L136" i="17" s="1"/>
  <c r="K143" i="17"/>
  <c r="L143" i="17" s="1"/>
  <c r="K139" i="17"/>
  <c r="L139" i="17" s="1"/>
  <c r="AU140" i="17"/>
  <c r="AU136" i="17"/>
  <c r="R27" i="19"/>
  <c r="T60" i="13"/>
  <c r="AS76" i="13"/>
  <c r="AK93" i="13"/>
  <c r="K98" i="13"/>
  <c r="L98" i="13" s="1"/>
  <c r="L121" i="13"/>
  <c r="AV124" i="13"/>
  <c r="AR46" i="14"/>
  <c r="K82" i="14"/>
  <c r="L82" i="14" s="1"/>
  <c r="AR79" i="14"/>
  <c r="K78" i="14"/>
  <c r="L78" i="14" s="1"/>
  <c r="AR82" i="14"/>
  <c r="K81" i="14"/>
  <c r="L81" i="14" s="1"/>
  <c r="AR78" i="14"/>
  <c r="AR84" i="14"/>
  <c r="AR73" i="14"/>
  <c r="T74" i="14"/>
  <c r="K84" i="14"/>
  <c r="L84" i="14" s="1"/>
  <c r="L141" i="14"/>
  <c r="T53" i="16"/>
  <c r="L63" i="16"/>
  <c r="R58" i="17"/>
  <c r="O58" i="17"/>
  <c r="P58" i="17" s="1"/>
  <c r="Q58" i="17" s="1"/>
  <c r="S58" i="17" s="1"/>
  <c r="R106" i="17"/>
  <c r="R35" i="18"/>
  <c r="T125" i="13"/>
  <c r="R93" i="16"/>
  <c r="R139" i="16"/>
  <c r="R108" i="17"/>
  <c r="R116" i="17"/>
  <c r="R51" i="18"/>
  <c r="AR63" i="13"/>
  <c r="K66" i="13"/>
  <c r="L66" i="13" s="1"/>
  <c r="AR26" i="14"/>
  <c r="K43" i="14"/>
  <c r="L43" i="14" s="1"/>
  <c r="K46" i="14"/>
  <c r="L46" i="14" s="1"/>
  <c r="K76" i="14"/>
  <c r="L76" i="14" s="1"/>
  <c r="K80" i="14"/>
  <c r="L80" i="14" s="1"/>
  <c r="AS81" i="14"/>
  <c r="L49" i="16"/>
  <c r="O91" i="16"/>
  <c r="P91" i="16" s="1"/>
  <c r="Q91" i="16" s="1"/>
  <c r="S91" i="16" s="1"/>
  <c r="L124" i="16"/>
  <c r="R65" i="17"/>
  <c r="R45" i="18"/>
  <c r="K91" i="14"/>
  <c r="L91" i="14" s="1"/>
  <c r="AL93" i="14"/>
  <c r="T95" i="14"/>
  <c r="T125" i="14"/>
  <c r="AU132" i="14"/>
  <c r="AU141" i="14"/>
  <c r="K144" i="14"/>
  <c r="L144" i="14" s="1"/>
  <c r="AU145" i="14"/>
  <c r="AS29" i="16"/>
  <c r="K32" i="16"/>
  <c r="L32" i="16" s="1"/>
  <c r="AR33" i="16"/>
  <c r="K36" i="16"/>
  <c r="L36" i="16" s="1"/>
  <c r="AS46" i="16"/>
  <c r="K52" i="16"/>
  <c r="L52" i="16" s="1"/>
  <c r="AR63" i="16"/>
  <c r="K66" i="16"/>
  <c r="L66" i="16" s="1"/>
  <c r="AR67" i="16"/>
  <c r="AS84" i="16"/>
  <c r="AK94" i="16"/>
  <c r="K99" i="16"/>
  <c r="L99" i="16" s="1"/>
  <c r="AU122" i="16"/>
  <c r="AS75" i="17"/>
  <c r="R123" i="17"/>
  <c r="R124" i="18"/>
  <c r="AR26" i="16"/>
  <c r="AR37" i="16"/>
  <c r="T78" i="16"/>
  <c r="T82" i="16"/>
  <c r="K107" i="16"/>
  <c r="L107" i="16" s="1"/>
  <c r="AU108" i="16"/>
  <c r="R45" i="17"/>
  <c r="K92" i="14"/>
  <c r="L92" i="14" s="1"/>
  <c r="AL94" i="14"/>
  <c r="T96" i="14"/>
  <c r="T109" i="14"/>
  <c r="T113" i="14"/>
  <c r="K124" i="14"/>
  <c r="L124" i="14" s="1"/>
  <c r="AV127" i="14"/>
  <c r="T128" i="14"/>
  <c r="K111" i="16"/>
  <c r="L111" i="16" s="1"/>
  <c r="AU112" i="16"/>
  <c r="K115" i="16"/>
  <c r="L115" i="16" s="1"/>
  <c r="R31" i="18"/>
  <c r="AU105" i="16"/>
  <c r="AU116" i="16"/>
  <c r="R141" i="18"/>
  <c r="R77" i="19"/>
  <c r="AK96" i="14"/>
  <c r="K122" i="14"/>
  <c r="L122" i="14" s="1"/>
  <c r="AU125" i="14"/>
  <c r="K127" i="14"/>
  <c r="L127" i="14" s="1"/>
  <c r="T131" i="14"/>
  <c r="AV142" i="14"/>
  <c r="AU146" i="14"/>
  <c r="K26" i="16"/>
  <c r="L26" i="16" s="1"/>
  <c r="AS30" i="16"/>
  <c r="AS34" i="16"/>
  <c r="K37" i="16"/>
  <c r="L37" i="16" s="1"/>
  <c r="AS44" i="16"/>
  <c r="AS47" i="16"/>
  <c r="AS64" i="16"/>
  <c r="AR68" i="16"/>
  <c r="AS74" i="16"/>
  <c r="T79" i="16"/>
  <c r="AL96" i="16"/>
  <c r="T98" i="16"/>
  <c r="K108" i="16"/>
  <c r="L108" i="16" s="1"/>
  <c r="R31" i="17"/>
  <c r="L51" i="17"/>
  <c r="R90" i="17"/>
  <c r="AL96" i="14"/>
  <c r="T98" i="14"/>
  <c r="T110" i="14"/>
  <c r="T114" i="14"/>
  <c r="AV125" i="14"/>
  <c r="T126" i="14"/>
  <c r="AV146" i="14"/>
  <c r="AR27" i="16"/>
  <c r="T28" i="16"/>
  <c r="K50" i="16"/>
  <c r="L50" i="16" s="1"/>
  <c r="K53" i="16"/>
  <c r="L53" i="16" s="1"/>
  <c r="AS68" i="16"/>
  <c r="T83" i="16"/>
  <c r="AK90" i="16"/>
  <c r="T91" i="16"/>
  <c r="K94" i="16"/>
  <c r="L94" i="16" s="1"/>
  <c r="AK97" i="16"/>
  <c r="AU109" i="16"/>
  <c r="K112" i="16"/>
  <c r="L112" i="16" s="1"/>
  <c r="AU113" i="16"/>
  <c r="AV125" i="16"/>
  <c r="AV130" i="16"/>
  <c r="AV127" i="16"/>
  <c r="AV132" i="16"/>
  <c r="AV124" i="16"/>
  <c r="AV129" i="16"/>
  <c r="T52" i="18"/>
  <c r="T49" i="18"/>
  <c r="T43" i="18"/>
  <c r="T48" i="18"/>
  <c r="T45" i="18"/>
  <c r="T51" i="18"/>
  <c r="T42" i="18"/>
  <c r="T47" i="18"/>
  <c r="T44" i="18"/>
  <c r="T50" i="18"/>
  <c r="T53" i="18"/>
  <c r="R131" i="18"/>
  <c r="AK90" i="14"/>
  <c r="T91" i="14"/>
  <c r="K94" i="14"/>
  <c r="L94" i="14" s="1"/>
  <c r="AK97" i="14"/>
  <c r="AU128" i="14"/>
  <c r="K130" i="14"/>
  <c r="L130" i="14" s="1"/>
  <c r="K138" i="14"/>
  <c r="L138" i="14" s="1"/>
  <c r="AU139" i="14"/>
  <c r="K30" i="16"/>
  <c r="L30" i="16" s="1"/>
  <c r="T32" i="16"/>
  <c r="K44" i="16"/>
  <c r="L44" i="16" s="1"/>
  <c r="K47" i="16"/>
  <c r="L47" i="16" s="1"/>
  <c r="K60" i="16"/>
  <c r="L60" i="16" s="1"/>
  <c r="AR61" i="16"/>
  <c r="AS78" i="16"/>
  <c r="AS82" i="16"/>
  <c r="AL90" i="16"/>
  <c r="AL97" i="16"/>
  <c r="K105" i="16"/>
  <c r="L105" i="16" s="1"/>
  <c r="K116" i="16"/>
  <c r="L116" i="16" s="1"/>
  <c r="AU123" i="16"/>
  <c r="R35" i="17"/>
  <c r="AL97" i="17"/>
  <c r="AL90" i="17"/>
  <c r="AL96" i="17"/>
  <c r="AL89" i="17"/>
  <c r="AL95" i="17"/>
  <c r="AL94" i="17"/>
  <c r="AL93" i="17"/>
  <c r="AL100" i="17"/>
  <c r="AL99" i="17"/>
  <c r="AL92" i="17"/>
  <c r="AL98" i="17"/>
  <c r="R121" i="17"/>
  <c r="O121" i="17"/>
  <c r="P121" i="17" s="1"/>
  <c r="Q121" i="17" s="1"/>
  <c r="S121" i="17" s="1"/>
  <c r="R97" i="18"/>
  <c r="R61" i="19"/>
  <c r="AL97" i="14"/>
  <c r="AU123" i="14"/>
  <c r="K125" i="14"/>
  <c r="L125" i="14" s="1"/>
  <c r="AV128" i="14"/>
  <c r="T129" i="14"/>
  <c r="AV139" i="14"/>
  <c r="K142" i="14"/>
  <c r="L142" i="14" s="1"/>
  <c r="AU143" i="14"/>
  <c r="K146" i="14"/>
  <c r="L146" i="14" s="1"/>
  <c r="AR31" i="16"/>
  <c r="K34" i="16"/>
  <c r="L34" i="16" s="1"/>
  <c r="AR35" i="16"/>
  <c r="T36" i="16"/>
  <c r="AR42" i="16"/>
  <c r="AR51" i="16"/>
  <c r="AS61" i="16"/>
  <c r="K64" i="16"/>
  <c r="L64" i="16" s="1"/>
  <c r="AR65" i="16"/>
  <c r="K68" i="16"/>
  <c r="L68" i="16" s="1"/>
  <c r="T76" i="16"/>
  <c r="K95" i="16"/>
  <c r="L95" i="16" s="1"/>
  <c r="AK98" i="16"/>
  <c r="T99" i="16"/>
  <c r="AU106" i="16"/>
  <c r="AS82" i="17"/>
  <c r="AS78" i="17"/>
  <c r="AS74" i="17"/>
  <c r="AS81" i="17"/>
  <c r="AS77" i="17"/>
  <c r="AS84" i="17"/>
  <c r="AS73" i="17"/>
  <c r="AS80" i="17"/>
  <c r="AS76" i="17"/>
  <c r="AS83" i="17"/>
  <c r="R82" i="17"/>
  <c r="R96" i="17"/>
  <c r="T92" i="14"/>
  <c r="K95" i="14"/>
  <c r="L95" i="14" s="1"/>
  <c r="AK98" i="14"/>
  <c r="T99" i="14"/>
  <c r="T107" i="14"/>
  <c r="AV123" i="14"/>
  <c r="T124" i="14"/>
  <c r="AU136" i="14"/>
  <c r="AV143" i="14"/>
  <c r="AU147" i="14"/>
  <c r="AS31" i="16"/>
  <c r="AS42" i="16"/>
  <c r="AR45" i="16"/>
  <c r="AR48" i="16"/>
  <c r="AS51" i="16"/>
  <c r="AR58" i="16"/>
  <c r="AS65" i="16"/>
  <c r="AR69" i="16"/>
  <c r="T80" i="16"/>
  <c r="AK91" i="16"/>
  <c r="AL98" i="16"/>
  <c r="K109" i="16"/>
  <c r="L109" i="16" s="1"/>
  <c r="K130" i="16"/>
  <c r="L130" i="16" s="1"/>
  <c r="AU128" i="16"/>
  <c r="K127" i="16"/>
  <c r="L127" i="16" s="1"/>
  <c r="K132" i="16"/>
  <c r="L132" i="16" s="1"/>
  <c r="AU130" i="16"/>
  <c r="K129" i="16"/>
  <c r="L129" i="16" s="1"/>
  <c r="AU127" i="16"/>
  <c r="AU132" i="16"/>
  <c r="K126" i="16"/>
  <c r="L126" i="16" s="1"/>
  <c r="AU124" i="16"/>
  <c r="AU121" i="16"/>
  <c r="R53" i="18"/>
  <c r="K89" i="14"/>
  <c r="L89" i="14" s="1"/>
  <c r="AK91" i="14"/>
  <c r="AL98" i="14"/>
  <c r="T111" i="14"/>
  <c r="AU121" i="14"/>
  <c r="AU131" i="14"/>
  <c r="AV136" i="14"/>
  <c r="K27" i="16"/>
  <c r="L27" i="16" s="1"/>
  <c r="T29" i="16"/>
  <c r="AS45" i="16"/>
  <c r="AS58" i="16"/>
  <c r="T73" i="16"/>
  <c r="K96" i="16"/>
  <c r="L96" i="16" s="1"/>
  <c r="AU110" i="16"/>
  <c r="K113" i="16"/>
  <c r="L113" i="16" s="1"/>
  <c r="AU131" i="16"/>
  <c r="AS27" i="17"/>
  <c r="AS34" i="17"/>
  <c r="AS30" i="17"/>
  <c r="AS37" i="17"/>
  <c r="AS26" i="17"/>
  <c r="AS33" i="17"/>
  <c r="AS29" i="17"/>
  <c r="AS36" i="17"/>
  <c r="AS32" i="17"/>
  <c r="AS35" i="17"/>
  <c r="AS31" i="17"/>
  <c r="T48" i="17"/>
  <c r="T45" i="17"/>
  <c r="T51" i="17"/>
  <c r="T42" i="17"/>
  <c r="T47" i="17"/>
  <c r="T44" i="17"/>
  <c r="T53" i="17"/>
  <c r="T50" i="17"/>
  <c r="T46" i="17"/>
  <c r="R48" i="18"/>
  <c r="R92" i="18"/>
  <c r="AU126" i="14"/>
  <c r="K42" i="16"/>
  <c r="L42" i="16" s="1"/>
  <c r="AK92" i="16"/>
  <c r="K123" i="16"/>
  <c r="L123" i="16" s="1"/>
  <c r="R26" i="17"/>
  <c r="S26" i="17" s="1"/>
  <c r="U26" i="17" s="1"/>
  <c r="AQ26" i="17" s="1"/>
  <c r="L48" i="17"/>
  <c r="R131" i="17"/>
  <c r="AU136" i="16"/>
  <c r="T137" i="16"/>
  <c r="AV143" i="16"/>
  <c r="AU147" i="16"/>
  <c r="AR45" i="17"/>
  <c r="AR48" i="17"/>
  <c r="AS51" i="17"/>
  <c r="AR58" i="17"/>
  <c r="T59" i="17"/>
  <c r="AS65" i="17"/>
  <c r="AR69" i="17"/>
  <c r="AR75" i="17"/>
  <c r="T80" i="17"/>
  <c r="K89" i="17"/>
  <c r="L89" i="17" s="1"/>
  <c r="AK91" i="17"/>
  <c r="AV106" i="17"/>
  <c r="K109" i="17"/>
  <c r="L109" i="17" s="1"/>
  <c r="T111" i="17"/>
  <c r="AU121" i="17"/>
  <c r="R122" i="17"/>
  <c r="AU131" i="17"/>
  <c r="AV136" i="17"/>
  <c r="AV147" i="17"/>
  <c r="K27" i="18"/>
  <c r="L27" i="18" s="1"/>
  <c r="T29" i="18"/>
  <c r="AS45" i="18"/>
  <c r="AS48" i="18"/>
  <c r="AS69" i="18"/>
  <c r="AS58" i="18"/>
  <c r="AS65" i="18"/>
  <c r="AS61" i="18"/>
  <c r="AS68" i="18"/>
  <c r="AS64" i="18"/>
  <c r="AS60" i="18"/>
  <c r="T84" i="18"/>
  <c r="T73" i="18"/>
  <c r="T80" i="18"/>
  <c r="T76" i="18"/>
  <c r="T83" i="18"/>
  <c r="T79" i="18"/>
  <c r="T75" i="18"/>
  <c r="K80" i="18"/>
  <c r="L80" i="18" s="1"/>
  <c r="T127" i="18"/>
  <c r="T122" i="18"/>
  <c r="T132" i="18"/>
  <c r="T124" i="18"/>
  <c r="T129" i="18"/>
  <c r="T126" i="18"/>
  <c r="T131" i="18"/>
  <c r="T121" i="18"/>
  <c r="T128" i="18"/>
  <c r="R59" i="19"/>
  <c r="R82" i="19"/>
  <c r="K147" i="16"/>
  <c r="L147" i="16" s="1"/>
  <c r="T138" i="17"/>
  <c r="T67" i="18"/>
  <c r="T63" i="18"/>
  <c r="T59" i="18"/>
  <c r="T66" i="18"/>
  <c r="T62" i="18"/>
  <c r="T69" i="18"/>
  <c r="T58" i="18"/>
  <c r="T68" i="18"/>
  <c r="T60" i="18"/>
  <c r="AU137" i="16"/>
  <c r="T138" i="16"/>
  <c r="AR43" i="17"/>
  <c r="AR49" i="17"/>
  <c r="AR52" i="17"/>
  <c r="AR59" i="17"/>
  <c r="T60" i="17"/>
  <c r="K79" i="17"/>
  <c r="L79" i="17" s="1"/>
  <c r="AR80" i="17"/>
  <c r="K83" i="17"/>
  <c r="L83" i="17" s="1"/>
  <c r="AK93" i="17"/>
  <c r="K98" i="17"/>
  <c r="L98" i="17" s="1"/>
  <c r="AV107" i="17"/>
  <c r="K110" i="17"/>
  <c r="L110" i="17" s="1"/>
  <c r="AU111" i="17"/>
  <c r="K114" i="17"/>
  <c r="L114" i="17" s="1"/>
  <c r="T116" i="17"/>
  <c r="AV124" i="17"/>
  <c r="K126" i="17"/>
  <c r="L126" i="17" s="1"/>
  <c r="T142" i="17"/>
  <c r="K28" i="18"/>
  <c r="L28" i="18" s="1"/>
  <c r="AR29" i="18"/>
  <c r="T30" i="18"/>
  <c r="T34" i="18"/>
  <c r="AR46" i="18"/>
  <c r="AS49" i="18"/>
  <c r="AS52" i="18"/>
  <c r="AV137" i="16"/>
  <c r="K140" i="16"/>
  <c r="L140" i="16" s="1"/>
  <c r="T142" i="16"/>
  <c r="K28" i="17"/>
  <c r="L28" i="17" s="1"/>
  <c r="AR29" i="17"/>
  <c r="T30" i="17"/>
  <c r="T34" i="17"/>
  <c r="AR46" i="17"/>
  <c r="AS49" i="17"/>
  <c r="AS52" i="17"/>
  <c r="K62" i="17"/>
  <c r="L62" i="17" s="1"/>
  <c r="T64" i="17"/>
  <c r="AR73" i="17"/>
  <c r="AR84" i="17"/>
  <c r="K91" i="17"/>
  <c r="L91" i="17" s="1"/>
  <c r="T95" i="17"/>
  <c r="AV111" i="17"/>
  <c r="AU115" i="17"/>
  <c r="T125" i="17"/>
  <c r="AU132" i="17"/>
  <c r="T146" i="17"/>
  <c r="K32" i="18"/>
  <c r="L32" i="18" s="1"/>
  <c r="AR33" i="18"/>
  <c r="K36" i="18"/>
  <c r="L36" i="18" s="1"/>
  <c r="K52" i="18"/>
  <c r="L52" i="18" s="1"/>
  <c r="AR53" i="18"/>
  <c r="AR83" i="18"/>
  <c r="K82" i="18"/>
  <c r="L82" i="18" s="1"/>
  <c r="AR79" i="18"/>
  <c r="K78" i="18"/>
  <c r="L78" i="18" s="1"/>
  <c r="AR75" i="18"/>
  <c r="K74" i="18"/>
  <c r="L74" i="18" s="1"/>
  <c r="AR82" i="18"/>
  <c r="K81" i="18"/>
  <c r="L81" i="18" s="1"/>
  <c r="AR78" i="18"/>
  <c r="K77" i="18"/>
  <c r="L77" i="18" s="1"/>
  <c r="AR74" i="18"/>
  <c r="K84" i="18"/>
  <c r="L84" i="18" s="1"/>
  <c r="K83" i="18"/>
  <c r="L83" i="18" s="1"/>
  <c r="AR80" i="18"/>
  <c r="K79" i="18"/>
  <c r="L79" i="18" s="1"/>
  <c r="R115" i="18"/>
  <c r="R137" i="19"/>
  <c r="AU141" i="16"/>
  <c r="K144" i="16"/>
  <c r="L144" i="16" s="1"/>
  <c r="AU145" i="16"/>
  <c r="T146" i="16"/>
  <c r="K32" i="17"/>
  <c r="L32" i="17" s="1"/>
  <c r="AR33" i="17"/>
  <c r="K36" i="17"/>
  <c r="L36" i="17" s="1"/>
  <c r="AS46" i="17"/>
  <c r="K52" i="17"/>
  <c r="L52" i="17" s="1"/>
  <c r="AR63" i="17"/>
  <c r="K66" i="17"/>
  <c r="L66" i="17" s="1"/>
  <c r="AR67" i="17"/>
  <c r="T68" i="17"/>
  <c r="T89" i="17"/>
  <c r="AK94" i="17"/>
  <c r="K99" i="17"/>
  <c r="L99" i="17" s="1"/>
  <c r="AV115" i="17"/>
  <c r="AU127" i="17"/>
  <c r="K129" i="17"/>
  <c r="L129" i="17" s="1"/>
  <c r="AV132" i="17"/>
  <c r="AV141" i="17"/>
  <c r="AV145" i="17"/>
  <c r="AR26" i="18"/>
  <c r="T27" i="18"/>
  <c r="AS33" i="18"/>
  <c r="AR37" i="18"/>
  <c r="K43" i="18"/>
  <c r="L43" i="18" s="1"/>
  <c r="K46" i="18"/>
  <c r="L46" i="18" s="1"/>
  <c r="K49" i="18"/>
  <c r="L49" i="18" s="1"/>
  <c r="K76" i="18"/>
  <c r="L76" i="18" s="1"/>
  <c r="AV141" i="16"/>
  <c r="AV145" i="16"/>
  <c r="AR26" i="17"/>
  <c r="T27" i="17"/>
  <c r="AR37" i="17"/>
  <c r="K43" i="17"/>
  <c r="L43" i="17" s="1"/>
  <c r="K46" i="17"/>
  <c r="L46" i="17" s="1"/>
  <c r="K49" i="17"/>
  <c r="L49" i="17" s="1"/>
  <c r="AS63" i="17"/>
  <c r="AS67" i="17"/>
  <c r="K76" i="17"/>
  <c r="L76" i="17" s="1"/>
  <c r="T78" i="17"/>
  <c r="T82" i="17"/>
  <c r="K92" i="17"/>
  <c r="L92" i="17" s="1"/>
  <c r="T96" i="17"/>
  <c r="K107" i="17"/>
  <c r="L107" i="17" s="1"/>
  <c r="AU108" i="17"/>
  <c r="T109" i="17"/>
  <c r="T113" i="17"/>
  <c r="AV122" i="17"/>
  <c r="AV127" i="17"/>
  <c r="T128" i="17"/>
  <c r="T139" i="17"/>
  <c r="AS37" i="18"/>
  <c r="L62" i="18"/>
  <c r="O121" i="18"/>
  <c r="P121" i="18" s="1"/>
  <c r="Q121" i="18" s="1"/>
  <c r="S121" i="18" s="1"/>
  <c r="U121" i="18" s="1"/>
  <c r="AT121" i="18" s="1"/>
  <c r="L132" i="18"/>
  <c r="K137" i="16"/>
  <c r="L137" i="16" s="1"/>
  <c r="T139" i="16"/>
  <c r="K59" i="17"/>
  <c r="L59" i="17" s="1"/>
  <c r="T61" i="17"/>
  <c r="AR77" i="17"/>
  <c r="K80" i="17"/>
  <c r="L80" i="17" s="1"/>
  <c r="AR81" i="17"/>
  <c r="AK95" i="17"/>
  <c r="AV108" i="17"/>
  <c r="K111" i="17"/>
  <c r="L111" i="17" s="1"/>
  <c r="AU112" i="17"/>
  <c r="K115" i="17"/>
  <c r="L115" i="17" s="1"/>
  <c r="T123" i="17"/>
  <c r="L124" i="17"/>
  <c r="AU130" i="17"/>
  <c r="T143" i="17"/>
  <c r="K29" i="18"/>
  <c r="L29" i="18" s="1"/>
  <c r="T31" i="18"/>
  <c r="T35" i="18"/>
  <c r="AR50" i="18"/>
  <c r="L59" i="18"/>
  <c r="T65" i="18"/>
  <c r="AR84" i="18"/>
  <c r="R80" i="31"/>
  <c r="AU138" i="16"/>
  <c r="T143" i="16"/>
  <c r="K29" i="17"/>
  <c r="L29" i="17" s="1"/>
  <c r="T31" i="17"/>
  <c r="T35" i="17"/>
  <c r="AR50" i="17"/>
  <c r="AR53" i="17"/>
  <c r="AR60" i="17"/>
  <c r="T65" i="17"/>
  <c r="K73" i="17"/>
  <c r="L73" i="17" s="1"/>
  <c r="K84" i="17"/>
  <c r="L84" i="17" s="1"/>
  <c r="AK89" i="17"/>
  <c r="T90" i="17"/>
  <c r="K93" i="17"/>
  <c r="L93" i="17" s="1"/>
  <c r="T97" i="17"/>
  <c r="K100" i="17"/>
  <c r="L100" i="17" s="1"/>
  <c r="AU105" i="17"/>
  <c r="AV112" i="17"/>
  <c r="AU116" i="17"/>
  <c r="AV130" i="17"/>
  <c r="K132" i="17"/>
  <c r="L132" i="17" s="1"/>
  <c r="T136" i="17"/>
  <c r="T147" i="17"/>
  <c r="AR30" i="18"/>
  <c r="K33" i="18"/>
  <c r="L33" i="18" s="1"/>
  <c r="AR34" i="18"/>
  <c r="AR44" i="18"/>
  <c r="AR47" i="18"/>
  <c r="AS50" i="18"/>
  <c r="K73" i="18"/>
  <c r="L73" i="18" s="1"/>
  <c r="AS46" i="19"/>
  <c r="AS52" i="19"/>
  <c r="AS49" i="19"/>
  <c r="AS43" i="19"/>
  <c r="AS48" i="19"/>
  <c r="AS45" i="19"/>
  <c r="AS51" i="19"/>
  <c r="AS42" i="19"/>
  <c r="AS53" i="19"/>
  <c r="AS50" i="19"/>
  <c r="AS44" i="19"/>
  <c r="AS47" i="19"/>
  <c r="R69" i="19"/>
  <c r="T136" i="16"/>
  <c r="AV138" i="16"/>
  <c r="K141" i="16"/>
  <c r="L141" i="16" s="1"/>
  <c r="AU142" i="16"/>
  <c r="K145" i="16"/>
  <c r="L145" i="16" s="1"/>
  <c r="T147" i="16"/>
  <c r="AR30" i="17"/>
  <c r="K33" i="17"/>
  <c r="L33" i="17" s="1"/>
  <c r="AR34" i="17"/>
  <c r="AR44" i="17"/>
  <c r="AR47" i="17"/>
  <c r="AS50" i="17"/>
  <c r="AS53" i="17"/>
  <c r="T58" i="17"/>
  <c r="AS60" i="17"/>
  <c r="K63" i="17"/>
  <c r="L63" i="17" s="1"/>
  <c r="AR64" i="17"/>
  <c r="K67" i="17"/>
  <c r="L67" i="17" s="1"/>
  <c r="T69" i="17"/>
  <c r="AR74" i="17"/>
  <c r="T75" i="17"/>
  <c r="AK96" i="17"/>
  <c r="AV105" i="17"/>
  <c r="AV116" i="17"/>
  <c r="T121" i="17"/>
  <c r="K127" i="17"/>
  <c r="L127" i="17" s="1"/>
  <c r="T131" i="17"/>
  <c r="AV142" i="17"/>
  <c r="K26" i="18"/>
  <c r="L26" i="18" s="1"/>
  <c r="K37" i="18"/>
  <c r="L37" i="18" s="1"/>
  <c r="AS44" i="18"/>
  <c r="AS47" i="18"/>
  <c r="R95" i="18"/>
  <c r="R76" i="31"/>
  <c r="AV142" i="16"/>
  <c r="AU146" i="16"/>
  <c r="K37" i="17"/>
  <c r="L37" i="17" s="1"/>
  <c r="AS64" i="17"/>
  <c r="AR68" i="17"/>
  <c r="K77" i="17"/>
  <c r="L77" i="17" s="1"/>
  <c r="T79" i="17"/>
  <c r="T98" i="17"/>
  <c r="T126" i="17"/>
  <c r="L58" i="18"/>
  <c r="L69" i="18"/>
  <c r="R49" i="19"/>
  <c r="AR27" i="17"/>
  <c r="T28" i="17"/>
  <c r="K50" i="17"/>
  <c r="L50" i="17" s="1"/>
  <c r="K53" i="17"/>
  <c r="L53" i="17" s="1"/>
  <c r="AR78" i="17"/>
  <c r="K81" i="17"/>
  <c r="L81" i="17" s="1"/>
  <c r="AK90" i="17"/>
  <c r="K94" i="17"/>
  <c r="L94" i="17" s="1"/>
  <c r="AU109" i="17"/>
  <c r="K112" i="17"/>
  <c r="L112" i="17" s="1"/>
  <c r="AU113" i="17"/>
  <c r="AU128" i="17"/>
  <c r="K130" i="17"/>
  <c r="L130" i="17" s="1"/>
  <c r="T140" i="17"/>
  <c r="K30" i="18"/>
  <c r="L30" i="18" s="1"/>
  <c r="T32" i="18"/>
  <c r="K44" i="18"/>
  <c r="L44" i="18" s="1"/>
  <c r="K47" i="18"/>
  <c r="L47" i="18" s="1"/>
  <c r="AR73" i="18"/>
  <c r="K75" i="18"/>
  <c r="L75" i="18" s="1"/>
  <c r="R93" i="18"/>
  <c r="R42" i="19"/>
  <c r="O42" i="19"/>
  <c r="P42" i="19" s="1"/>
  <c r="Q42" i="19" s="1"/>
  <c r="S42" i="19" s="1"/>
  <c r="U42" i="19" s="1"/>
  <c r="R48" i="19"/>
  <c r="R73" i="31"/>
  <c r="O73" i="31"/>
  <c r="P73" i="31" s="1"/>
  <c r="Q73" i="31" s="1"/>
  <c r="S73" i="31" s="1"/>
  <c r="U73" i="31" s="1"/>
  <c r="K138" i="16"/>
  <c r="L138" i="16" s="1"/>
  <c r="T140" i="16"/>
  <c r="K44" i="17"/>
  <c r="L44" i="17" s="1"/>
  <c r="K60" i="17"/>
  <c r="L60" i="17" s="1"/>
  <c r="T62" i="17"/>
  <c r="K105" i="17"/>
  <c r="L105" i="17" s="1"/>
  <c r="AV109" i="17"/>
  <c r="AU123" i="17"/>
  <c r="AR31" i="18"/>
  <c r="K34" i="18"/>
  <c r="L34" i="18" s="1"/>
  <c r="AR42" i="18"/>
  <c r="AS62" i="18"/>
  <c r="T64" i="18"/>
  <c r="AR81" i="18"/>
  <c r="AX121" i="18"/>
  <c r="AR59" i="18"/>
  <c r="AS76" i="18"/>
  <c r="AK93" i="18"/>
  <c r="K98" i="18"/>
  <c r="L98" i="18" s="1"/>
  <c r="AL100" i="18"/>
  <c r="AV107" i="18"/>
  <c r="K110" i="18"/>
  <c r="L110" i="18" s="1"/>
  <c r="AU111" i="18"/>
  <c r="K114" i="18"/>
  <c r="L114" i="18" s="1"/>
  <c r="T116" i="18"/>
  <c r="AV124" i="18"/>
  <c r="K126" i="18"/>
  <c r="L126" i="18" s="1"/>
  <c r="K137" i="18"/>
  <c r="L137" i="18" s="1"/>
  <c r="AR63" i="18"/>
  <c r="K66" i="18"/>
  <c r="L66" i="18" s="1"/>
  <c r="AR67" i="18"/>
  <c r="AS73" i="18"/>
  <c r="AS84" i="18"/>
  <c r="T89" i="18"/>
  <c r="AK94" i="18"/>
  <c r="K99" i="18"/>
  <c r="L99" i="18" s="1"/>
  <c r="AV115" i="18"/>
  <c r="AU122" i="18"/>
  <c r="AU127" i="18"/>
  <c r="K129" i="18"/>
  <c r="L129" i="18" s="1"/>
  <c r="AV132" i="18"/>
  <c r="T145" i="18"/>
  <c r="R77" i="21"/>
  <c r="AU105" i="18"/>
  <c r="AU116" i="18"/>
  <c r="T27" i="19"/>
  <c r="T34" i="19"/>
  <c r="T30" i="19"/>
  <c r="T37" i="19"/>
  <c r="T26" i="19"/>
  <c r="T36" i="19"/>
  <c r="T32" i="19"/>
  <c r="T28" i="19"/>
  <c r="L33" i="19"/>
  <c r="K63" i="18"/>
  <c r="L63" i="18" s="1"/>
  <c r="AR64" i="18"/>
  <c r="K67" i="18"/>
  <c r="L67" i="18" s="1"/>
  <c r="AK96" i="18"/>
  <c r="AV116" i="18"/>
  <c r="K122" i="18"/>
  <c r="L122" i="18" s="1"/>
  <c r="AU125" i="18"/>
  <c r="K127" i="18"/>
  <c r="L127" i="18" s="1"/>
  <c r="AV138" i="18"/>
  <c r="T141" i="18"/>
  <c r="AQ42" i="19"/>
  <c r="R80" i="19"/>
  <c r="AR68" i="18"/>
  <c r="AS74" i="18"/>
  <c r="AL96" i="18"/>
  <c r="T98" i="18"/>
  <c r="K108" i="18"/>
  <c r="L108" i="18" s="1"/>
  <c r="T110" i="18"/>
  <c r="T114" i="18"/>
  <c r="AV125" i="18"/>
  <c r="T33" i="19"/>
  <c r="R93" i="31"/>
  <c r="R144" i="20"/>
  <c r="AK90" i="18"/>
  <c r="T91" i="18"/>
  <c r="K94" i="18"/>
  <c r="L94" i="18" s="1"/>
  <c r="AK97" i="18"/>
  <c r="AU109" i="18"/>
  <c r="K112" i="18"/>
  <c r="L112" i="18" s="1"/>
  <c r="AU113" i="18"/>
  <c r="AU128" i="18"/>
  <c r="K130" i="18"/>
  <c r="L130" i="18" s="1"/>
  <c r="AS67" i="19"/>
  <c r="AS63" i="19"/>
  <c r="AS59" i="19"/>
  <c r="AS66" i="19"/>
  <c r="AS62" i="19"/>
  <c r="AS69" i="19"/>
  <c r="AS58" i="19"/>
  <c r="AS65" i="19"/>
  <c r="AS61" i="19"/>
  <c r="AS68" i="19"/>
  <c r="AS64" i="19"/>
  <c r="AS60" i="19"/>
  <c r="R76" i="19"/>
  <c r="R78" i="19"/>
  <c r="K60" i="18"/>
  <c r="L60" i="18" s="1"/>
  <c r="AR61" i="18"/>
  <c r="AS78" i="18"/>
  <c r="AS82" i="18"/>
  <c r="AL90" i="18"/>
  <c r="AL97" i="18"/>
  <c r="K105" i="18"/>
  <c r="L105" i="18" s="1"/>
  <c r="AV109" i="18"/>
  <c r="AV113" i="18"/>
  <c r="K116" i="18"/>
  <c r="L116" i="18" s="1"/>
  <c r="AU123" i="18"/>
  <c r="K125" i="18"/>
  <c r="L125" i="18" s="1"/>
  <c r="AV128" i="18"/>
  <c r="T35" i="19"/>
  <c r="R100" i="19"/>
  <c r="K64" i="18"/>
  <c r="L64" i="18" s="1"/>
  <c r="AR65" i="18"/>
  <c r="K68" i="18"/>
  <c r="L68" i="18" s="1"/>
  <c r="AK98" i="18"/>
  <c r="T99" i="18"/>
  <c r="AU106" i="18"/>
  <c r="AU145" i="18"/>
  <c r="K144" i="18"/>
  <c r="L144" i="18" s="1"/>
  <c r="AU141" i="18"/>
  <c r="K140" i="18"/>
  <c r="L140" i="18" s="1"/>
  <c r="AU137" i="18"/>
  <c r="K147" i="18"/>
  <c r="L147" i="18" s="1"/>
  <c r="AU144" i="18"/>
  <c r="K143" i="18"/>
  <c r="L143" i="18" s="1"/>
  <c r="AU140" i="18"/>
  <c r="AU147" i="18"/>
  <c r="K146" i="18"/>
  <c r="L146" i="18" s="1"/>
  <c r="AU143" i="18"/>
  <c r="K142" i="18"/>
  <c r="L142" i="18" s="1"/>
  <c r="AU139" i="18"/>
  <c r="K138" i="18"/>
  <c r="L138" i="18" s="1"/>
  <c r="K145" i="18"/>
  <c r="L145" i="18" s="1"/>
  <c r="AU142" i="18"/>
  <c r="AU136" i="18"/>
  <c r="AV145" i="18"/>
  <c r="AV141" i="18"/>
  <c r="AV137" i="18"/>
  <c r="AV139" i="18"/>
  <c r="AV146" i="18"/>
  <c r="AV144" i="18"/>
  <c r="L37" i="19"/>
  <c r="R111" i="31"/>
  <c r="AR58" i="18"/>
  <c r="AR69" i="18"/>
  <c r="K89" i="18"/>
  <c r="L89" i="18" s="1"/>
  <c r="AK91" i="18"/>
  <c r="AL98" i="18"/>
  <c r="AV106" i="18"/>
  <c r="K109" i="18"/>
  <c r="L109" i="18" s="1"/>
  <c r="T111" i="18"/>
  <c r="AU121" i="18"/>
  <c r="BA121" i="18" s="1"/>
  <c r="AU131" i="18"/>
  <c r="AV136" i="18"/>
  <c r="K139" i="18"/>
  <c r="L139" i="18" s="1"/>
  <c r="P58" i="19"/>
  <c r="Q58" i="19" s="1"/>
  <c r="S58" i="19" s="1"/>
  <c r="R73" i="19"/>
  <c r="O73" i="19"/>
  <c r="P73" i="19" s="1"/>
  <c r="Q73" i="19" s="1"/>
  <c r="S73" i="19" s="1"/>
  <c r="R49" i="31"/>
  <c r="R129" i="20"/>
  <c r="AS75" i="18"/>
  <c r="AL91" i="18"/>
  <c r="K96" i="18"/>
  <c r="L96" i="18" s="1"/>
  <c r="T100" i="18"/>
  <c r="AU110" i="18"/>
  <c r="K113" i="18"/>
  <c r="L113" i="18" s="1"/>
  <c r="AU114" i="18"/>
  <c r="T115" i="18"/>
  <c r="AU126" i="18"/>
  <c r="K128" i="18"/>
  <c r="L128" i="18" s="1"/>
  <c r="AV131" i="18"/>
  <c r="T143" i="18"/>
  <c r="L29" i="19"/>
  <c r="R51" i="19"/>
  <c r="R58" i="19"/>
  <c r="AS46" i="31"/>
  <c r="AS52" i="31"/>
  <c r="AS49" i="31"/>
  <c r="AS43" i="31"/>
  <c r="AS51" i="31"/>
  <c r="AS42" i="31"/>
  <c r="AS47" i="31"/>
  <c r="AS44" i="31"/>
  <c r="AS50" i="31"/>
  <c r="AS48" i="31"/>
  <c r="AS45" i="31"/>
  <c r="AS53" i="31"/>
  <c r="K61" i="18"/>
  <c r="L61" i="18" s="1"/>
  <c r="AS79" i="18"/>
  <c r="AK92" i="18"/>
  <c r="AK99" i="18"/>
  <c r="AV110" i="18"/>
  <c r="K123" i="18"/>
  <c r="L123" i="18" s="1"/>
  <c r="AV140" i="18"/>
  <c r="AR62" i="18"/>
  <c r="K65" i="18"/>
  <c r="L65" i="18" s="1"/>
  <c r="K90" i="18"/>
  <c r="L90" i="18" s="1"/>
  <c r="AL92" i="18"/>
  <c r="AU129" i="18"/>
  <c r="K136" i="18"/>
  <c r="L136" i="18" s="1"/>
  <c r="T146" i="18"/>
  <c r="T142" i="18"/>
  <c r="T138" i="18"/>
  <c r="T144" i="18"/>
  <c r="T140" i="18"/>
  <c r="T147" i="18"/>
  <c r="AU146" i="18"/>
  <c r="L26" i="19"/>
  <c r="AS33" i="19"/>
  <c r="AS29" i="19"/>
  <c r="AS36" i="19"/>
  <c r="AS32" i="19"/>
  <c r="AS28" i="19"/>
  <c r="AS35" i="19"/>
  <c r="AS31" i="19"/>
  <c r="AS27" i="19"/>
  <c r="T29" i="19"/>
  <c r="AS37" i="19"/>
  <c r="R59" i="31"/>
  <c r="R141" i="19"/>
  <c r="R33" i="31"/>
  <c r="R140" i="31"/>
  <c r="R43" i="21"/>
  <c r="T58" i="19"/>
  <c r="T69" i="19"/>
  <c r="T75" i="19"/>
  <c r="AU115" i="19"/>
  <c r="K114" i="19"/>
  <c r="L114" i="19" s="1"/>
  <c r="AU111" i="19"/>
  <c r="K110" i="19"/>
  <c r="L110" i="19" s="1"/>
  <c r="AU107" i="19"/>
  <c r="K106" i="19"/>
  <c r="L106" i="19" s="1"/>
  <c r="AU114" i="19"/>
  <c r="K113" i="19"/>
  <c r="L113" i="19" s="1"/>
  <c r="AU110" i="19"/>
  <c r="AU106" i="19"/>
  <c r="K116" i="19"/>
  <c r="L116" i="19" s="1"/>
  <c r="K105" i="19"/>
  <c r="L105" i="19" s="1"/>
  <c r="AU113" i="19"/>
  <c r="K112" i="19"/>
  <c r="L112" i="19" s="1"/>
  <c r="AU109" i="19"/>
  <c r="K108" i="19"/>
  <c r="L108" i="19" s="1"/>
  <c r="R126" i="20"/>
  <c r="T79" i="19"/>
  <c r="T83" i="19"/>
  <c r="R145" i="19"/>
  <c r="R96" i="31"/>
  <c r="AR27" i="19"/>
  <c r="K50" i="19"/>
  <c r="L50" i="19" s="1"/>
  <c r="K53" i="19"/>
  <c r="L53" i="19" s="1"/>
  <c r="AR78" i="19"/>
  <c r="K81" i="19"/>
  <c r="L81" i="19" s="1"/>
  <c r="AR82" i="19"/>
  <c r="T84" i="19"/>
  <c r="O89" i="19"/>
  <c r="P89" i="19" s="1"/>
  <c r="Q89" i="19" s="1"/>
  <c r="S89" i="19" s="1"/>
  <c r="U89" i="19" s="1"/>
  <c r="K124" i="19"/>
  <c r="L124" i="19" s="1"/>
  <c r="AV145" i="19"/>
  <c r="AV141" i="19"/>
  <c r="AV137" i="19"/>
  <c r="AV144" i="19"/>
  <c r="AV140" i="19"/>
  <c r="AV143" i="19"/>
  <c r="AV139" i="19"/>
  <c r="AV146" i="19"/>
  <c r="AV142" i="19"/>
  <c r="AU105" i="31"/>
  <c r="U73" i="21"/>
  <c r="AQ73" i="21" s="1"/>
  <c r="R47" i="22"/>
  <c r="K30" i="19"/>
  <c r="L30" i="19" s="1"/>
  <c r="K44" i="19"/>
  <c r="L44" i="19" s="1"/>
  <c r="K47" i="19"/>
  <c r="L47" i="19" s="1"/>
  <c r="K60" i="19"/>
  <c r="L60" i="19" s="1"/>
  <c r="AR61" i="19"/>
  <c r="T62" i="19"/>
  <c r="T66" i="19"/>
  <c r="AS78" i="19"/>
  <c r="AS82" i="19"/>
  <c r="AQ73" i="31"/>
  <c r="R76" i="20"/>
  <c r="AR31" i="19"/>
  <c r="K34" i="19"/>
  <c r="L34" i="19" s="1"/>
  <c r="AR35" i="19"/>
  <c r="AR42" i="19"/>
  <c r="T43" i="19"/>
  <c r="T49" i="19"/>
  <c r="AR51" i="19"/>
  <c r="T52" i="19"/>
  <c r="K64" i="19"/>
  <c r="L64" i="19" s="1"/>
  <c r="AR65" i="19"/>
  <c r="K68" i="19"/>
  <c r="L68" i="19" s="1"/>
  <c r="T76" i="19"/>
  <c r="K95" i="19"/>
  <c r="L95" i="19" s="1"/>
  <c r="AU108" i="19"/>
  <c r="AU121" i="19"/>
  <c r="R27" i="31"/>
  <c r="R63" i="31"/>
  <c r="AR45" i="19"/>
  <c r="T46" i="19"/>
  <c r="AR48" i="19"/>
  <c r="AR58" i="19"/>
  <c r="T59" i="19"/>
  <c r="AR69" i="19"/>
  <c r="L74" i="19"/>
  <c r="T80" i="19"/>
  <c r="K107" i="19"/>
  <c r="L107" i="19" s="1"/>
  <c r="R66" i="21"/>
  <c r="T73" i="19"/>
  <c r="R132" i="19"/>
  <c r="R67" i="31"/>
  <c r="R91" i="20"/>
  <c r="AS53" i="21"/>
  <c r="AS52" i="21"/>
  <c r="AS51" i="21"/>
  <c r="AS49" i="21"/>
  <c r="AS43" i="21"/>
  <c r="AS48" i="21"/>
  <c r="AS45" i="21"/>
  <c r="AS42" i="21"/>
  <c r="AS47" i="21"/>
  <c r="AS44" i="21"/>
  <c r="AS50" i="21"/>
  <c r="R49" i="21"/>
  <c r="AS67" i="31"/>
  <c r="AS63" i="31"/>
  <c r="AS59" i="31"/>
  <c r="AS66" i="31"/>
  <c r="AS62" i="31"/>
  <c r="AS65" i="31"/>
  <c r="AS61" i="31"/>
  <c r="AS68" i="31"/>
  <c r="AS64" i="31"/>
  <c r="T82" i="31"/>
  <c r="T78" i="31"/>
  <c r="T74" i="31"/>
  <c r="T81" i="31"/>
  <c r="T77" i="31"/>
  <c r="T84" i="31"/>
  <c r="T80" i="31"/>
  <c r="T76" i="31"/>
  <c r="T83" i="31"/>
  <c r="T79" i="31"/>
  <c r="K31" i="19"/>
  <c r="L31" i="19" s="1"/>
  <c r="AR32" i="19"/>
  <c r="K35" i="19"/>
  <c r="L35" i="19" s="1"/>
  <c r="R93" i="19"/>
  <c r="R109" i="19"/>
  <c r="R84" i="31"/>
  <c r="R36" i="20"/>
  <c r="R95" i="21"/>
  <c r="L65" i="19"/>
  <c r="T77" i="19"/>
  <c r="T81" i="19"/>
  <c r="R29" i="31"/>
  <c r="R82" i="31"/>
  <c r="R100" i="31"/>
  <c r="R62" i="20"/>
  <c r="R81" i="21"/>
  <c r="AR43" i="19"/>
  <c r="T44" i="19"/>
  <c r="AR49" i="19"/>
  <c r="AR52" i="19"/>
  <c r="AR59" i="19"/>
  <c r="T60" i="19"/>
  <c r="AS76" i="19"/>
  <c r="K79" i="19"/>
  <c r="L79" i="19" s="1"/>
  <c r="AR80" i="19"/>
  <c r="K83" i="19"/>
  <c r="L83" i="19" s="1"/>
  <c r="K111" i="19"/>
  <c r="L111" i="19" s="1"/>
  <c r="AV138" i="19"/>
  <c r="AS33" i="31"/>
  <c r="AS29" i="31"/>
  <c r="AS36" i="31"/>
  <c r="AS32" i="31"/>
  <c r="AS28" i="31"/>
  <c r="AS35" i="31"/>
  <c r="AS31" i="31"/>
  <c r="AS27" i="31"/>
  <c r="AS34" i="31"/>
  <c r="AS30" i="31"/>
  <c r="AS69" i="31"/>
  <c r="AU116" i="31"/>
  <c r="R28" i="20"/>
  <c r="K114" i="20"/>
  <c r="L114" i="20" s="1"/>
  <c r="AU111" i="20"/>
  <c r="K110" i="20"/>
  <c r="L110" i="20" s="1"/>
  <c r="AU107" i="20"/>
  <c r="K106" i="20"/>
  <c r="L106" i="20" s="1"/>
  <c r="AU114" i="20"/>
  <c r="K113" i="20"/>
  <c r="L113" i="20" s="1"/>
  <c r="AU110" i="20"/>
  <c r="K109" i="20"/>
  <c r="L109" i="20" s="1"/>
  <c r="AU106" i="20"/>
  <c r="K116" i="20"/>
  <c r="L116" i="20" s="1"/>
  <c r="K105" i="20"/>
  <c r="L105" i="20" s="1"/>
  <c r="AU113" i="20"/>
  <c r="K112" i="20"/>
  <c r="L112" i="20" s="1"/>
  <c r="AU109" i="20"/>
  <c r="K108" i="20"/>
  <c r="L108" i="20" s="1"/>
  <c r="K115" i="20"/>
  <c r="L115" i="20" s="1"/>
  <c r="AU112" i="20"/>
  <c r="K111" i="20"/>
  <c r="L111" i="20" s="1"/>
  <c r="AU116" i="20"/>
  <c r="K107" i="20"/>
  <c r="L107" i="20" s="1"/>
  <c r="AU105" i="20"/>
  <c r="AU115" i="20"/>
  <c r="AU108" i="20"/>
  <c r="R139" i="20"/>
  <c r="R32" i="21"/>
  <c r="K28" i="19"/>
  <c r="L28" i="19" s="1"/>
  <c r="AR29" i="19"/>
  <c r="AR46" i="19"/>
  <c r="K62" i="19"/>
  <c r="L62" i="19" s="1"/>
  <c r="T64" i="19"/>
  <c r="AR73" i="19"/>
  <c r="T74" i="19"/>
  <c r="AS80" i="19"/>
  <c r="R45" i="31"/>
  <c r="AS58" i="31"/>
  <c r="L78" i="31"/>
  <c r="R90" i="31"/>
  <c r="R46" i="21"/>
  <c r="K32" i="19"/>
  <c r="L32" i="19" s="1"/>
  <c r="AR33" i="19"/>
  <c r="K36" i="19"/>
  <c r="L36" i="19" s="1"/>
  <c r="K52" i="19"/>
  <c r="L52" i="19" s="1"/>
  <c r="AR63" i="19"/>
  <c r="K66" i="19"/>
  <c r="L66" i="19" s="1"/>
  <c r="K129" i="19"/>
  <c r="L129" i="19" s="1"/>
  <c r="AU127" i="19"/>
  <c r="AU122" i="19"/>
  <c r="AU132" i="19"/>
  <c r="K126" i="19"/>
  <c r="L126" i="19" s="1"/>
  <c r="AU124" i="19"/>
  <c r="K121" i="19"/>
  <c r="L121" i="19" s="1"/>
  <c r="K131" i="19"/>
  <c r="L131" i="19" s="1"/>
  <c r="AU129" i="19"/>
  <c r="K123" i="19"/>
  <c r="L123" i="19" s="1"/>
  <c r="K128" i="19"/>
  <c r="L128" i="19" s="1"/>
  <c r="AU126" i="19"/>
  <c r="K125" i="19"/>
  <c r="L125" i="19" s="1"/>
  <c r="AU123" i="19"/>
  <c r="K130" i="19"/>
  <c r="L130" i="19" s="1"/>
  <c r="AU128" i="19"/>
  <c r="K127" i="19"/>
  <c r="L127" i="19" s="1"/>
  <c r="AU125" i="19"/>
  <c r="K122" i="19"/>
  <c r="L122" i="19" s="1"/>
  <c r="R31" i="31"/>
  <c r="AR26" i="19"/>
  <c r="K43" i="19"/>
  <c r="L43" i="19" s="1"/>
  <c r="K46" i="19"/>
  <c r="L46" i="19" s="1"/>
  <c r="T78" i="19"/>
  <c r="K99" i="19"/>
  <c r="L99" i="19" s="1"/>
  <c r="AK94" i="19"/>
  <c r="K91" i="19"/>
  <c r="L91" i="19" s="1"/>
  <c r="K98" i="19"/>
  <c r="L98" i="19" s="1"/>
  <c r="AK93" i="19"/>
  <c r="AK100" i="19"/>
  <c r="K97" i="19"/>
  <c r="L97" i="19" s="1"/>
  <c r="K90" i="19"/>
  <c r="L90" i="19" s="1"/>
  <c r="AK99" i="19"/>
  <c r="AK92" i="19"/>
  <c r="K96" i="19"/>
  <c r="L96" i="19" s="1"/>
  <c r="AK98" i="19"/>
  <c r="AK97" i="19"/>
  <c r="K94" i="19"/>
  <c r="L94" i="19" s="1"/>
  <c r="AK90" i="19"/>
  <c r="AK96" i="19"/>
  <c r="K92" i="19"/>
  <c r="L92" i="19" s="1"/>
  <c r="K115" i="19"/>
  <c r="L115" i="19" s="1"/>
  <c r="R42" i="31"/>
  <c r="O42" i="31"/>
  <c r="P42" i="31" s="1"/>
  <c r="Q42" i="31" s="1"/>
  <c r="S42" i="31" s="1"/>
  <c r="U42" i="31" s="1"/>
  <c r="AQ42" i="31" s="1"/>
  <c r="AU42" i="31" s="1"/>
  <c r="AU108" i="31"/>
  <c r="K107" i="31"/>
  <c r="L107" i="31" s="1"/>
  <c r="AU115" i="31"/>
  <c r="K114" i="31"/>
  <c r="L114" i="31" s="1"/>
  <c r="AU111" i="31"/>
  <c r="K110" i="31"/>
  <c r="L110" i="31" s="1"/>
  <c r="AU107" i="31"/>
  <c r="K106" i="31"/>
  <c r="L106" i="31" s="1"/>
  <c r="AU114" i="31"/>
  <c r="K113" i="31"/>
  <c r="L113" i="31" s="1"/>
  <c r="AU110" i="31"/>
  <c r="K109" i="31"/>
  <c r="L109" i="31" s="1"/>
  <c r="AU106" i="31"/>
  <c r="K116" i="31"/>
  <c r="L116" i="31" s="1"/>
  <c r="K105" i="31"/>
  <c r="L105" i="31" s="1"/>
  <c r="AU113" i="31"/>
  <c r="K112" i="31"/>
  <c r="L112" i="31" s="1"/>
  <c r="AU109" i="31"/>
  <c r="K108" i="31"/>
  <c r="L108" i="31" s="1"/>
  <c r="K115" i="31"/>
  <c r="L115" i="31" s="1"/>
  <c r="AL89" i="19"/>
  <c r="AV116" i="19"/>
  <c r="T121" i="19"/>
  <c r="T131" i="19"/>
  <c r="AU146" i="19"/>
  <c r="K26" i="31"/>
  <c r="L26" i="31" s="1"/>
  <c r="K37" i="31"/>
  <c r="L37" i="31" s="1"/>
  <c r="AR68" i="31"/>
  <c r="AS74" i="31"/>
  <c r="K77" i="31"/>
  <c r="L77" i="31" s="1"/>
  <c r="AL96" i="31"/>
  <c r="T98" i="31"/>
  <c r="T110" i="31"/>
  <c r="T114" i="31"/>
  <c r="R137" i="31"/>
  <c r="AR26" i="20"/>
  <c r="AR33" i="20"/>
  <c r="T81" i="20"/>
  <c r="T77" i="20"/>
  <c r="T84" i="20"/>
  <c r="T73" i="20"/>
  <c r="T80" i="20"/>
  <c r="T76" i="20"/>
  <c r="T83" i="20"/>
  <c r="T79" i="20"/>
  <c r="T75" i="20"/>
  <c r="AV137" i="20"/>
  <c r="AV144" i="20"/>
  <c r="AV140" i="20"/>
  <c r="AV147" i="20"/>
  <c r="AV136" i="20"/>
  <c r="AV143" i="20"/>
  <c r="AV139" i="20"/>
  <c r="AV146" i="20"/>
  <c r="AV142" i="20"/>
  <c r="R146" i="20"/>
  <c r="AR33" i="21"/>
  <c r="R64" i="21"/>
  <c r="R108" i="21"/>
  <c r="R123" i="21"/>
  <c r="AL96" i="19"/>
  <c r="T98" i="19"/>
  <c r="T110" i="19"/>
  <c r="T114" i="19"/>
  <c r="AV125" i="19"/>
  <c r="T126" i="19"/>
  <c r="AR27" i="31"/>
  <c r="T28" i="31"/>
  <c r="K50" i="31"/>
  <c r="L50" i="31" s="1"/>
  <c r="K53" i="31"/>
  <c r="L53" i="31" s="1"/>
  <c r="AR78" i="31"/>
  <c r="K81" i="31"/>
  <c r="L81" i="31" s="1"/>
  <c r="AR82" i="31"/>
  <c r="AK90" i="31"/>
  <c r="T91" i="31"/>
  <c r="K94" i="31"/>
  <c r="L94" i="31" s="1"/>
  <c r="AK97" i="31"/>
  <c r="AU121" i="31"/>
  <c r="T91" i="19"/>
  <c r="K138" i="19"/>
  <c r="L138" i="19" s="1"/>
  <c r="AU139" i="19"/>
  <c r="T140" i="19"/>
  <c r="T144" i="19"/>
  <c r="K30" i="31"/>
  <c r="L30" i="31" s="1"/>
  <c r="T32" i="31"/>
  <c r="K44" i="31"/>
  <c r="L44" i="31" s="1"/>
  <c r="K47" i="31"/>
  <c r="L47" i="31" s="1"/>
  <c r="K60" i="31"/>
  <c r="L60" i="31" s="1"/>
  <c r="AR61" i="31"/>
  <c r="T66" i="31"/>
  <c r="AS78" i="31"/>
  <c r="AS82" i="31"/>
  <c r="AL90" i="31"/>
  <c r="AL97" i="31"/>
  <c r="AV109" i="31"/>
  <c r="AV113" i="31"/>
  <c r="K32" i="20"/>
  <c r="L32" i="20" s="1"/>
  <c r="R59" i="20"/>
  <c r="R141" i="20"/>
  <c r="AR29" i="21"/>
  <c r="K28" i="21"/>
  <c r="L28" i="21" s="1"/>
  <c r="AR36" i="21"/>
  <c r="K35" i="21"/>
  <c r="L35" i="21" s="1"/>
  <c r="AR32" i="21"/>
  <c r="K31" i="21"/>
  <c r="L31" i="21" s="1"/>
  <c r="AR28" i="21"/>
  <c r="K27" i="21"/>
  <c r="L27" i="21" s="1"/>
  <c r="AR35" i="21"/>
  <c r="K34" i="21"/>
  <c r="L34" i="21" s="1"/>
  <c r="AR31" i="21"/>
  <c r="K30" i="21"/>
  <c r="L30" i="21" s="1"/>
  <c r="AR27" i="21"/>
  <c r="K37" i="21"/>
  <c r="L37" i="21" s="1"/>
  <c r="K26" i="21"/>
  <c r="L26" i="21" s="1"/>
  <c r="K29" i="21"/>
  <c r="L29" i="21" s="1"/>
  <c r="R58" i="21"/>
  <c r="O58" i="21"/>
  <c r="P58" i="21" s="1"/>
  <c r="Q58" i="21" s="1"/>
  <c r="S58" i="21" s="1"/>
  <c r="AK96" i="21"/>
  <c r="K100" i="21"/>
  <c r="L100" i="21" s="1"/>
  <c r="K93" i="21"/>
  <c r="L93" i="21" s="1"/>
  <c r="AK89" i="21"/>
  <c r="AK95" i="21"/>
  <c r="K92" i="21"/>
  <c r="L92" i="21" s="1"/>
  <c r="K99" i="21"/>
  <c r="L99" i="21" s="1"/>
  <c r="AK94" i="21"/>
  <c r="K91" i="21"/>
  <c r="L91" i="21" s="1"/>
  <c r="K98" i="21"/>
  <c r="L98" i="21" s="1"/>
  <c r="AK93" i="21"/>
  <c r="AK100" i="21"/>
  <c r="K97" i="21"/>
  <c r="L97" i="21" s="1"/>
  <c r="K90" i="21"/>
  <c r="L90" i="21" s="1"/>
  <c r="AK99" i="21"/>
  <c r="AK92" i="21"/>
  <c r="K96" i="21"/>
  <c r="L96" i="21" s="1"/>
  <c r="AK91" i="21"/>
  <c r="K89" i="21"/>
  <c r="L89" i="21" s="1"/>
  <c r="AK97" i="21"/>
  <c r="AK90" i="21"/>
  <c r="K94" i="21"/>
  <c r="L94" i="21" s="1"/>
  <c r="AK98" i="21"/>
  <c r="AL90" i="19"/>
  <c r="AL97" i="19"/>
  <c r="AV109" i="19"/>
  <c r="AV113" i="19"/>
  <c r="AV128" i="19"/>
  <c r="T129" i="19"/>
  <c r="K142" i="19"/>
  <c r="L142" i="19" s="1"/>
  <c r="AU143" i="19"/>
  <c r="K146" i="19"/>
  <c r="L146" i="19" s="1"/>
  <c r="K34" i="31"/>
  <c r="L34" i="31" s="1"/>
  <c r="AR35" i="31"/>
  <c r="T36" i="31"/>
  <c r="T43" i="31"/>
  <c r="T49" i="31"/>
  <c r="AR51" i="31"/>
  <c r="T52" i="31"/>
  <c r="K64" i="31"/>
  <c r="L64" i="31" s="1"/>
  <c r="AR65" i="31"/>
  <c r="K68" i="31"/>
  <c r="L68" i="31" s="1"/>
  <c r="K74" i="31"/>
  <c r="L74" i="31" s="1"/>
  <c r="T92" i="31"/>
  <c r="K95" i="31"/>
  <c r="L95" i="31" s="1"/>
  <c r="AK98" i="31"/>
  <c r="T99" i="31"/>
  <c r="T107" i="31"/>
  <c r="AU124" i="31"/>
  <c r="K131" i="31"/>
  <c r="L131" i="31" s="1"/>
  <c r="AU129" i="31"/>
  <c r="K123" i="31"/>
  <c r="L123" i="31" s="1"/>
  <c r="K128" i="31"/>
  <c r="L128" i="31" s="1"/>
  <c r="AU126" i="31"/>
  <c r="AU131" i="31"/>
  <c r="K125" i="31"/>
  <c r="L125" i="31" s="1"/>
  <c r="AU123" i="31"/>
  <c r="K130" i="31"/>
  <c r="L130" i="31" s="1"/>
  <c r="AU128" i="31"/>
  <c r="K127" i="31"/>
  <c r="L127" i="31" s="1"/>
  <c r="AU125" i="31"/>
  <c r="K122" i="31"/>
  <c r="L122" i="31" s="1"/>
  <c r="K132" i="31"/>
  <c r="L132" i="31" s="1"/>
  <c r="K124" i="31"/>
  <c r="L124" i="31" s="1"/>
  <c r="R144" i="31"/>
  <c r="L132" i="20"/>
  <c r="AR37" i="21"/>
  <c r="R129" i="21"/>
  <c r="AU136" i="19"/>
  <c r="AU147" i="19"/>
  <c r="AR58" i="31"/>
  <c r="AR69" i="31"/>
  <c r="AL98" i="31"/>
  <c r="R125" i="21"/>
  <c r="R142" i="22"/>
  <c r="AL91" i="31"/>
  <c r="R66" i="20"/>
  <c r="R36" i="21"/>
  <c r="R122" i="21"/>
  <c r="AL91" i="19"/>
  <c r="T100" i="19"/>
  <c r="T115" i="19"/>
  <c r="AV131" i="19"/>
  <c r="T132" i="19"/>
  <c r="K139" i="19"/>
  <c r="L139" i="19" s="1"/>
  <c r="T145" i="19"/>
  <c r="K51" i="31"/>
  <c r="L51" i="31" s="1"/>
  <c r="K61" i="31"/>
  <c r="L61" i="31" s="1"/>
  <c r="AS79" i="31"/>
  <c r="AR83" i="31"/>
  <c r="O89" i="31"/>
  <c r="T93" i="31"/>
  <c r="AK99" i="31"/>
  <c r="AV110" i="31"/>
  <c r="AV114" i="31"/>
  <c r="T130" i="31"/>
  <c r="T127" i="31"/>
  <c r="T122" i="31"/>
  <c r="T132" i="31"/>
  <c r="T124" i="31"/>
  <c r="T129" i="31"/>
  <c r="T126" i="31"/>
  <c r="T131" i="31"/>
  <c r="T121" i="31"/>
  <c r="T128" i="31"/>
  <c r="AV129" i="31"/>
  <c r="AV126" i="31"/>
  <c r="AV131" i="31"/>
  <c r="AV123" i="31"/>
  <c r="AV128" i="31"/>
  <c r="AV125" i="31"/>
  <c r="AV130" i="31"/>
  <c r="AV127" i="31"/>
  <c r="AV122" i="31"/>
  <c r="AR37" i="20"/>
  <c r="R89" i="20"/>
  <c r="O89" i="20"/>
  <c r="P89" i="20" s="1"/>
  <c r="Q89" i="20" s="1"/>
  <c r="T93" i="19"/>
  <c r="AV110" i="19"/>
  <c r="AV114" i="19"/>
  <c r="T127" i="19"/>
  <c r="AU140" i="19"/>
  <c r="K143" i="19"/>
  <c r="L143" i="19" s="1"/>
  <c r="AU144" i="19"/>
  <c r="AR32" i="31"/>
  <c r="K35" i="31"/>
  <c r="L35" i="31" s="1"/>
  <c r="K48" i="31"/>
  <c r="L48" i="31" s="1"/>
  <c r="AR62" i="31"/>
  <c r="K65" i="31"/>
  <c r="L65" i="31" s="1"/>
  <c r="AR66" i="31"/>
  <c r="AS83" i="31"/>
  <c r="AL92" i="31"/>
  <c r="K97" i="31"/>
  <c r="L97" i="31" s="1"/>
  <c r="AL99" i="31"/>
  <c r="T108" i="31"/>
  <c r="K121" i="31"/>
  <c r="L121" i="31" s="1"/>
  <c r="K83" i="20"/>
  <c r="L83" i="20" s="1"/>
  <c r="AR80" i="20"/>
  <c r="K79" i="20"/>
  <c r="L79" i="20" s="1"/>
  <c r="AR76" i="20"/>
  <c r="K75" i="20"/>
  <c r="L75" i="20" s="1"/>
  <c r="AR83" i="20"/>
  <c r="K82" i="20"/>
  <c r="L82" i="20" s="1"/>
  <c r="AR79" i="20"/>
  <c r="K78" i="20"/>
  <c r="L78" i="20" s="1"/>
  <c r="AR75" i="20"/>
  <c r="K74" i="20"/>
  <c r="L74" i="20" s="1"/>
  <c r="AR82" i="20"/>
  <c r="K81" i="20"/>
  <c r="L81" i="20" s="1"/>
  <c r="AR78" i="20"/>
  <c r="K77" i="20"/>
  <c r="L77" i="20" s="1"/>
  <c r="AR74" i="20"/>
  <c r="AR81" i="20"/>
  <c r="K80" i="20"/>
  <c r="L80" i="20" s="1"/>
  <c r="AR77" i="20"/>
  <c r="R93" i="20"/>
  <c r="AL92" i="19"/>
  <c r="AL99" i="19"/>
  <c r="T108" i="19"/>
  <c r="K136" i="19"/>
  <c r="L136" i="19" s="1"/>
  <c r="K147" i="19"/>
  <c r="L147" i="19" s="1"/>
  <c r="AR36" i="31"/>
  <c r="T50" i="31"/>
  <c r="T53" i="31"/>
  <c r="K58" i="31"/>
  <c r="L58" i="31" s="1"/>
  <c r="K69" i="31"/>
  <c r="L69" i="31" s="1"/>
  <c r="K75" i="31"/>
  <c r="L75" i="31" s="1"/>
  <c r="AR76" i="31"/>
  <c r="T94" i="31"/>
  <c r="AK100" i="31"/>
  <c r="T112" i="31"/>
  <c r="AU130" i="31"/>
  <c r="R138" i="31"/>
  <c r="R46" i="20"/>
  <c r="T130" i="20"/>
  <c r="T127" i="20"/>
  <c r="T122" i="20"/>
  <c r="T132" i="20"/>
  <c r="T124" i="20"/>
  <c r="T129" i="20"/>
  <c r="T126" i="20"/>
  <c r="T131" i="20"/>
  <c r="T121" i="20"/>
  <c r="T123" i="20"/>
  <c r="R145" i="20"/>
  <c r="AR26" i="21"/>
  <c r="T94" i="19"/>
  <c r="T112" i="19"/>
  <c r="AV129" i="19"/>
  <c r="T130" i="19"/>
  <c r="AU137" i="19"/>
  <c r="T138" i="19"/>
  <c r="AR43" i="31"/>
  <c r="T44" i="31"/>
  <c r="AR49" i="31"/>
  <c r="AR52" i="31"/>
  <c r="AR59" i="31"/>
  <c r="T60" i="31"/>
  <c r="AS76" i="31"/>
  <c r="K79" i="31"/>
  <c r="L79" i="31" s="1"/>
  <c r="AR80" i="31"/>
  <c r="K83" i="31"/>
  <c r="L83" i="31" s="1"/>
  <c r="AK93" i="31"/>
  <c r="K98" i="31"/>
  <c r="L98" i="31" s="1"/>
  <c r="AL100" i="31"/>
  <c r="T105" i="31"/>
  <c r="AV107" i="31"/>
  <c r="T116" i="31"/>
  <c r="K29" i="20"/>
  <c r="L29" i="20" s="1"/>
  <c r="R137" i="20"/>
  <c r="R105" i="21"/>
  <c r="O105" i="21"/>
  <c r="P105" i="21" s="1"/>
  <c r="Q105" i="21" s="1"/>
  <c r="AL100" i="19"/>
  <c r="K140" i="19"/>
  <c r="L140" i="19" s="1"/>
  <c r="AR46" i="31"/>
  <c r="K62" i="31"/>
  <c r="L62" i="31" s="1"/>
  <c r="AR73" i="31"/>
  <c r="AU73" i="31" s="1"/>
  <c r="AS80" i="31"/>
  <c r="AR84" i="31"/>
  <c r="AL93" i="31"/>
  <c r="T95" i="31"/>
  <c r="AR36" i="20"/>
  <c r="K35" i="20"/>
  <c r="L35" i="20" s="1"/>
  <c r="AR32" i="20"/>
  <c r="K31" i="20"/>
  <c r="L31" i="20" s="1"/>
  <c r="AR28" i="20"/>
  <c r="K27" i="20"/>
  <c r="L27" i="20" s="1"/>
  <c r="AR35" i="20"/>
  <c r="K34" i="20"/>
  <c r="L34" i="20" s="1"/>
  <c r="AR31" i="20"/>
  <c r="K30" i="20"/>
  <c r="L30" i="20" s="1"/>
  <c r="AR27" i="20"/>
  <c r="K37" i="20"/>
  <c r="L37" i="20" s="1"/>
  <c r="K26" i="20"/>
  <c r="L26" i="20" s="1"/>
  <c r="AR34" i="20"/>
  <c r="K33" i="20"/>
  <c r="L33" i="20" s="1"/>
  <c r="AR30" i="20"/>
  <c r="R60" i="20"/>
  <c r="R73" i="20"/>
  <c r="O73" i="20"/>
  <c r="P73" i="20" s="1"/>
  <c r="Q73" i="20" s="1"/>
  <c r="R100" i="20"/>
  <c r="AV138" i="20"/>
  <c r="R142" i="20"/>
  <c r="R84" i="21"/>
  <c r="R126" i="21"/>
  <c r="AV111" i="19"/>
  <c r="AU141" i="19"/>
  <c r="K144" i="19"/>
  <c r="L144" i="19" s="1"/>
  <c r="AR33" i="31"/>
  <c r="K36" i="31"/>
  <c r="L36" i="31" s="1"/>
  <c r="K52" i="31"/>
  <c r="L52" i="31" s="1"/>
  <c r="AR63" i="31"/>
  <c r="K66" i="31"/>
  <c r="L66" i="31" s="1"/>
  <c r="AK94" i="31"/>
  <c r="K126" i="31"/>
  <c r="L126" i="31" s="1"/>
  <c r="AU127" i="31"/>
  <c r="AU132" i="31"/>
  <c r="T82" i="20"/>
  <c r="K84" i="20"/>
  <c r="L84" i="20" s="1"/>
  <c r="R79" i="21"/>
  <c r="R43" i="22"/>
  <c r="AR26" i="31"/>
  <c r="K43" i="31"/>
  <c r="L43" i="31" s="1"/>
  <c r="K46" i="31"/>
  <c r="L46" i="31" s="1"/>
  <c r="T109" i="31"/>
  <c r="T123" i="31"/>
  <c r="K129" i="31"/>
  <c r="L129" i="31" s="1"/>
  <c r="AV132" i="31"/>
  <c r="AR29" i="20"/>
  <c r="L125" i="20"/>
  <c r="K33" i="21"/>
  <c r="L33" i="21" s="1"/>
  <c r="R112" i="21"/>
  <c r="R130" i="21"/>
  <c r="T31" i="21"/>
  <c r="T35" i="21"/>
  <c r="AR50" i="21"/>
  <c r="T69" i="21"/>
  <c r="T58" i="21"/>
  <c r="T65" i="21"/>
  <c r="T61" i="21"/>
  <c r="T68" i="21"/>
  <c r="T64" i="21"/>
  <c r="L69" i="21"/>
  <c r="T67" i="21"/>
  <c r="T63" i="21"/>
  <c r="T59" i="21"/>
  <c r="T66" i="21"/>
  <c r="R74" i="21"/>
  <c r="O74" i="21"/>
  <c r="P74" i="21" s="1"/>
  <c r="Q74" i="21" s="1"/>
  <c r="S74" i="21" s="1"/>
  <c r="R83" i="21"/>
  <c r="T136" i="31"/>
  <c r="AV138" i="31"/>
  <c r="K141" i="31"/>
  <c r="L141" i="31" s="1"/>
  <c r="AU142" i="31"/>
  <c r="K145" i="31"/>
  <c r="L145" i="31" s="1"/>
  <c r="T147" i="31"/>
  <c r="AR44" i="20"/>
  <c r="AR47" i="20"/>
  <c r="AS50" i="20"/>
  <c r="AS53" i="20"/>
  <c r="AS60" i="20"/>
  <c r="K63" i="20"/>
  <c r="L63" i="20" s="1"/>
  <c r="AR64" i="20"/>
  <c r="K67" i="20"/>
  <c r="L67" i="20" s="1"/>
  <c r="T69" i="20"/>
  <c r="AL89" i="20"/>
  <c r="AK96" i="20"/>
  <c r="AV116" i="20"/>
  <c r="K122" i="20"/>
  <c r="L122" i="20" s="1"/>
  <c r="AU125" i="20"/>
  <c r="K127" i="20"/>
  <c r="L127" i="20" s="1"/>
  <c r="AU146" i="20"/>
  <c r="AS30" i="21"/>
  <c r="AS34" i="21"/>
  <c r="L68" i="21"/>
  <c r="T106" i="21"/>
  <c r="T113" i="21"/>
  <c r="T109" i="21"/>
  <c r="T116" i="21"/>
  <c r="T105" i="21"/>
  <c r="T112" i="21"/>
  <c r="T108" i="21"/>
  <c r="T115" i="21"/>
  <c r="T111" i="21"/>
  <c r="AV142" i="31"/>
  <c r="AU146" i="31"/>
  <c r="AS30" i="20"/>
  <c r="AS34" i="20"/>
  <c r="AS44" i="20"/>
  <c r="AS47" i="20"/>
  <c r="AS64" i="20"/>
  <c r="AR68" i="20"/>
  <c r="AL96" i="20"/>
  <c r="T98" i="20"/>
  <c r="T110" i="20"/>
  <c r="T114" i="20"/>
  <c r="AV125" i="20"/>
  <c r="K50" i="21"/>
  <c r="L50" i="21" s="1"/>
  <c r="AR52" i="21"/>
  <c r="L60" i="21"/>
  <c r="AV123" i="21"/>
  <c r="R74" i="22"/>
  <c r="AV146" i="31"/>
  <c r="T28" i="20"/>
  <c r="K50" i="20"/>
  <c r="L50" i="20" s="1"/>
  <c r="K53" i="20"/>
  <c r="L53" i="20" s="1"/>
  <c r="AS68" i="20"/>
  <c r="T91" i="20"/>
  <c r="AU128" i="20"/>
  <c r="K130" i="20"/>
  <c r="L130" i="20" s="1"/>
  <c r="K44" i="21"/>
  <c r="L44" i="21" s="1"/>
  <c r="K47" i="21"/>
  <c r="L47" i="21" s="1"/>
  <c r="O59" i="21"/>
  <c r="P59" i="21" s="1"/>
  <c r="Q59" i="21" s="1"/>
  <c r="S59" i="21" s="1"/>
  <c r="U59" i="21" s="1"/>
  <c r="AQ59" i="21" s="1"/>
  <c r="K44" i="20"/>
  <c r="L44" i="20" s="1"/>
  <c r="K47" i="20"/>
  <c r="L47" i="20" s="1"/>
  <c r="L94" i="20"/>
  <c r="AV146" i="21"/>
  <c r="AV142" i="21"/>
  <c r="AV138" i="21"/>
  <c r="AV144" i="21"/>
  <c r="AV140" i="21"/>
  <c r="AV139" i="21"/>
  <c r="AV137" i="21"/>
  <c r="AV136" i="21"/>
  <c r="AV147" i="21"/>
  <c r="AV145" i="21"/>
  <c r="AV143" i="21"/>
  <c r="AV139" i="31"/>
  <c r="K142" i="31"/>
  <c r="L142" i="31" s="1"/>
  <c r="AU143" i="31"/>
  <c r="K146" i="31"/>
  <c r="L146" i="31" s="1"/>
  <c r="T36" i="20"/>
  <c r="AR42" i="20"/>
  <c r="T43" i="20"/>
  <c r="T49" i="20"/>
  <c r="AR51" i="20"/>
  <c r="T52" i="20"/>
  <c r="AS61" i="20"/>
  <c r="K64" i="20"/>
  <c r="L64" i="20" s="1"/>
  <c r="AR65" i="20"/>
  <c r="K68" i="20"/>
  <c r="L68" i="20" s="1"/>
  <c r="T92" i="20"/>
  <c r="K95" i="20"/>
  <c r="L95" i="20" s="1"/>
  <c r="AK98" i="20"/>
  <c r="T99" i="20"/>
  <c r="T107" i="20"/>
  <c r="AV123" i="20"/>
  <c r="AU136" i="20"/>
  <c r="AU147" i="20"/>
  <c r="AS31" i="21"/>
  <c r="AS35" i="21"/>
  <c r="AR45" i="21"/>
  <c r="AR48" i="21"/>
  <c r="K51" i="21"/>
  <c r="L51" i="21" s="1"/>
  <c r="R140" i="21"/>
  <c r="R48" i="22"/>
  <c r="AU136" i="31"/>
  <c r="T137" i="31"/>
  <c r="AV143" i="31"/>
  <c r="AU147" i="31"/>
  <c r="AS31" i="20"/>
  <c r="AS35" i="20"/>
  <c r="AS42" i="20"/>
  <c r="AR45" i="20"/>
  <c r="T46" i="20"/>
  <c r="AR48" i="20"/>
  <c r="AS51" i="20"/>
  <c r="AR58" i="20"/>
  <c r="T59" i="20"/>
  <c r="AS65" i="20"/>
  <c r="AR69" i="20"/>
  <c r="AL98" i="20"/>
  <c r="T111" i="20"/>
  <c r="AU121" i="20"/>
  <c r="AU131" i="20"/>
  <c r="K52" i="21"/>
  <c r="L52" i="21" s="1"/>
  <c r="AS81" i="21"/>
  <c r="AS77" i="21"/>
  <c r="AS84" i="21"/>
  <c r="AS73" i="21"/>
  <c r="AS80" i="21"/>
  <c r="AS76" i="21"/>
  <c r="AS83" i="21"/>
  <c r="AS79" i="21"/>
  <c r="AS75" i="21"/>
  <c r="R110" i="21"/>
  <c r="R136" i="21"/>
  <c r="R35" i="22"/>
  <c r="AS27" i="22"/>
  <c r="AS34" i="22"/>
  <c r="AS30" i="22"/>
  <c r="AS37" i="22"/>
  <c r="AS26" i="22"/>
  <c r="AS33" i="22"/>
  <c r="AS29" i="22"/>
  <c r="AS36" i="22"/>
  <c r="AS32" i="22"/>
  <c r="AS28" i="22"/>
  <c r="R108" i="22"/>
  <c r="AV136" i="31"/>
  <c r="AV147" i="31"/>
  <c r="T29" i="20"/>
  <c r="AS45" i="20"/>
  <c r="AS58" i="20"/>
  <c r="AS69" i="20"/>
  <c r="AS75" i="20"/>
  <c r="AL91" i="20"/>
  <c r="K96" i="20"/>
  <c r="L96" i="20" s="1"/>
  <c r="T100" i="20"/>
  <c r="T115" i="20"/>
  <c r="AV121" i="20"/>
  <c r="AU126" i="20"/>
  <c r="K128" i="20"/>
  <c r="L128" i="20" s="1"/>
  <c r="AV131" i="20"/>
  <c r="K42" i="21"/>
  <c r="L42" i="21" s="1"/>
  <c r="K53" i="21"/>
  <c r="L53" i="21" s="1"/>
  <c r="T97" i="21"/>
  <c r="T90" i="21"/>
  <c r="T96" i="21"/>
  <c r="T89" i="21"/>
  <c r="T95" i="21"/>
  <c r="T94" i="21"/>
  <c r="T93" i="21"/>
  <c r="T100" i="21"/>
  <c r="P136" i="21"/>
  <c r="Q136" i="21" s="1"/>
  <c r="S136" i="21" s="1"/>
  <c r="K139" i="31"/>
  <c r="L139" i="31" s="1"/>
  <c r="T141" i="31"/>
  <c r="T145" i="31"/>
  <c r="T33" i="20"/>
  <c r="K42" i="20"/>
  <c r="L42" i="20" s="1"/>
  <c r="K51" i="20"/>
  <c r="L51" i="20" s="1"/>
  <c r="K61" i="20"/>
  <c r="L61" i="20" s="1"/>
  <c r="T63" i="20"/>
  <c r="T67" i="20"/>
  <c r="AS79" i="20"/>
  <c r="AK92" i="20"/>
  <c r="T93" i="20"/>
  <c r="AK99" i="20"/>
  <c r="AV110" i="20"/>
  <c r="AV114" i="20"/>
  <c r="K123" i="20"/>
  <c r="L123" i="20" s="1"/>
  <c r="AV126" i="20"/>
  <c r="AU140" i="20"/>
  <c r="K143" i="20"/>
  <c r="L143" i="20" s="1"/>
  <c r="AU144" i="20"/>
  <c r="T26" i="21"/>
  <c r="AS28" i="21"/>
  <c r="T37" i="21"/>
  <c r="K45" i="21"/>
  <c r="L45" i="21" s="1"/>
  <c r="K48" i="21"/>
  <c r="L48" i="21" s="1"/>
  <c r="L114" i="21"/>
  <c r="R143" i="21"/>
  <c r="R95" i="22"/>
  <c r="AU140" i="31"/>
  <c r="K143" i="31"/>
  <c r="L143" i="31" s="1"/>
  <c r="AU144" i="31"/>
  <c r="T26" i="20"/>
  <c r="AS28" i="20"/>
  <c r="K45" i="20"/>
  <c r="L45" i="20" s="1"/>
  <c r="K48" i="20"/>
  <c r="L48" i="20" s="1"/>
  <c r="AR62" i="20"/>
  <c r="K65" i="20"/>
  <c r="L65" i="20" s="1"/>
  <c r="AR66" i="20"/>
  <c r="AS83" i="20"/>
  <c r="K90" i="20"/>
  <c r="L90" i="20" s="1"/>
  <c r="AL92" i="20"/>
  <c r="K97" i="20"/>
  <c r="L97" i="20" s="1"/>
  <c r="AL99" i="20"/>
  <c r="T108" i="20"/>
  <c r="AU129" i="20"/>
  <c r="K131" i="20"/>
  <c r="L131" i="20" s="1"/>
  <c r="K136" i="20"/>
  <c r="L136" i="20" s="1"/>
  <c r="K147" i="20"/>
  <c r="L147" i="20" s="1"/>
  <c r="AS32" i="21"/>
  <c r="R75" i="21"/>
  <c r="AS78" i="21"/>
  <c r="T92" i="21"/>
  <c r="T114" i="21"/>
  <c r="AV130" i="21"/>
  <c r="AV127" i="21"/>
  <c r="AV122" i="21"/>
  <c r="AV124" i="21"/>
  <c r="AV132" i="21"/>
  <c r="AV129" i="21"/>
  <c r="AV126" i="21"/>
  <c r="AV131" i="21"/>
  <c r="AV121" i="21"/>
  <c r="BA121" i="21" s="1"/>
  <c r="K136" i="31"/>
  <c r="L136" i="31" s="1"/>
  <c r="AV140" i="31"/>
  <c r="K147" i="31"/>
  <c r="L147" i="31" s="1"/>
  <c r="AS32" i="20"/>
  <c r="T50" i="20"/>
  <c r="T53" i="20"/>
  <c r="K58" i="20"/>
  <c r="L58" i="20" s="1"/>
  <c r="AS62" i="20"/>
  <c r="K69" i="20"/>
  <c r="L69" i="20" s="1"/>
  <c r="AK100" i="20"/>
  <c r="T112" i="20"/>
  <c r="K121" i="20"/>
  <c r="L121" i="20" s="1"/>
  <c r="AU124" i="20"/>
  <c r="AV129" i="20"/>
  <c r="AU137" i="20"/>
  <c r="AR43" i="21"/>
  <c r="AR49" i="21"/>
  <c r="T62" i="21"/>
  <c r="L116" i="21"/>
  <c r="R132" i="21"/>
  <c r="R146" i="21"/>
  <c r="AR43" i="20"/>
  <c r="T44" i="20"/>
  <c r="AR49" i="20"/>
  <c r="AK93" i="20"/>
  <c r="T105" i="20"/>
  <c r="T30" i="21"/>
  <c r="AS82" i="21"/>
  <c r="T99" i="21"/>
  <c r="R65" i="22"/>
  <c r="AR58" i="21"/>
  <c r="AS65" i="21"/>
  <c r="AR69" i="21"/>
  <c r="AR75" i="21"/>
  <c r="T80" i="21"/>
  <c r="AL98" i="21"/>
  <c r="AV106" i="21"/>
  <c r="K109" i="21"/>
  <c r="L109" i="21" s="1"/>
  <c r="AU121" i="21"/>
  <c r="AU131" i="21"/>
  <c r="K137" i="21"/>
  <c r="L137" i="21" s="1"/>
  <c r="AU143" i="21"/>
  <c r="K34" i="22"/>
  <c r="L34" i="22" s="1"/>
  <c r="L45" i="22"/>
  <c r="R138" i="22"/>
  <c r="AS58" i="21"/>
  <c r="AS69" i="21"/>
  <c r="T73" i="21"/>
  <c r="K78" i="21"/>
  <c r="L78" i="21" s="1"/>
  <c r="AR79" i="21"/>
  <c r="K82" i="21"/>
  <c r="L82" i="21" s="1"/>
  <c r="T84" i="21"/>
  <c r="AL91" i="21"/>
  <c r="AU110" i="21"/>
  <c r="K113" i="21"/>
  <c r="L113" i="21" s="1"/>
  <c r="AU114" i="21"/>
  <c r="AU126" i="21"/>
  <c r="K128" i="21"/>
  <c r="L128" i="21" s="1"/>
  <c r="R89" i="22"/>
  <c r="O89" i="22"/>
  <c r="P89" i="22" s="1"/>
  <c r="Q89" i="22" s="1"/>
  <c r="S89" i="22" s="1"/>
  <c r="U89" i="22" s="1"/>
  <c r="R105" i="22"/>
  <c r="O105" i="22"/>
  <c r="P105" i="22" s="1"/>
  <c r="Q105" i="22" s="1"/>
  <c r="S105" i="22" s="1"/>
  <c r="U105" i="22" s="1"/>
  <c r="R112" i="22"/>
  <c r="AR83" i="21"/>
  <c r="AV110" i="21"/>
  <c r="AV114" i="21"/>
  <c r="T127" i="21"/>
  <c r="K142" i="21"/>
  <c r="L142" i="21" s="1"/>
  <c r="AR26" i="22"/>
  <c r="R42" i="22"/>
  <c r="O42" i="22"/>
  <c r="P42" i="22" s="1"/>
  <c r="Q42" i="22" s="1"/>
  <c r="S42" i="22" s="1"/>
  <c r="AR61" i="22"/>
  <c r="K60" i="22"/>
  <c r="L60" i="22" s="1"/>
  <c r="AR68" i="22"/>
  <c r="K67" i="22"/>
  <c r="L67" i="22" s="1"/>
  <c r="AR64" i="22"/>
  <c r="K63" i="22"/>
  <c r="L63" i="22" s="1"/>
  <c r="AR60" i="22"/>
  <c r="K59" i="22"/>
  <c r="L59" i="22" s="1"/>
  <c r="AR67" i="22"/>
  <c r="K66" i="22"/>
  <c r="L66" i="22" s="1"/>
  <c r="AR63" i="22"/>
  <c r="K62" i="22"/>
  <c r="L62" i="22" s="1"/>
  <c r="AR59" i="22"/>
  <c r="K69" i="22"/>
  <c r="L69" i="22" s="1"/>
  <c r="K58" i="22"/>
  <c r="L58" i="22" s="1"/>
  <c r="K61" i="22"/>
  <c r="L61" i="22" s="1"/>
  <c r="R110" i="23"/>
  <c r="AR62" i="21"/>
  <c r="K65" i="21"/>
  <c r="L65" i="21" s="1"/>
  <c r="AR66" i="21"/>
  <c r="K106" i="21"/>
  <c r="L106" i="21" s="1"/>
  <c r="AU129" i="21"/>
  <c r="K131" i="21"/>
  <c r="L131" i="21" s="1"/>
  <c r="AU132" i="21"/>
  <c r="AR65" i="22"/>
  <c r="T77" i="21"/>
  <c r="T81" i="21"/>
  <c r="AU107" i="21"/>
  <c r="T130" i="21"/>
  <c r="T137" i="21"/>
  <c r="AU140" i="21"/>
  <c r="R110" i="22"/>
  <c r="R44" i="23"/>
  <c r="R113" i="23"/>
  <c r="AS59" i="21"/>
  <c r="AU59" i="21" s="1"/>
  <c r="K62" i="21"/>
  <c r="L62" i="21" s="1"/>
  <c r="AR73" i="21"/>
  <c r="T74" i="21"/>
  <c r="O75" i="21"/>
  <c r="P75" i="21" s="1"/>
  <c r="Q75" i="21" s="1"/>
  <c r="S75" i="21" s="1"/>
  <c r="U75" i="21" s="1"/>
  <c r="AQ75" i="21" s="1"/>
  <c r="AR84" i="21"/>
  <c r="AL93" i="21"/>
  <c r="AV111" i="21"/>
  <c r="AU115" i="21"/>
  <c r="O121" i="21"/>
  <c r="P121" i="21" s="1"/>
  <c r="Q121" i="21" s="1"/>
  <c r="S121" i="21" s="1"/>
  <c r="U121" i="21" s="1"/>
  <c r="AT121" i="21" s="1"/>
  <c r="T125" i="21"/>
  <c r="R76" i="22"/>
  <c r="R92" i="22"/>
  <c r="R106" i="23"/>
  <c r="O106" i="23"/>
  <c r="P106" i="23" s="1"/>
  <c r="Q106" i="23" s="1"/>
  <c r="S106" i="23" s="1"/>
  <c r="U106" i="23" s="1"/>
  <c r="AT106" i="23" s="1"/>
  <c r="AX106" i="23" s="1"/>
  <c r="AR67" i="21"/>
  <c r="AV115" i="21"/>
  <c r="R97" i="22"/>
  <c r="R121" i="22"/>
  <c r="O121" i="22"/>
  <c r="P121" i="22" s="1"/>
  <c r="Q121" i="22" s="1"/>
  <c r="R78" i="23"/>
  <c r="AS63" i="21"/>
  <c r="AS67" i="21"/>
  <c r="K76" i="21"/>
  <c r="L76" i="21" s="1"/>
  <c r="T78" i="21"/>
  <c r="T82" i="21"/>
  <c r="K107" i="21"/>
  <c r="L107" i="21" s="1"/>
  <c r="AU108" i="21"/>
  <c r="K124" i="21"/>
  <c r="L124" i="21" s="1"/>
  <c r="T128" i="21"/>
  <c r="AU137" i="21"/>
  <c r="K27" i="22"/>
  <c r="L27" i="22" s="1"/>
  <c r="L49" i="22"/>
  <c r="AR58" i="22"/>
  <c r="K64" i="22"/>
  <c r="L64" i="22" s="1"/>
  <c r="K68" i="22"/>
  <c r="L68" i="22" s="1"/>
  <c r="R78" i="22"/>
  <c r="R90" i="22"/>
  <c r="O90" i="22"/>
  <c r="P90" i="22" s="1"/>
  <c r="Q90" i="22" s="1"/>
  <c r="S90" i="22" s="1"/>
  <c r="U90" i="22" s="1"/>
  <c r="R30" i="23"/>
  <c r="AR77" i="21"/>
  <c r="K80" i="21"/>
  <c r="L80" i="21" s="1"/>
  <c r="AR81" i="21"/>
  <c r="AV108" i="21"/>
  <c r="K111" i="21"/>
  <c r="L111" i="21" s="1"/>
  <c r="AU112" i="21"/>
  <c r="K115" i="21"/>
  <c r="L115" i="21" s="1"/>
  <c r="AU130" i="21"/>
  <c r="AU139" i="21"/>
  <c r="K138" i="21"/>
  <c r="L138" i="21" s="1"/>
  <c r="AU146" i="21"/>
  <c r="K145" i="21"/>
  <c r="L145" i="21" s="1"/>
  <c r="AU142" i="21"/>
  <c r="K141" i="21"/>
  <c r="L141" i="21" s="1"/>
  <c r="AU138" i="21"/>
  <c r="AU145" i="21"/>
  <c r="K144" i="21"/>
  <c r="L144" i="21" s="1"/>
  <c r="AU141" i="21"/>
  <c r="K147" i="21"/>
  <c r="L147" i="21" s="1"/>
  <c r="K139" i="21"/>
  <c r="L139" i="21" s="1"/>
  <c r="T48" i="22"/>
  <c r="T45" i="22"/>
  <c r="T51" i="22"/>
  <c r="T42" i="22"/>
  <c r="T47" i="22"/>
  <c r="T44" i="22"/>
  <c r="T53" i="22"/>
  <c r="T50" i="22"/>
  <c r="T49" i="22"/>
  <c r="R147" i="23"/>
  <c r="AU105" i="21"/>
  <c r="AV112" i="21"/>
  <c r="K30" i="22"/>
  <c r="L30" i="22" s="1"/>
  <c r="AR27" i="22"/>
  <c r="K37" i="22"/>
  <c r="L37" i="22" s="1"/>
  <c r="K26" i="22"/>
  <c r="L26" i="22" s="1"/>
  <c r="AR34" i="22"/>
  <c r="K33" i="22"/>
  <c r="L33" i="22" s="1"/>
  <c r="AR30" i="22"/>
  <c r="K29" i="22"/>
  <c r="L29" i="22" s="1"/>
  <c r="AR37" i="22"/>
  <c r="K36" i="22"/>
  <c r="L36" i="22" s="1"/>
  <c r="AR33" i="22"/>
  <c r="K32" i="22"/>
  <c r="L32" i="22" s="1"/>
  <c r="AR29" i="22"/>
  <c r="K28" i="22"/>
  <c r="L28" i="22" s="1"/>
  <c r="AR36" i="22"/>
  <c r="AR28" i="22"/>
  <c r="R128" i="22"/>
  <c r="R130" i="22"/>
  <c r="R97" i="23"/>
  <c r="K63" i="21"/>
  <c r="L63" i="21" s="1"/>
  <c r="AR64" i="21"/>
  <c r="AU125" i="21"/>
  <c r="K127" i="21"/>
  <c r="L127" i="21" s="1"/>
  <c r="T144" i="21"/>
  <c r="T140" i="21"/>
  <c r="T147" i="21"/>
  <c r="T136" i="21"/>
  <c r="T143" i="21"/>
  <c r="T146" i="21"/>
  <c r="T142" i="21"/>
  <c r="T145" i="21"/>
  <c r="T141" i="21"/>
  <c r="K31" i="22"/>
  <c r="L31" i="22" s="1"/>
  <c r="AR35" i="22"/>
  <c r="AS82" i="22"/>
  <c r="AS78" i="22"/>
  <c r="AS74" i="22"/>
  <c r="AS81" i="22"/>
  <c r="AS77" i="22"/>
  <c r="AS84" i="22"/>
  <c r="AS73" i="22"/>
  <c r="AS80" i="22"/>
  <c r="AS76" i="22"/>
  <c r="AS79" i="22"/>
  <c r="AS75" i="22"/>
  <c r="R28" i="23"/>
  <c r="R46" i="22"/>
  <c r="AR66" i="22"/>
  <c r="AL91" i="22"/>
  <c r="R139" i="22"/>
  <c r="R51" i="23"/>
  <c r="R94" i="23"/>
  <c r="T33" i="22"/>
  <c r="K51" i="22"/>
  <c r="L51" i="22" s="1"/>
  <c r="T63" i="22"/>
  <c r="T67" i="22"/>
  <c r="AR83" i="22"/>
  <c r="AK92" i="22"/>
  <c r="AK99" i="22"/>
  <c r="R114" i="22"/>
  <c r="AV125" i="22"/>
  <c r="AV130" i="22"/>
  <c r="AV127" i="22"/>
  <c r="AV122" i="22"/>
  <c r="AV132" i="22"/>
  <c r="AV129" i="22"/>
  <c r="AV126" i="22"/>
  <c r="AV123" i="22"/>
  <c r="R126" i="22"/>
  <c r="AS62" i="22"/>
  <c r="AS66" i="22"/>
  <c r="K75" i="22"/>
  <c r="L75" i="22" s="1"/>
  <c r="AR76" i="22"/>
  <c r="T77" i="22"/>
  <c r="T81" i="22"/>
  <c r="R116" i="22"/>
  <c r="AV121" i="22"/>
  <c r="AV124" i="22"/>
  <c r="AV131" i="22"/>
  <c r="R66" i="23"/>
  <c r="R74" i="23"/>
  <c r="O74" i="23"/>
  <c r="P74" i="23" s="1"/>
  <c r="Q74" i="23" s="1"/>
  <c r="S74" i="23" s="1"/>
  <c r="AV116" i="23"/>
  <c r="AV105" i="23"/>
  <c r="AV112" i="23"/>
  <c r="AV108" i="23"/>
  <c r="AV115" i="23"/>
  <c r="AV111" i="23"/>
  <c r="AV114" i="23"/>
  <c r="AV110" i="23"/>
  <c r="AV106" i="23"/>
  <c r="AV113" i="23"/>
  <c r="AR49" i="22"/>
  <c r="AR52" i="22"/>
  <c r="T60" i="22"/>
  <c r="K79" i="22"/>
  <c r="L79" i="22" s="1"/>
  <c r="AR80" i="22"/>
  <c r="K83" i="22"/>
  <c r="L83" i="22" s="1"/>
  <c r="AK93" i="22"/>
  <c r="K98" i="22"/>
  <c r="L98" i="22" s="1"/>
  <c r="T30" i="22"/>
  <c r="T34" i="22"/>
  <c r="AS43" i="22"/>
  <c r="AS49" i="22"/>
  <c r="AS52" i="22"/>
  <c r="AS59" i="22"/>
  <c r="T64" i="22"/>
  <c r="AR73" i="22"/>
  <c r="T74" i="22"/>
  <c r="AR84" i="22"/>
  <c r="K91" i="22"/>
  <c r="L91" i="22" s="1"/>
  <c r="AL93" i="22"/>
  <c r="AS46" i="22"/>
  <c r="K52" i="22"/>
  <c r="L52" i="22" s="1"/>
  <c r="T68" i="22"/>
  <c r="AK94" i="22"/>
  <c r="K99" i="22"/>
  <c r="L99" i="22" s="1"/>
  <c r="AT105" i="22"/>
  <c r="R34" i="23"/>
  <c r="AL94" i="22"/>
  <c r="R81" i="23"/>
  <c r="T61" i="22"/>
  <c r="AR77" i="22"/>
  <c r="K80" i="22"/>
  <c r="L80" i="22" s="1"/>
  <c r="AR81" i="22"/>
  <c r="AK95" i="22"/>
  <c r="R146" i="23"/>
  <c r="R46" i="24"/>
  <c r="T31" i="22"/>
  <c r="T35" i="22"/>
  <c r="AR50" i="22"/>
  <c r="AR53" i="22"/>
  <c r="T65" i="22"/>
  <c r="K73" i="22"/>
  <c r="L73" i="22" s="1"/>
  <c r="K84" i="22"/>
  <c r="L84" i="22" s="1"/>
  <c r="AK89" i="22"/>
  <c r="K93" i="22"/>
  <c r="L93" i="22" s="1"/>
  <c r="AL95" i="22"/>
  <c r="R113" i="22"/>
  <c r="AR53" i="23"/>
  <c r="K53" i="23"/>
  <c r="L53" i="23" s="1"/>
  <c r="K50" i="23"/>
  <c r="L50" i="23" s="1"/>
  <c r="AR47" i="23"/>
  <c r="AR44" i="23"/>
  <c r="AR50" i="23"/>
  <c r="K49" i="23"/>
  <c r="L49" i="23" s="1"/>
  <c r="K46" i="23"/>
  <c r="L46" i="23" s="1"/>
  <c r="K43" i="23"/>
  <c r="L43" i="23" s="1"/>
  <c r="K52" i="23"/>
  <c r="L52" i="23" s="1"/>
  <c r="AR52" i="23"/>
  <c r="AR49" i="23"/>
  <c r="AR43" i="23"/>
  <c r="K48" i="23"/>
  <c r="L48" i="23" s="1"/>
  <c r="K45" i="23"/>
  <c r="L45" i="23" s="1"/>
  <c r="AR48" i="23"/>
  <c r="AR45" i="23"/>
  <c r="AR46" i="23"/>
  <c r="R132" i="23"/>
  <c r="AR44" i="22"/>
  <c r="AR47" i="22"/>
  <c r="AS50" i="22"/>
  <c r="AS53" i="22"/>
  <c r="T58" i="22"/>
  <c r="AS60" i="22"/>
  <c r="T69" i="22"/>
  <c r="AR74" i="22"/>
  <c r="T75" i="22"/>
  <c r="AL89" i="22"/>
  <c r="T114" i="22"/>
  <c r="T110" i="22"/>
  <c r="T106" i="22"/>
  <c r="T113" i="22"/>
  <c r="T109" i="22"/>
  <c r="T112" i="22"/>
  <c r="T108" i="22"/>
  <c r="T111" i="22"/>
  <c r="T107" i="22"/>
  <c r="AV107" i="23"/>
  <c r="AS44" i="22"/>
  <c r="AS64" i="22"/>
  <c r="K77" i="22"/>
  <c r="L77" i="22" s="1"/>
  <c r="T79" i="22"/>
  <c r="K100" i="22"/>
  <c r="L100" i="22" s="1"/>
  <c r="AK100" i="22"/>
  <c r="AL96" i="22"/>
  <c r="AL100" i="22"/>
  <c r="R140" i="22"/>
  <c r="K42" i="23"/>
  <c r="L42" i="23" s="1"/>
  <c r="R90" i="23"/>
  <c r="AV109" i="23"/>
  <c r="T28" i="22"/>
  <c r="K50" i="22"/>
  <c r="L50" i="22" s="1"/>
  <c r="K53" i="22"/>
  <c r="L53" i="22" s="1"/>
  <c r="AR78" i="22"/>
  <c r="K81" i="22"/>
  <c r="L81" i="22" s="1"/>
  <c r="AK90" i="22"/>
  <c r="K94" i="22"/>
  <c r="L94" i="22" s="1"/>
  <c r="AK97" i="22"/>
  <c r="R127" i="22"/>
  <c r="K47" i="23"/>
  <c r="L47" i="23" s="1"/>
  <c r="R77" i="23"/>
  <c r="R112" i="23"/>
  <c r="K44" i="22"/>
  <c r="L44" i="22" s="1"/>
  <c r="T62" i="22"/>
  <c r="AL90" i="22"/>
  <c r="AU106" i="22"/>
  <c r="T124" i="22"/>
  <c r="AU136" i="22"/>
  <c r="AV143" i="22"/>
  <c r="AU147" i="22"/>
  <c r="AS31" i="23"/>
  <c r="AS35" i="23"/>
  <c r="AS42" i="23"/>
  <c r="T46" i="23"/>
  <c r="AS51" i="23"/>
  <c r="R83" i="23"/>
  <c r="K109" i="22"/>
  <c r="L109" i="22" s="1"/>
  <c r="AU121" i="22"/>
  <c r="AU131" i="22"/>
  <c r="AV136" i="22"/>
  <c r="AV147" i="22"/>
  <c r="K27" i="23"/>
  <c r="L27" i="23" s="1"/>
  <c r="T29" i="23"/>
  <c r="AS45" i="23"/>
  <c r="AS48" i="23"/>
  <c r="R125" i="23"/>
  <c r="R142" i="23"/>
  <c r="AV110" i="22"/>
  <c r="AV114" i="22"/>
  <c r="T122" i="22"/>
  <c r="K123" i="22"/>
  <c r="L123" i="22" s="1"/>
  <c r="T127" i="22"/>
  <c r="AU140" i="22"/>
  <c r="K143" i="22"/>
  <c r="L143" i="22" s="1"/>
  <c r="AU144" i="22"/>
  <c r="T26" i="23"/>
  <c r="U26" i="23" s="1"/>
  <c r="AQ26" i="23" s="1"/>
  <c r="AS28" i="23"/>
  <c r="K31" i="23"/>
  <c r="L31" i="23" s="1"/>
  <c r="AR32" i="23"/>
  <c r="K35" i="23"/>
  <c r="L35" i="23" s="1"/>
  <c r="T37" i="23"/>
  <c r="R108" i="23"/>
  <c r="R130" i="23"/>
  <c r="K106" i="22"/>
  <c r="L106" i="22" s="1"/>
  <c r="AU129" i="22"/>
  <c r="K131" i="22"/>
  <c r="L131" i="22" s="1"/>
  <c r="K136" i="22"/>
  <c r="L136" i="22" s="1"/>
  <c r="AV140" i="22"/>
  <c r="AV144" i="22"/>
  <c r="K147" i="22"/>
  <c r="L147" i="22" s="1"/>
  <c r="AS32" i="23"/>
  <c r="AR36" i="23"/>
  <c r="T50" i="23"/>
  <c r="AS78" i="23"/>
  <c r="P105" i="23"/>
  <c r="Q105" i="23" s="1"/>
  <c r="T67" i="24"/>
  <c r="T64" i="24"/>
  <c r="T69" i="24"/>
  <c r="T63" i="24"/>
  <c r="T59" i="24"/>
  <c r="T62" i="24"/>
  <c r="T58" i="24"/>
  <c r="T61" i="24"/>
  <c r="T66" i="24"/>
  <c r="T68" i="24"/>
  <c r="L58" i="24"/>
  <c r="T65" i="24"/>
  <c r="R124" i="24"/>
  <c r="AU107" i="22"/>
  <c r="AU124" i="22"/>
  <c r="T130" i="22"/>
  <c r="AU137" i="22"/>
  <c r="T138" i="22"/>
  <c r="AS36" i="23"/>
  <c r="T44" i="23"/>
  <c r="T47" i="23"/>
  <c r="R82" i="23"/>
  <c r="R99" i="23"/>
  <c r="R105" i="23"/>
  <c r="AV111" i="22"/>
  <c r="AU115" i="22"/>
  <c r="T125" i="22"/>
  <c r="AU132" i="22"/>
  <c r="AU141" i="22"/>
  <c r="K144" i="22"/>
  <c r="L144" i="22" s="1"/>
  <c r="AU145" i="22"/>
  <c r="T146" i="22"/>
  <c r="AS29" i="23"/>
  <c r="K32" i="23"/>
  <c r="L32" i="23" s="1"/>
  <c r="AR33" i="23"/>
  <c r="K36" i="23"/>
  <c r="L36" i="23" s="1"/>
  <c r="AS46" i="23"/>
  <c r="R73" i="23"/>
  <c r="S73" i="23" s="1"/>
  <c r="U73" i="23" s="1"/>
  <c r="AQ73" i="23" s="1"/>
  <c r="AV125" i="23"/>
  <c r="AV132" i="23"/>
  <c r="AV128" i="23"/>
  <c r="AV122" i="23"/>
  <c r="AV131" i="23"/>
  <c r="AV127" i="23"/>
  <c r="AV130" i="23"/>
  <c r="AV126" i="23"/>
  <c r="AV121" i="23"/>
  <c r="AV123" i="23"/>
  <c r="AV115" i="22"/>
  <c r="AU127" i="22"/>
  <c r="K129" i="22"/>
  <c r="L129" i="22" s="1"/>
  <c r="AV141" i="22"/>
  <c r="AV145" i="22"/>
  <c r="AR26" i="23"/>
  <c r="AU26" i="23" s="1"/>
  <c r="T27" i="23"/>
  <c r="AS33" i="23"/>
  <c r="AR37" i="23"/>
  <c r="R79" i="23"/>
  <c r="R129" i="23"/>
  <c r="R141" i="23"/>
  <c r="R61" i="24"/>
  <c r="K107" i="22"/>
  <c r="L107" i="22" s="1"/>
  <c r="AU108" i="22"/>
  <c r="K124" i="22"/>
  <c r="L124" i="22" s="1"/>
  <c r="T128" i="22"/>
  <c r="R95" i="23"/>
  <c r="R114" i="23"/>
  <c r="R143" i="23"/>
  <c r="R78" i="24"/>
  <c r="AV108" i="22"/>
  <c r="K111" i="22"/>
  <c r="L111" i="22" s="1"/>
  <c r="AU112" i="22"/>
  <c r="K115" i="22"/>
  <c r="L115" i="22" s="1"/>
  <c r="T123" i="22"/>
  <c r="AU130" i="22"/>
  <c r="AU138" i="22"/>
  <c r="T143" i="22"/>
  <c r="K29" i="23"/>
  <c r="L29" i="23" s="1"/>
  <c r="T31" i="23"/>
  <c r="T35" i="23"/>
  <c r="T45" i="23"/>
  <c r="T48" i="23"/>
  <c r="AS74" i="23"/>
  <c r="AS81" i="23"/>
  <c r="AS77" i="23"/>
  <c r="AS84" i="23"/>
  <c r="AS73" i="23"/>
  <c r="AU73" i="23" s="1"/>
  <c r="AS80" i="23"/>
  <c r="AS79" i="23"/>
  <c r="R107" i="23"/>
  <c r="AU105" i="22"/>
  <c r="AV112" i="22"/>
  <c r="AU116" i="22"/>
  <c r="K132" i="22"/>
  <c r="L132" i="22" s="1"/>
  <c r="T136" i="22"/>
  <c r="AV138" i="22"/>
  <c r="K141" i="22"/>
  <c r="L141" i="22" s="1"/>
  <c r="AU142" i="22"/>
  <c r="K145" i="22"/>
  <c r="L145" i="22" s="1"/>
  <c r="AR30" i="23"/>
  <c r="K33" i="23"/>
  <c r="L33" i="23" s="1"/>
  <c r="AR34" i="23"/>
  <c r="AS50" i="23"/>
  <c r="R60" i="23"/>
  <c r="AS82" i="23"/>
  <c r="T98" i="23"/>
  <c r="T97" i="23"/>
  <c r="T90" i="23"/>
  <c r="T96" i="23"/>
  <c r="T89" i="23"/>
  <c r="T95" i="23"/>
  <c r="T94" i="23"/>
  <c r="T93" i="23"/>
  <c r="T100" i="23"/>
  <c r="T99" i="23"/>
  <c r="T114" i="23"/>
  <c r="T110" i="23"/>
  <c r="T106" i="23"/>
  <c r="T113" i="23"/>
  <c r="T109" i="23"/>
  <c r="T112" i="23"/>
  <c r="T115" i="23"/>
  <c r="T111" i="23"/>
  <c r="T107" i="23"/>
  <c r="R116" i="23"/>
  <c r="R126" i="23"/>
  <c r="R49" i="24"/>
  <c r="L63" i="24"/>
  <c r="K122" i="22"/>
  <c r="L122" i="22" s="1"/>
  <c r="AU125" i="22"/>
  <c r="T131" i="22"/>
  <c r="AV142" i="22"/>
  <c r="K37" i="23"/>
  <c r="L37" i="23" s="1"/>
  <c r="AS44" i="23"/>
  <c r="AS47" i="23"/>
  <c r="R68" i="23"/>
  <c r="R98" i="23"/>
  <c r="L67" i="24"/>
  <c r="AR58" i="23"/>
  <c r="T59" i="23"/>
  <c r="AS65" i="23"/>
  <c r="AR69" i="23"/>
  <c r="AR75" i="23"/>
  <c r="T80" i="23"/>
  <c r="K89" i="23"/>
  <c r="L89" i="23" s="1"/>
  <c r="AK91" i="23"/>
  <c r="AL98" i="23"/>
  <c r="K109" i="23"/>
  <c r="L109" i="23" s="1"/>
  <c r="AU121" i="23"/>
  <c r="T127" i="23"/>
  <c r="L145" i="23"/>
  <c r="AL91" i="23"/>
  <c r="R43" i="24"/>
  <c r="R84" i="24"/>
  <c r="R113" i="24"/>
  <c r="K61" i="23"/>
  <c r="L61" i="23" s="1"/>
  <c r="T63" i="23"/>
  <c r="T67" i="23"/>
  <c r="AR83" i="23"/>
  <c r="AK92" i="23"/>
  <c r="AK99" i="23"/>
  <c r="T122" i="23"/>
  <c r="K123" i="23"/>
  <c r="L123" i="23" s="1"/>
  <c r="T131" i="23"/>
  <c r="T140" i="23"/>
  <c r="L59" i="24"/>
  <c r="L62" i="24"/>
  <c r="K58" i="23"/>
  <c r="L58" i="23" s="1"/>
  <c r="AS62" i="23"/>
  <c r="AS66" i="23"/>
  <c r="K69" i="23"/>
  <c r="L69" i="23" s="1"/>
  <c r="K75" i="23"/>
  <c r="L75" i="23" s="1"/>
  <c r="AR76" i="23"/>
  <c r="T77" i="23"/>
  <c r="T81" i="23"/>
  <c r="AK100" i="23"/>
  <c r="AU107" i="23"/>
  <c r="K121" i="23"/>
  <c r="L121" i="23" s="1"/>
  <c r="AU124" i="23"/>
  <c r="T137" i="23"/>
  <c r="T147" i="23"/>
  <c r="T143" i="23"/>
  <c r="T146" i="23"/>
  <c r="AV137" i="23"/>
  <c r="T142" i="23"/>
  <c r="AS59" i="23"/>
  <c r="K62" i="23"/>
  <c r="L62" i="23" s="1"/>
  <c r="T64" i="23"/>
  <c r="AR73" i="23"/>
  <c r="T74" i="23"/>
  <c r="AR84" i="23"/>
  <c r="K91" i="23"/>
  <c r="L91" i="23" s="1"/>
  <c r="AL93" i="23"/>
  <c r="AU115" i="23"/>
  <c r="T125" i="23"/>
  <c r="AU131" i="23"/>
  <c r="K92" i="24"/>
  <c r="L92" i="24" s="1"/>
  <c r="K99" i="24"/>
  <c r="L99" i="24" s="1"/>
  <c r="AK94" i="24"/>
  <c r="K98" i="24"/>
  <c r="L98" i="24" s="1"/>
  <c r="AK93" i="24"/>
  <c r="AK100" i="24"/>
  <c r="AK99" i="24"/>
  <c r="AK92" i="24"/>
  <c r="AK98" i="24"/>
  <c r="K95" i="24"/>
  <c r="L95" i="24" s="1"/>
  <c r="AK96" i="24"/>
  <c r="K93" i="24"/>
  <c r="L93" i="24" s="1"/>
  <c r="AK91" i="24"/>
  <c r="K90" i="24"/>
  <c r="L90" i="24" s="1"/>
  <c r="K96" i="24"/>
  <c r="L96" i="24" s="1"/>
  <c r="AK97" i="24"/>
  <c r="K94" i="24"/>
  <c r="L94" i="24" s="1"/>
  <c r="K91" i="24"/>
  <c r="L91" i="24" s="1"/>
  <c r="AK89" i="24"/>
  <c r="AK95" i="24"/>
  <c r="K97" i="24"/>
  <c r="L97" i="24" s="1"/>
  <c r="AK90" i="24"/>
  <c r="K89" i="24"/>
  <c r="L89" i="24" s="1"/>
  <c r="R60" i="25"/>
  <c r="AV147" i="23"/>
  <c r="AV143" i="23"/>
  <c r="AV139" i="23"/>
  <c r="AV146" i="23"/>
  <c r="AV140" i="23"/>
  <c r="R73" i="24"/>
  <c r="O73" i="24"/>
  <c r="P73" i="24" s="1"/>
  <c r="Q73" i="24" s="1"/>
  <c r="S73" i="24" s="1"/>
  <c r="U73" i="24" s="1"/>
  <c r="R81" i="24"/>
  <c r="R58" i="25"/>
  <c r="O58" i="25"/>
  <c r="P58" i="25" s="1"/>
  <c r="Q58" i="25" s="1"/>
  <c r="S58" i="25" s="1"/>
  <c r="U58" i="25" s="1"/>
  <c r="AQ58" i="25" s="1"/>
  <c r="T78" i="23"/>
  <c r="T82" i="23"/>
  <c r="K92" i="23"/>
  <c r="L92" i="23" s="1"/>
  <c r="AL94" i="23"/>
  <c r="O136" i="23"/>
  <c r="P136" i="23" s="1"/>
  <c r="Q136" i="23" s="1"/>
  <c r="S136" i="23" s="1"/>
  <c r="AV141" i="23"/>
  <c r="AV142" i="23"/>
  <c r="K59" i="23"/>
  <c r="L59" i="23" s="1"/>
  <c r="T61" i="23"/>
  <c r="AR77" i="23"/>
  <c r="K80" i="23"/>
  <c r="L80" i="23" s="1"/>
  <c r="AR81" i="23"/>
  <c r="AK95" i="23"/>
  <c r="K111" i="23"/>
  <c r="L111" i="23" s="1"/>
  <c r="AU112" i="23"/>
  <c r="K115" i="23"/>
  <c r="L115" i="23" s="1"/>
  <c r="T123" i="23"/>
  <c r="AU128" i="23"/>
  <c r="T129" i="23"/>
  <c r="L137" i="23"/>
  <c r="AV145" i="23"/>
  <c r="AS49" i="24"/>
  <c r="AQ73" i="24"/>
  <c r="R130" i="24"/>
  <c r="AR60" i="23"/>
  <c r="T65" i="23"/>
  <c r="K84" i="23"/>
  <c r="L84" i="23" s="1"/>
  <c r="AK89" i="23"/>
  <c r="K93" i="23"/>
  <c r="L93" i="23" s="1"/>
  <c r="AL95" i="23"/>
  <c r="K100" i="23"/>
  <c r="L100" i="23" s="1"/>
  <c r="AU105" i="23"/>
  <c r="K127" i="23"/>
  <c r="L127" i="23" s="1"/>
  <c r="AU132" i="23"/>
  <c r="AV144" i="23"/>
  <c r="K35" i="24"/>
  <c r="L35" i="24" s="1"/>
  <c r="AR32" i="24"/>
  <c r="K31" i="24"/>
  <c r="L31" i="24" s="1"/>
  <c r="AR28" i="24"/>
  <c r="K27" i="24"/>
  <c r="L27" i="24" s="1"/>
  <c r="AR35" i="24"/>
  <c r="K34" i="24"/>
  <c r="L34" i="24" s="1"/>
  <c r="AR31" i="24"/>
  <c r="K30" i="24"/>
  <c r="L30" i="24" s="1"/>
  <c r="AR27" i="24"/>
  <c r="K37" i="24"/>
  <c r="L37" i="24" s="1"/>
  <c r="K26" i="24"/>
  <c r="L26" i="24" s="1"/>
  <c r="AR34" i="24"/>
  <c r="K33" i="24"/>
  <c r="L33" i="24" s="1"/>
  <c r="AR30" i="24"/>
  <c r="K29" i="24"/>
  <c r="L29" i="24" s="1"/>
  <c r="K36" i="24"/>
  <c r="L36" i="24" s="1"/>
  <c r="AR33" i="24"/>
  <c r="K32" i="24"/>
  <c r="L32" i="24" s="1"/>
  <c r="AS48" i="24"/>
  <c r="AS45" i="24"/>
  <c r="AS51" i="24"/>
  <c r="AS42" i="24"/>
  <c r="AS47" i="24"/>
  <c r="AS44" i="24"/>
  <c r="AS53" i="24"/>
  <c r="AS50" i="24"/>
  <c r="AS46" i="24"/>
  <c r="AS67" i="24"/>
  <c r="AS66" i="24"/>
  <c r="AS58" i="24"/>
  <c r="AS61" i="24"/>
  <c r="AS60" i="24"/>
  <c r="AS65" i="24"/>
  <c r="AS69" i="24"/>
  <c r="AS63" i="24"/>
  <c r="AS64" i="24"/>
  <c r="R46" i="25"/>
  <c r="AS60" i="23"/>
  <c r="K63" i="23"/>
  <c r="L63" i="23" s="1"/>
  <c r="AR64" i="23"/>
  <c r="K67" i="23"/>
  <c r="L67" i="23" s="1"/>
  <c r="AR74" i="23"/>
  <c r="T75" i="23"/>
  <c r="AL89" i="23"/>
  <c r="T121" i="23"/>
  <c r="K122" i="23"/>
  <c r="L122" i="23" s="1"/>
  <c r="AU125" i="23"/>
  <c r="K131" i="23"/>
  <c r="L131" i="23" s="1"/>
  <c r="AS68" i="24"/>
  <c r="T136" i="23"/>
  <c r="L138" i="23"/>
  <c r="L140" i="23"/>
  <c r="L60" i="24"/>
  <c r="R76" i="25"/>
  <c r="AS29" i="24"/>
  <c r="K52" i="24"/>
  <c r="L52" i="24" s="1"/>
  <c r="AR73" i="24"/>
  <c r="AU73" i="24" s="1"/>
  <c r="AR74" i="24"/>
  <c r="T126" i="24"/>
  <c r="AU138" i="23"/>
  <c r="T31" i="24"/>
  <c r="T35" i="24"/>
  <c r="T45" i="24"/>
  <c r="T48" i="24"/>
  <c r="AR50" i="24"/>
  <c r="AR53" i="24"/>
  <c r="AR44" i="24"/>
  <c r="AR47" i="24"/>
  <c r="K76" i="24"/>
  <c r="L76" i="24" s="1"/>
  <c r="K83" i="24"/>
  <c r="L83" i="24" s="1"/>
  <c r="AR80" i="24"/>
  <c r="K79" i="24"/>
  <c r="L79" i="24" s="1"/>
  <c r="AR76" i="24"/>
  <c r="K75" i="24"/>
  <c r="L75" i="24" s="1"/>
  <c r="AR83" i="24"/>
  <c r="K74" i="24"/>
  <c r="L74" i="24" s="1"/>
  <c r="T82" i="24"/>
  <c r="T78" i="24"/>
  <c r="T81" i="24"/>
  <c r="T77" i="24"/>
  <c r="T76" i="24"/>
  <c r="K77" i="24"/>
  <c r="L77" i="24" s="1"/>
  <c r="AL94" i="24"/>
  <c r="AL100" i="24"/>
  <c r="AL98" i="24"/>
  <c r="AL97" i="24"/>
  <c r="AL90" i="24"/>
  <c r="AL89" i="24"/>
  <c r="AU108" i="24"/>
  <c r="K107" i="24"/>
  <c r="L107" i="24" s="1"/>
  <c r="K114" i="24"/>
  <c r="L114" i="24" s="1"/>
  <c r="AU111" i="24"/>
  <c r="K110" i="24"/>
  <c r="L110" i="24" s="1"/>
  <c r="AU107" i="24"/>
  <c r="K109" i="24"/>
  <c r="L109" i="24" s="1"/>
  <c r="AU106" i="24"/>
  <c r="K116" i="24"/>
  <c r="L116" i="24" s="1"/>
  <c r="K105" i="24"/>
  <c r="L105" i="24" s="1"/>
  <c r="AU114" i="24"/>
  <c r="L132" i="24"/>
  <c r="AS30" i="24"/>
  <c r="AS34" i="24"/>
  <c r="AL95" i="24"/>
  <c r="K106" i="24"/>
  <c r="L106" i="24" s="1"/>
  <c r="T125" i="24"/>
  <c r="R136" i="24"/>
  <c r="O136" i="24"/>
  <c r="P136" i="24" s="1"/>
  <c r="Q136" i="24" s="1"/>
  <c r="S136" i="24" s="1"/>
  <c r="U136" i="24" s="1"/>
  <c r="T28" i="24"/>
  <c r="K50" i="24"/>
  <c r="L50" i="24" s="1"/>
  <c r="K53" i="24"/>
  <c r="L53" i="24" s="1"/>
  <c r="T84" i="24"/>
  <c r="T32" i="24"/>
  <c r="K44" i="24"/>
  <c r="L44" i="24" s="1"/>
  <c r="K47" i="24"/>
  <c r="L47" i="24" s="1"/>
  <c r="AU110" i="24"/>
  <c r="L128" i="24"/>
  <c r="R140" i="24"/>
  <c r="T36" i="24"/>
  <c r="AR42" i="24"/>
  <c r="T43" i="24"/>
  <c r="T49" i="24"/>
  <c r="AR51" i="24"/>
  <c r="T52" i="24"/>
  <c r="L65" i="24"/>
  <c r="L66" i="24"/>
  <c r="AR79" i="24"/>
  <c r="K82" i="24"/>
  <c r="L82" i="24" s="1"/>
  <c r="AL92" i="24"/>
  <c r="K112" i="24"/>
  <c r="L112" i="24" s="1"/>
  <c r="K115" i="24"/>
  <c r="L115" i="24" s="1"/>
  <c r="AV127" i="24"/>
  <c r="AV122" i="24"/>
  <c r="AV132" i="24"/>
  <c r="AV124" i="24"/>
  <c r="AV129" i="24"/>
  <c r="AV126" i="24"/>
  <c r="AV123" i="24"/>
  <c r="AV128" i="24"/>
  <c r="R128" i="25"/>
  <c r="AU136" i="23"/>
  <c r="AS31" i="24"/>
  <c r="AS35" i="24"/>
  <c r="AR45" i="24"/>
  <c r="AR48" i="24"/>
  <c r="K69" i="24"/>
  <c r="L69" i="24" s="1"/>
  <c r="K68" i="24"/>
  <c r="L68" i="24" s="1"/>
  <c r="AR65" i="24"/>
  <c r="K64" i="24"/>
  <c r="L64" i="24" s="1"/>
  <c r="AR58" i="24"/>
  <c r="T83" i="24"/>
  <c r="AR84" i="24"/>
  <c r="AL99" i="24"/>
  <c r="AU113" i="24"/>
  <c r="AV125" i="24"/>
  <c r="R138" i="24"/>
  <c r="R29" i="25"/>
  <c r="R51" i="25"/>
  <c r="T128" i="24"/>
  <c r="T130" i="24"/>
  <c r="T127" i="24"/>
  <c r="T122" i="24"/>
  <c r="T124" i="24"/>
  <c r="T129" i="24"/>
  <c r="T131" i="24"/>
  <c r="T121" i="24"/>
  <c r="AT136" i="24"/>
  <c r="R147" i="24"/>
  <c r="T33" i="24"/>
  <c r="K42" i="24"/>
  <c r="L42" i="24" s="1"/>
  <c r="K51" i="24"/>
  <c r="L51" i="24" s="1"/>
  <c r="K108" i="24"/>
  <c r="L108" i="24" s="1"/>
  <c r="K111" i="24"/>
  <c r="L111" i="24" s="1"/>
  <c r="AU116" i="24"/>
  <c r="K45" i="24"/>
  <c r="L45" i="24" s="1"/>
  <c r="T74" i="24"/>
  <c r="AR77" i="24"/>
  <c r="K80" i="24"/>
  <c r="L80" i="24" s="1"/>
  <c r="AV115" i="24"/>
  <c r="AV107" i="24"/>
  <c r="AV114" i="24"/>
  <c r="AV110" i="24"/>
  <c r="AV106" i="24"/>
  <c r="AV113" i="24"/>
  <c r="AV109" i="24"/>
  <c r="AV116" i="24"/>
  <c r="AV105" i="24"/>
  <c r="AU109" i="24"/>
  <c r="R63" i="25"/>
  <c r="AR84" i="25"/>
  <c r="K82" i="25"/>
  <c r="L82" i="25" s="1"/>
  <c r="AR79" i="25"/>
  <c r="K78" i="25"/>
  <c r="L78" i="25" s="1"/>
  <c r="AR75" i="25"/>
  <c r="K74" i="25"/>
  <c r="L74" i="25" s="1"/>
  <c r="AR82" i="25"/>
  <c r="K81" i="25"/>
  <c r="L81" i="25" s="1"/>
  <c r="AR78" i="25"/>
  <c r="K77" i="25"/>
  <c r="L77" i="25" s="1"/>
  <c r="AR74" i="25"/>
  <c r="K84" i="25"/>
  <c r="L84" i="25" s="1"/>
  <c r="K73" i="25"/>
  <c r="L73" i="25" s="1"/>
  <c r="AR81" i="25"/>
  <c r="K80" i="25"/>
  <c r="L80" i="25" s="1"/>
  <c r="AR77" i="25"/>
  <c r="K83" i="25"/>
  <c r="L83" i="25" s="1"/>
  <c r="AR80" i="25"/>
  <c r="K79" i="25"/>
  <c r="L79" i="25" s="1"/>
  <c r="AR73" i="25"/>
  <c r="K75" i="25"/>
  <c r="L75" i="25" s="1"/>
  <c r="AR76" i="25"/>
  <c r="K122" i="24"/>
  <c r="L122" i="24" s="1"/>
  <c r="AU125" i="24"/>
  <c r="K127" i="24"/>
  <c r="L127" i="24" s="1"/>
  <c r="R49" i="25"/>
  <c r="R92" i="25"/>
  <c r="R33" i="26"/>
  <c r="R145" i="26"/>
  <c r="AU123" i="24"/>
  <c r="K125" i="24"/>
  <c r="L125" i="24" s="1"/>
  <c r="T92" i="24"/>
  <c r="T99" i="24"/>
  <c r="T107" i="24"/>
  <c r="AU147" i="24"/>
  <c r="K146" i="24"/>
  <c r="L146" i="24" s="1"/>
  <c r="AU143" i="24"/>
  <c r="K142" i="24"/>
  <c r="L142" i="24" s="1"/>
  <c r="AU139" i="24"/>
  <c r="AU146" i="24"/>
  <c r="K145" i="24"/>
  <c r="L145" i="24" s="1"/>
  <c r="AU142" i="24"/>
  <c r="K141" i="24"/>
  <c r="L141" i="24" s="1"/>
  <c r="AU145" i="24"/>
  <c r="K144" i="24"/>
  <c r="L144" i="24" s="1"/>
  <c r="AU141" i="24"/>
  <c r="AU144" i="24"/>
  <c r="K143" i="24"/>
  <c r="L143" i="24" s="1"/>
  <c r="AU136" i="24"/>
  <c r="AX136" i="24" s="1"/>
  <c r="AU137" i="24"/>
  <c r="O42" i="25"/>
  <c r="R123" i="25"/>
  <c r="R132" i="27"/>
  <c r="AU121" i="24"/>
  <c r="AU131" i="24"/>
  <c r="AS79" i="24"/>
  <c r="T93" i="24"/>
  <c r="K123" i="24"/>
  <c r="L123" i="24" s="1"/>
  <c r="K139" i="24"/>
  <c r="L139" i="24" s="1"/>
  <c r="AR36" i="25"/>
  <c r="R137" i="26"/>
  <c r="AU129" i="24"/>
  <c r="K131" i="24"/>
  <c r="L131" i="24" s="1"/>
  <c r="T137" i="24"/>
  <c r="T144" i="24"/>
  <c r="T140" i="24"/>
  <c r="T147" i="24"/>
  <c r="T139" i="24"/>
  <c r="T146" i="24"/>
  <c r="O105" i="25"/>
  <c r="P105" i="25" s="1"/>
  <c r="Q105" i="25" s="1"/>
  <c r="S105" i="25" s="1"/>
  <c r="R105" i="25"/>
  <c r="R107" i="25"/>
  <c r="R28" i="26"/>
  <c r="T94" i="24"/>
  <c r="T112" i="24"/>
  <c r="K121" i="24"/>
  <c r="L121" i="24" s="1"/>
  <c r="AU124" i="24"/>
  <c r="T59" i="25"/>
  <c r="T66" i="25"/>
  <c r="T62" i="25"/>
  <c r="T69" i="25"/>
  <c r="T58" i="25"/>
  <c r="T65" i="25"/>
  <c r="T61" i="25"/>
  <c r="T68" i="25"/>
  <c r="T60" i="25"/>
  <c r="T105" i="24"/>
  <c r="T116" i="24"/>
  <c r="K126" i="24"/>
  <c r="L126" i="24" s="1"/>
  <c r="R45" i="25"/>
  <c r="O26" i="26"/>
  <c r="P26" i="26" s="1"/>
  <c r="Q26" i="26" s="1"/>
  <c r="S26" i="26" s="1"/>
  <c r="R26" i="26"/>
  <c r="R62" i="25"/>
  <c r="T89" i="24"/>
  <c r="AU122" i="24"/>
  <c r="AU127" i="24"/>
  <c r="K129" i="24"/>
  <c r="L129" i="24" s="1"/>
  <c r="T143" i="24"/>
  <c r="K27" i="25"/>
  <c r="L27" i="25" s="1"/>
  <c r="AR35" i="25"/>
  <c r="K34" i="25"/>
  <c r="L34" i="25" s="1"/>
  <c r="AR31" i="25"/>
  <c r="K30" i="25"/>
  <c r="L30" i="25" s="1"/>
  <c r="AR27" i="25"/>
  <c r="K37" i="25"/>
  <c r="L37" i="25" s="1"/>
  <c r="K26" i="25"/>
  <c r="L26" i="25" s="1"/>
  <c r="AR34" i="25"/>
  <c r="K33" i="25"/>
  <c r="L33" i="25" s="1"/>
  <c r="AR30" i="25"/>
  <c r="K36" i="25"/>
  <c r="L36" i="25" s="1"/>
  <c r="AR33" i="25"/>
  <c r="K32" i="25"/>
  <c r="L32" i="25" s="1"/>
  <c r="K35" i="25"/>
  <c r="L35" i="25" s="1"/>
  <c r="AR32" i="25"/>
  <c r="K31" i="25"/>
  <c r="L31" i="25" s="1"/>
  <c r="R65" i="25"/>
  <c r="T109" i="24"/>
  <c r="K137" i="24"/>
  <c r="L137" i="24" s="1"/>
  <c r="AU140" i="24"/>
  <c r="T37" i="25"/>
  <c r="K48" i="25"/>
  <c r="L48" i="25" s="1"/>
  <c r="R121" i="26"/>
  <c r="O121" i="26"/>
  <c r="P121" i="26" s="1"/>
  <c r="Q121" i="26" s="1"/>
  <c r="S121" i="26" s="1"/>
  <c r="U121" i="26" s="1"/>
  <c r="AS36" i="25"/>
  <c r="AR43" i="25"/>
  <c r="T44" i="25"/>
  <c r="T47" i="25"/>
  <c r="AR49" i="25"/>
  <c r="AR52" i="25"/>
  <c r="AS29" i="25"/>
  <c r="AS46" i="25"/>
  <c r="K52" i="25"/>
  <c r="L52" i="25" s="1"/>
  <c r="AR63" i="25"/>
  <c r="K66" i="25"/>
  <c r="L66" i="25" s="1"/>
  <c r="AR67" i="25"/>
  <c r="AS37" i="25"/>
  <c r="T42" i="25"/>
  <c r="T51" i="25"/>
  <c r="K59" i="25"/>
  <c r="L59" i="25" s="1"/>
  <c r="K96" i="25"/>
  <c r="L96" i="25" s="1"/>
  <c r="AK91" i="25"/>
  <c r="K89" i="25"/>
  <c r="L89" i="25" s="1"/>
  <c r="AK97" i="25"/>
  <c r="K94" i="25"/>
  <c r="L94" i="25" s="1"/>
  <c r="AK90" i="25"/>
  <c r="AK96" i="25"/>
  <c r="K100" i="25"/>
  <c r="L100" i="25" s="1"/>
  <c r="K93" i="25"/>
  <c r="L93" i="25" s="1"/>
  <c r="AK89" i="25"/>
  <c r="K99" i="25"/>
  <c r="L99" i="25" s="1"/>
  <c r="AK94" i="25"/>
  <c r="K91" i="25"/>
  <c r="L91" i="25" s="1"/>
  <c r="K98" i="25"/>
  <c r="L98" i="25" s="1"/>
  <c r="AK93" i="25"/>
  <c r="K97" i="25"/>
  <c r="L97" i="25" s="1"/>
  <c r="K90" i="25"/>
  <c r="L90" i="25" s="1"/>
  <c r="K137" i="25"/>
  <c r="L137" i="25" s="1"/>
  <c r="AU138" i="25"/>
  <c r="R132" i="26"/>
  <c r="AV138" i="24"/>
  <c r="AR44" i="25"/>
  <c r="AR47" i="25"/>
  <c r="AS50" i="25"/>
  <c r="AS53" i="25"/>
  <c r="K67" i="25"/>
  <c r="L67" i="25" s="1"/>
  <c r="T75" i="25"/>
  <c r="P121" i="25"/>
  <c r="Q121" i="25" s="1"/>
  <c r="S121" i="25" s="1"/>
  <c r="T37" i="26"/>
  <c r="T26" i="26"/>
  <c r="T36" i="26"/>
  <c r="T32" i="26"/>
  <c r="T27" i="26"/>
  <c r="L37" i="26"/>
  <c r="T33" i="26"/>
  <c r="T35" i="26"/>
  <c r="L27" i="26"/>
  <c r="T29" i="26"/>
  <c r="T30" i="26"/>
  <c r="AV142" i="24"/>
  <c r="AS30" i="25"/>
  <c r="AS34" i="25"/>
  <c r="AS44" i="25"/>
  <c r="AS47" i="25"/>
  <c r="AS64" i="25"/>
  <c r="AR68" i="25"/>
  <c r="AS74" i="25"/>
  <c r="T79" i="25"/>
  <c r="R77" i="26"/>
  <c r="AV146" i="24"/>
  <c r="K50" i="25"/>
  <c r="L50" i="25" s="1"/>
  <c r="K53" i="25"/>
  <c r="L53" i="25" s="1"/>
  <c r="AS68" i="25"/>
  <c r="T83" i="25"/>
  <c r="K139" i="25"/>
  <c r="L139" i="25" s="1"/>
  <c r="K146" i="25"/>
  <c r="L146" i="25" s="1"/>
  <c r="AU143" i="25"/>
  <c r="K142" i="25"/>
  <c r="L142" i="25" s="1"/>
  <c r="AU139" i="25"/>
  <c r="K138" i="25"/>
  <c r="L138" i="25" s="1"/>
  <c r="AU146" i="25"/>
  <c r="K145" i="25"/>
  <c r="L145" i="25" s="1"/>
  <c r="AU142" i="25"/>
  <c r="K141" i="25"/>
  <c r="L141" i="25" s="1"/>
  <c r="AU145" i="25"/>
  <c r="K144" i="25"/>
  <c r="L144" i="25" s="1"/>
  <c r="AU141" i="25"/>
  <c r="K140" i="25"/>
  <c r="L140" i="25" s="1"/>
  <c r="K147" i="25"/>
  <c r="L147" i="25" s="1"/>
  <c r="K136" i="25"/>
  <c r="L136" i="25" s="1"/>
  <c r="AU147" i="25"/>
  <c r="T32" i="25"/>
  <c r="K44" i="25"/>
  <c r="L44" i="25" s="1"/>
  <c r="K47" i="25"/>
  <c r="L47" i="25" s="1"/>
  <c r="R48" i="26"/>
  <c r="AV139" i="24"/>
  <c r="T36" i="25"/>
  <c r="AR42" i="25"/>
  <c r="T43" i="25"/>
  <c r="T49" i="25"/>
  <c r="AR51" i="25"/>
  <c r="T52" i="25"/>
  <c r="AS61" i="25"/>
  <c r="K64" i="25"/>
  <c r="L64" i="25" s="1"/>
  <c r="AR65" i="25"/>
  <c r="K68" i="25"/>
  <c r="L68" i="25" s="1"/>
  <c r="T76" i="25"/>
  <c r="AK98" i="25"/>
  <c r="L36" i="26"/>
  <c r="O42" i="26"/>
  <c r="P42" i="26" s="1"/>
  <c r="Q42" i="26" s="1"/>
  <c r="S42" i="26" s="1"/>
  <c r="U42" i="26" s="1"/>
  <c r="AQ42" i="26" s="1"/>
  <c r="R42" i="26"/>
  <c r="AV143" i="24"/>
  <c r="AS31" i="25"/>
  <c r="AR45" i="25"/>
  <c r="AS51" i="25"/>
  <c r="AR58" i="25"/>
  <c r="AU58" i="25" s="1"/>
  <c r="AS65" i="25"/>
  <c r="T80" i="25"/>
  <c r="T84" i="25"/>
  <c r="R124" i="25"/>
  <c r="AV147" i="25"/>
  <c r="AV136" i="25"/>
  <c r="AV139" i="25"/>
  <c r="AV146" i="25"/>
  <c r="AV142" i="25"/>
  <c r="AV138" i="25"/>
  <c r="AV145" i="25"/>
  <c r="AV141" i="25"/>
  <c r="AV137" i="25"/>
  <c r="AV144" i="25"/>
  <c r="AV140" i="25"/>
  <c r="L29" i="26"/>
  <c r="T34" i="26"/>
  <c r="R63" i="26"/>
  <c r="AS45" i="25"/>
  <c r="R111" i="25"/>
  <c r="AU144" i="25"/>
  <c r="AL92" i="25"/>
  <c r="AL99" i="25"/>
  <c r="K106" i="25"/>
  <c r="L106" i="25" s="1"/>
  <c r="T108" i="25"/>
  <c r="AU129" i="25"/>
  <c r="K131" i="25"/>
  <c r="L131" i="25" s="1"/>
  <c r="AS37" i="26"/>
  <c r="AL100" i="25"/>
  <c r="T105" i="25"/>
  <c r="AV107" i="25"/>
  <c r="K110" i="25"/>
  <c r="L110" i="25" s="1"/>
  <c r="AU111" i="25"/>
  <c r="K114" i="25"/>
  <c r="L114" i="25" s="1"/>
  <c r="T116" i="25"/>
  <c r="AV124" i="25"/>
  <c r="K126" i="25"/>
  <c r="L126" i="25" s="1"/>
  <c r="T142" i="25"/>
  <c r="R141" i="26"/>
  <c r="AL93" i="25"/>
  <c r="T95" i="25"/>
  <c r="AV111" i="25"/>
  <c r="AU115" i="25"/>
  <c r="T125" i="25"/>
  <c r="AU132" i="25"/>
  <c r="T146" i="25"/>
  <c r="AK96" i="26"/>
  <c r="AV115" i="25"/>
  <c r="AU127" i="25"/>
  <c r="K129" i="25"/>
  <c r="L129" i="25" s="1"/>
  <c r="AV132" i="25"/>
  <c r="R131" i="26"/>
  <c r="T90" i="25"/>
  <c r="AL95" i="25"/>
  <c r="T97" i="25"/>
  <c r="AU105" i="25"/>
  <c r="T106" i="25"/>
  <c r="AV112" i="25"/>
  <c r="AU116" i="25"/>
  <c r="AV130" i="25"/>
  <c r="K132" i="25"/>
  <c r="L132" i="25" s="1"/>
  <c r="T136" i="25"/>
  <c r="T147" i="25"/>
  <c r="L32" i="26"/>
  <c r="R33" i="27"/>
  <c r="AV116" i="25"/>
  <c r="T121" i="25"/>
  <c r="K122" i="25"/>
  <c r="L122" i="25" s="1"/>
  <c r="AU125" i="25"/>
  <c r="K127" i="25"/>
  <c r="L127" i="25" s="1"/>
  <c r="T131" i="25"/>
  <c r="R125" i="26"/>
  <c r="AL96" i="25"/>
  <c r="T98" i="25"/>
  <c r="K108" i="25"/>
  <c r="L108" i="25" s="1"/>
  <c r="T110" i="25"/>
  <c r="T114" i="25"/>
  <c r="AV125" i="25"/>
  <c r="T126" i="25"/>
  <c r="K100" i="26"/>
  <c r="L100" i="26" s="1"/>
  <c r="T91" i="25"/>
  <c r="AU109" i="25"/>
  <c r="K112" i="25"/>
  <c r="L112" i="25" s="1"/>
  <c r="AU113" i="25"/>
  <c r="AU128" i="25"/>
  <c r="K130" i="25"/>
  <c r="L130" i="25" s="1"/>
  <c r="T140" i="25"/>
  <c r="T144" i="25"/>
  <c r="R50" i="26"/>
  <c r="AL90" i="25"/>
  <c r="AL97" i="25"/>
  <c r="AV109" i="25"/>
  <c r="K116" i="25"/>
  <c r="L116" i="25" s="1"/>
  <c r="AU123" i="25"/>
  <c r="K125" i="25"/>
  <c r="L125" i="25" s="1"/>
  <c r="AV128" i="25"/>
  <c r="T129" i="25"/>
  <c r="K97" i="26"/>
  <c r="L97" i="26" s="1"/>
  <c r="AK99" i="26"/>
  <c r="K96" i="26"/>
  <c r="L96" i="26" s="1"/>
  <c r="AK98" i="26"/>
  <c r="K95" i="26"/>
  <c r="L95" i="26" s="1"/>
  <c r="AK97" i="26"/>
  <c r="K99" i="26"/>
  <c r="L99" i="26" s="1"/>
  <c r="AK94" i="26"/>
  <c r="K98" i="26"/>
  <c r="L98" i="26" s="1"/>
  <c r="AK93" i="26"/>
  <c r="AK100" i="26"/>
  <c r="K90" i="26"/>
  <c r="L90" i="26" s="1"/>
  <c r="AK91" i="26"/>
  <c r="K89" i="26"/>
  <c r="L89" i="26" s="1"/>
  <c r="AK90" i="26"/>
  <c r="K94" i="26"/>
  <c r="L94" i="26" s="1"/>
  <c r="K93" i="26"/>
  <c r="L93" i="26" s="1"/>
  <c r="AK89" i="26"/>
  <c r="AK95" i="26"/>
  <c r="K92" i="26"/>
  <c r="L92" i="26" s="1"/>
  <c r="K91" i="26"/>
  <c r="L91" i="26" s="1"/>
  <c r="R147" i="26"/>
  <c r="AL98" i="25"/>
  <c r="K109" i="25"/>
  <c r="L109" i="25" s="1"/>
  <c r="T111" i="25"/>
  <c r="AU121" i="25"/>
  <c r="AU131" i="25"/>
  <c r="AS32" i="26"/>
  <c r="AS28" i="26"/>
  <c r="AS35" i="26"/>
  <c r="AS31" i="26"/>
  <c r="AS27" i="26"/>
  <c r="AS33" i="26"/>
  <c r="AS36" i="26"/>
  <c r="AS48" i="26"/>
  <c r="AS45" i="26"/>
  <c r="AS51" i="26"/>
  <c r="AS42" i="26"/>
  <c r="AS52" i="26"/>
  <c r="AS49" i="26"/>
  <c r="AS43" i="26"/>
  <c r="AS47" i="26"/>
  <c r="AS66" i="26"/>
  <c r="AS62" i="26"/>
  <c r="AS69" i="26"/>
  <c r="AS58" i="26"/>
  <c r="AS65" i="26"/>
  <c r="AS61" i="26"/>
  <c r="AS67" i="26"/>
  <c r="AS63" i="26"/>
  <c r="AS59" i="26"/>
  <c r="R36" i="27"/>
  <c r="AU110" i="25"/>
  <c r="K113" i="25"/>
  <c r="L113" i="25" s="1"/>
  <c r="AV121" i="25"/>
  <c r="AU126" i="25"/>
  <c r="T141" i="25"/>
  <c r="R53" i="26"/>
  <c r="O73" i="26"/>
  <c r="P73" i="26" s="1"/>
  <c r="Q73" i="26" s="1"/>
  <c r="S73" i="26" s="1"/>
  <c r="AR43" i="26"/>
  <c r="T44" i="26"/>
  <c r="T47" i="26"/>
  <c r="AR49" i="26"/>
  <c r="AR52" i="26"/>
  <c r="AR59" i="26"/>
  <c r="T60" i="26"/>
  <c r="AS76" i="26"/>
  <c r="K79" i="26"/>
  <c r="L79" i="26" s="1"/>
  <c r="AR80" i="26"/>
  <c r="K83" i="26"/>
  <c r="L83" i="26" s="1"/>
  <c r="AR73" i="26"/>
  <c r="T74" i="26"/>
  <c r="AR84" i="26"/>
  <c r="AR26" i="26"/>
  <c r="AR37" i="26"/>
  <c r="K43" i="26"/>
  <c r="L43" i="26" s="1"/>
  <c r="K46" i="26"/>
  <c r="L46" i="26" s="1"/>
  <c r="K49" i="26"/>
  <c r="L49" i="26" s="1"/>
  <c r="K76" i="26"/>
  <c r="L76" i="26" s="1"/>
  <c r="T78" i="26"/>
  <c r="T82" i="26"/>
  <c r="K106" i="26"/>
  <c r="L106" i="26" s="1"/>
  <c r="AU114" i="26"/>
  <c r="K113" i="26"/>
  <c r="L113" i="26" s="1"/>
  <c r="AU110" i="26"/>
  <c r="K109" i="26"/>
  <c r="L109" i="26" s="1"/>
  <c r="AU106" i="26"/>
  <c r="K116" i="26"/>
  <c r="L116" i="26" s="1"/>
  <c r="K105" i="26"/>
  <c r="L105" i="26" s="1"/>
  <c r="AU113" i="26"/>
  <c r="K112" i="26"/>
  <c r="L112" i="26" s="1"/>
  <c r="AU109" i="26"/>
  <c r="K108" i="26"/>
  <c r="L108" i="26" s="1"/>
  <c r="K115" i="26"/>
  <c r="L115" i="26" s="1"/>
  <c r="AU112" i="26"/>
  <c r="K111" i="26"/>
  <c r="L111" i="26" s="1"/>
  <c r="K114" i="26"/>
  <c r="L114" i="26" s="1"/>
  <c r="AU111" i="26"/>
  <c r="K110" i="26"/>
  <c r="L110" i="26" s="1"/>
  <c r="R122" i="26"/>
  <c r="O122" i="26"/>
  <c r="P122" i="26" s="1"/>
  <c r="Q122" i="26" s="1"/>
  <c r="S122" i="26" s="1"/>
  <c r="R26" i="27"/>
  <c r="O26" i="27"/>
  <c r="P26" i="27" s="1"/>
  <c r="Q26" i="27" s="1"/>
  <c r="R69" i="27"/>
  <c r="R73" i="27"/>
  <c r="O73" i="27"/>
  <c r="P73" i="27" s="1"/>
  <c r="Q73" i="27" s="1"/>
  <c r="S73" i="27" s="1"/>
  <c r="K81" i="26"/>
  <c r="L81" i="26" s="1"/>
  <c r="AR82" i="26"/>
  <c r="T83" i="26"/>
  <c r="AL97" i="26"/>
  <c r="R37" i="27"/>
  <c r="K30" i="26"/>
  <c r="L30" i="26" s="1"/>
  <c r="K44" i="26"/>
  <c r="L44" i="26" s="1"/>
  <c r="K47" i="26"/>
  <c r="L47" i="26" s="1"/>
  <c r="K60" i="26"/>
  <c r="L60" i="26" s="1"/>
  <c r="AR61" i="26"/>
  <c r="T100" i="26"/>
  <c r="T99" i="26"/>
  <c r="AL90" i="26"/>
  <c r="AU105" i="26"/>
  <c r="K107" i="26"/>
  <c r="L107" i="26" s="1"/>
  <c r="R127" i="26"/>
  <c r="AR31" i="26"/>
  <c r="K34" i="26"/>
  <c r="L34" i="26" s="1"/>
  <c r="AR35" i="26"/>
  <c r="AR42" i="26"/>
  <c r="T43" i="26"/>
  <c r="T49" i="26"/>
  <c r="AR51" i="26"/>
  <c r="T52" i="26"/>
  <c r="K64" i="26"/>
  <c r="L64" i="26" s="1"/>
  <c r="AR65" i="26"/>
  <c r="K68" i="26"/>
  <c r="L68" i="26" s="1"/>
  <c r="K74" i="26"/>
  <c r="L74" i="26" s="1"/>
  <c r="T76" i="26"/>
  <c r="T92" i="26"/>
  <c r="AU115" i="26"/>
  <c r="T37" i="27"/>
  <c r="T26" i="27"/>
  <c r="T33" i="27"/>
  <c r="T29" i="27"/>
  <c r="T36" i="27"/>
  <c r="T32" i="27"/>
  <c r="T28" i="27"/>
  <c r="T35" i="27"/>
  <c r="T31" i="27"/>
  <c r="T27" i="27"/>
  <c r="T34" i="27"/>
  <c r="T30" i="27"/>
  <c r="AR45" i="26"/>
  <c r="T46" i="26"/>
  <c r="AR48" i="26"/>
  <c r="AR58" i="26"/>
  <c r="AR69" i="26"/>
  <c r="AR75" i="26"/>
  <c r="T80" i="26"/>
  <c r="T96" i="26"/>
  <c r="R145" i="27"/>
  <c r="T73" i="26"/>
  <c r="K78" i="26"/>
  <c r="L78" i="26" s="1"/>
  <c r="AR79" i="26"/>
  <c r="K82" i="26"/>
  <c r="L82" i="26" s="1"/>
  <c r="T84" i="26"/>
  <c r="AL99" i="26"/>
  <c r="AL98" i="26"/>
  <c r="AL100" i="26"/>
  <c r="AL91" i="26"/>
  <c r="AT121" i="26"/>
  <c r="R142" i="26"/>
  <c r="R84" i="27"/>
  <c r="K31" i="26"/>
  <c r="L31" i="26" s="1"/>
  <c r="AR32" i="26"/>
  <c r="K35" i="26"/>
  <c r="L35" i="26" s="1"/>
  <c r="K45" i="26"/>
  <c r="L45" i="26" s="1"/>
  <c r="AR62" i="26"/>
  <c r="K65" i="26"/>
  <c r="L65" i="26" s="1"/>
  <c r="AR66" i="26"/>
  <c r="AL92" i="26"/>
  <c r="AL93" i="26"/>
  <c r="AL96" i="26"/>
  <c r="AU107" i="26"/>
  <c r="R140" i="26"/>
  <c r="R32" i="27"/>
  <c r="T50" i="26"/>
  <c r="K58" i="26"/>
  <c r="L58" i="26" s="1"/>
  <c r="K75" i="26"/>
  <c r="L75" i="26" s="1"/>
  <c r="T77" i="26"/>
  <c r="T127" i="26"/>
  <c r="T122" i="26"/>
  <c r="T132" i="26"/>
  <c r="T124" i="26"/>
  <c r="T129" i="26"/>
  <c r="T126" i="26"/>
  <c r="T123" i="26"/>
  <c r="T128" i="26"/>
  <c r="R59" i="27"/>
  <c r="O59" i="27"/>
  <c r="P59" i="27" s="1"/>
  <c r="Q59" i="27" s="1"/>
  <c r="S59" i="27" s="1"/>
  <c r="R141" i="27"/>
  <c r="T105" i="26"/>
  <c r="AV107" i="26"/>
  <c r="T116" i="26"/>
  <c r="AV124" i="26"/>
  <c r="K126" i="26"/>
  <c r="L126" i="26" s="1"/>
  <c r="AV137" i="26"/>
  <c r="K28" i="27"/>
  <c r="L28" i="27" s="1"/>
  <c r="AR29" i="27"/>
  <c r="AV115" i="26"/>
  <c r="AU127" i="26"/>
  <c r="K129" i="26"/>
  <c r="L129" i="26" s="1"/>
  <c r="AV132" i="26"/>
  <c r="AV141" i="26"/>
  <c r="AV145" i="26"/>
  <c r="AR26" i="27"/>
  <c r="AR37" i="27"/>
  <c r="R80" i="27"/>
  <c r="AS48" i="27"/>
  <c r="AS51" i="27"/>
  <c r="AS47" i="27"/>
  <c r="AS53" i="27"/>
  <c r="AS50" i="27"/>
  <c r="AS52" i="27"/>
  <c r="AS49" i="27"/>
  <c r="AU130" i="26"/>
  <c r="K29" i="27"/>
  <c r="L29" i="27" s="1"/>
  <c r="T110" i="26"/>
  <c r="T114" i="26"/>
  <c r="AV125" i="26"/>
  <c r="AV146" i="26"/>
  <c r="AR27" i="27"/>
  <c r="R83" i="27"/>
  <c r="R140" i="27"/>
  <c r="AU128" i="26"/>
  <c r="K130" i="26"/>
  <c r="L130" i="26" s="1"/>
  <c r="AU139" i="26"/>
  <c r="T144" i="26"/>
  <c r="K30" i="27"/>
  <c r="L30" i="27" s="1"/>
  <c r="K48" i="27"/>
  <c r="L48" i="27" s="1"/>
  <c r="K51" i="27"/>
  <c r="L51" i="27" s="1"/>
  <c r="AR48" i="27"/>
  <c r="AR51" i="27"/>
  <c r="K47" i="27"/>
  <c r="L47" i="27" s="1"/>
  <c r="K53" i="27"/>
  <c r="L53" i="27" s="1"/>
  <c r="K50" i="27"/>
  <c r="L50" i="27" s="1"/>
  <c r="AR47" i="27"/>
  <c r="AR53" i="27"/>
  <c r="AR50" i="27"/>
  <c r="K49" i="27"/>
  <c r="L49" i="27" s="1"/>
  <c r="K46" i="27"/>
  <c r="L46" i="27" s="1"/>
  <c r="AR46" i="27"/>
  <c r="K44" i="27"/>
  <c r="L44" i="27" s="1"/>
  <c r="AS46" i="27"/>
  <c r="R122" i="27"/>
  <c r="AV128" i="26"/>
  <c r="AV139" i="26"/>
  <c r="AU143" i="26"/>
  <c r="K146" i="26"/>
  <c r="L146" i="26" s="1"/>
  <c r="AR31" i="27"/>
  <c r="K34" i="27"/>
  <c r="L34" i="27" s="1"/>
  <c r="AR35" i="27"/>
  <c r="AR42" i="27"/>
  <c r="AR45" i="27"/>
  <c r="K52" i="27"/>
  <c r="L52" i="27" s="1"/>
  <c r="R66" i="27"/>
  <c r="R93" i="27"/>
  <c r="T107" i="26"/>
  <c r="AV123" i="26"/>
  <c r="AU136" i="26"/>
  <c r="AV143" i="26"/>
  <c r="AU147" i="26"/>
  <c r="AS31" i="27"/>
  <c r="AS35" i="27"/>
  <c r="AS42" i="27"/>
  <c r="AS45" i="27"/>
  <c r="AS66" i="27"/>
  <c r="AS62" i="27"/>
  <c r="AS69" i="27"/>
  <c r="AS58" i="27"/>
  <c r="AS65" i="27"/>
  <c r="AS61" i="27"/>
  <c r="AS68" i="27"/>
  <c r="AS64" i="27"/>
  <c r="AS60" i="27"/>
  <c r="AS67" i="27"/>
  <c r="AS63" i="27"/>
  <c r="AS59" i="27"/>
  <c r="AV106" i="26"/>
  <c r="T111" i="26"/>
  <c r="AU121" i="26"/>
  <c r="AU131" i="26"/>
  <c r="AV136" i="26"/>
  <c r="AV147" i="26"/>
  <c r="K27" i="27"/>
  <c r="L27" i="27" s="1"/>
  <c r="R115" i="27"/>
  <c r="T115" i="26"/>
  <c r="AV121" i="26"/>
  <c r="AX121" i="26" s="1"/>
  <c r="AU126" i="26"/>
  <c r="K128" i="26"/>
  <c r="L128" i="26" s="1"/>
  <c r="AV131" i="26"/>
  <c r="K139" i="26"/>
  <c r="L139" i="26" s="1"/>
  <c r="T141" i="26"/>
  <c r="AR28" i="27"/>
  <c r="K42" i="27"/>
  <c r="L42" i="27" s="1"/>
  <c r="R99" i="27"/>
  <c r="R111" i="27"/>
  <c r="R144" i="27"/>
  <c r="AV110" i="26"/>
  <c r="K123" i="26"/>
  <c r="L123" i="26" s="1"/>
  <c r="AU140" i="26"/>
  <c r="K143" i="26"/>
  <c r="L143" i="26" s="1"/>
  <c r="AU144" i="26"/>
  <c r="AS28" i="27"/>
  <c r="K31" i="27"/>
  <c r="L31" i="27" s="1"/>
  <c r="AR32" i="27"/>
  <c r="K35" i="27"/>
  <c r="L35" i="27" s="1"/>
  <c r="T53" i="27"/>
  <c r="T50" i="27"/>
  <c r="T46" i="27"/>
  <c r="T52" i="27"/>
  <c r="T49" i="27"/>
  <c r="T48" i="27"/>
  <c r="K45" i="27"/>
  <c r="L45" i="27" s="1"/>
  <c r="R58" i="27"/>
  <c r="S58" i="27" s="1"/>
  <c r="U58" i="27" s="1"/>
  <c r="AQ58" i="27" s="1"/>
  <c r="R124" i="27"/>
  <c r="AU129" i="26"/>
  <c r="K136" i="26"/>
  <c r="L136" i="26" s="1"/>
  <c r="AV140" i="26"/>
  <c r="AR52" i="27"/>
  <c r="R137" i="27"/>
  <c r="K62" i="27"/>
  <c r="L62" i="27" s="1"/>
  <c r="T64" i="27"/>
  <c r="AR73" i="27"/>
  <c r="T74" i="27"/>
  <c r="AS80" i="27"/>
  <c r="AR84" i="27"/>
  <c r="K91" i="27"/>
  <c r="L91" i="27" s="1"/>
  <c r="AL93" i="27"/>
  <c r="T95" i="27"/>
  <c r="AU115" i="27"/>
  <c r="T125" i="27"/>
  <c r="K76" i="27"/>
  <c r="L76" i="27" s="1"/>
  <c r="T78" i="27"/>
  <c r="T82" i="27"/>
  <c r="K92" i="27"/>
  <c r="L92" i="27" s="1"/>
  <c r="AL94" i="27"/>
  <c r="T96" i="27"/>
  <c r="K107" i="27"/>
  <c r="L107" i="27" s="1"/>
  <c r="AU108" i="27"/>
  <c r="T109" i="27"/>
  <c r="T113" i="27"/>
  <c r="T128" i="27"/>
  <c r="K100" i="27"/>
  <c r="L100" i="27" s="1"/>
  <c r="AU105" i="27"/>
  <c r="AU116" i="27"/>
  <c r="K63" i="27"/>
  <c r="L63" i="27" s="1"/>
  <c r="AR64" i="27"/>
  <c r="K67" i="27"/>
  <c r="L67" i="27" s="1"/>
  <c r="T69" i="27"/>
  <c r="T75" i="27"/>
  <c r="AK96" i="27"/>
  <c r="AV116" i="27"/>
  <c r="T121" i="27"/>
  <c r="K127" i="27"/>
  <c r="L127" i="27" s="1"/>
  <c r="T131" i="27"/>
  <c r="AV142" i="27"/>
  <c r="AU146" i="27"/>
  <c r="AR68" i="27"/>
  <c r="K77" i="27"/>
  <c r="L77" i="27" s="1"/>
  <c r="T79" i="27"/>
  <c r="K108" i="27"/>
  <c r="L108" i="27" s="1"/>
  <c r="T114" i="27"/>
  <c r="T126" i="27"/>
  <c r="AV146" i="27"/>
  <c r="AR78" i="27"/>
  <c r="K81" i="27"/>
  <c r="L81" i="27" s="1"/>
  <c r="AR82" i="27"/>
  <c r="T83" i="27"/>
  <c r="AK90" i="27"/>
  <c r="T91" i="27"/>
  <c r="K94" i="27"/>
  <c r="L94" i="27" s="1"/>
  <c r="AK97" i="27"/>
  <c r="AU109" i="27"/>
  <c r="K112" i="27"/>
  <c r="L112" i="27" s="1"/>
  <c r="AU113" i="27"/>
  <c r="AU128" i="27"/>
  <c r="K130" i="27"/>
  <c r="L130" i="27" s="1"/>
  <c r="K138" i="27"/>
  <c r="L138" i="27" s="1"/>
  <c r="AU139" i="27"/>
  <c r="T140" i="27"/>
  <c r="T144" i="27"/>
  <c r="K60" i="27"/>
  <c r="L60" i="27" s="1"/>
  <c r="AR61" i="27"/>
  <c r="T62" i="27"/>
  <c r="T66" i="27"/>
  <c r="AS78" i="27"/>
  <c r="AS82" i="27"/>
  <c r="AL90" i="27"/>
  <c r="AL97" i="27"/>
  <c r="K105" i="27"/>
  <c r="L105" i="27" s="1"/>
  <c r="AV109" i="27"/>
  <c r="AV113" i="27"/>
  <c r="K116" i="27"/>
  <c r="L116" i="27" s="1"/>
  <c r="AU123" i="27"/>
  <c r="K125" i="27"/>
  <c r="L125" i="27" s="1"/>
  <c r="AV128" i="27"/>
  <c r="T129" i="27"/>
  <c r="AV139" i="27"/>
  <c r="K142" i="27"/>
  <c r="L142" i="27" s="1"/>
  <c r="AU143" i="27"/>
  <c r="K146" i="27"/>
  <c r="L146" i="27" s="1"/>
  <c r="K64" i="27"/>
  <c r="L64" i="27" s="1"/>
  <c r="AR65" i="27"/>
  <c r="K68" i="27"/>
  <c r="L68" i="27" s="1"/>
  <c r="K74" i="27"/>
  <c r="L74" i="27" s="1"/>
  <c r="T76" i="27"/>
  <c r="T92" i="27"/>
  <c r="K95" i="27"/>
  <c r="L95" i="27" s="1"/>
  <c r="AK98" i="27"/>
  <c r="T99" i="27"/>
  <c r="AU106" i="27"/>
  <c r="T107" i="27"/>
  <c r="AV123" i="27"/>
  <c r="T124" i="27"/>
  <c r="AU136" i="27"/>
  <c r="AV143" i="27"/>
  <c r="AU147" i="27"/>
  <c r="AR58" i="27"/>
  <c r="T59" i="27"/>
  <c r="AR69" i="27"/>
  <c r="AR75" i="27"/>
  <c r="T80" i="27"/>
  <c r="K89" i="27"/>
  <c r="L89" i="27" s="1"/>
  <c r="AK91" i="27"/>
  <c r="AL98" i="27"/>
  <c r="AV106" i="27"/>
  <c r="K109" i="27"/>
  <c r="L109" i="27" s="1"/>
  <c r="T111" i="27"/>
  <c r="AU121" i="27"/>
  <c r="AU131" i="27"/>
  <c r="AV136" i="27"/>
  <c r="AV147" i="27"/>
  <c r="T73" i="27"/>
  <c r="K78" i="27"/>
  <c r="L78" i="27" s="1"/>
  <c r="AR79" i="27"/>
  <c r="K82" i="27"/>
  <c r="L82" i="27" s="1"/>
  <c r="T84" i="27"/>
  <c r="AL91" i="27"/>
  <c r="K96" i="27"/>
  <c r="L96" i="27" s="1"/>
  <c r="T100" i="27"/>
  <c r="AU110" i="27"/>
  <c r="K113" i="27"/>
  <c r="L113" i="27" s="1"/>
  <c r="AU114" i="27"/>
  <c r="T115" i="27"/>
  <c r="AU126" i="27"/>
  <c r="K128" i="27"/>
  <c r="L128" i="27" s="1"/>
  <c r="AV131" i="27"/>
  <c r="T132" i="27"/>
  <c r="K139" i="27"/>
  <c r="L139" i="27" s="1"/>
  <c r="T141" i="27"/>
  <c r="T145" i="27"/>
  <c r="K61" i="27"/>
  <c r="L61" i="27" s="1"/>
  <c r="T63" i="27"/>
  <c r="AS79" i="27"/>
  <c r="AR83" i="27"/>
  <c r="AK92" i="27"/>
  <c r="T93" i="27"/>
  <c r="AK99" i="27"/>
  <c r="AV110" i="27"/>
  <c r="T122" i="27"/>
  <c r="K123" i="27"/>
  <c r="L123" i="27" s="1"/>
  <c r="AV126" i="27"/>
  <c r="T127" i="27"/>
  <c r="AU140" i="27"/>
  <c r="K143" i="27"/>
  <c r="L143" i="27" s="1"/>
  <c r="AU144" i="27"/>
  <c r="AR62" i="27"/>
  <c r="K65" i="27"/>
  <c r="L65" i="27" s="1"/>
  <c r="AR66" i="27"/>
  <c r="K90" i="27"/>
  <c r="L90" i="27" s="1"/>
  <c r="AL92" i="27"/>
  <c r="K97" i="27"/>
  <c r="L97" i="27" s="1"/>
  <c r="K106" i="27"/>
  <c r="L106" i="27" s="1"/>
  <c r="T108" i="27"/>
  <c r="AU129" i="27"/>
  <c r="K131" i="27"/>
  <c r="L131" i="27" s="1"/>
  <c r="K136" i="27"/>
  <c r="L136" i="27" s="1"/>
  <c r="AV140" i="27"/>
  <c r="K147" i="27"/>
  <c r="L147" i="27" s="1"/>
  <c r="K75" i="27"/>
  <c r="L75" i="27" s="1"/>
  <c r="T77" i="27"/>
  <c r="K121" i="27"/>
  <c r="L121" i="27" s="1"/>
  <c r="BA121" i="34" l="1"/>
  <c r="AX136" i="34"/>
  <c r="P90" i="34"/>
  <c r="Q90" i="34" s="1"/>
  <c r="S90" i="34" s="1"/>
  <c r="U90" i="34" s="1"/>
  <c r="AJ90" i="34" s="1"/>
  <c r="AN90" i="34" s="1"/>
  <c r="O26" i="34"/>
  <c r="P26" i="34" s="1"/>
  <c r="Q26" i="34" s="1"/>
  <c r="R26" i="34"/>
  <c r="R107" i="34"/>
  <c r="D107" i="34"/>
  <c r="E92" i="34"/>
  <c r="H91" i="34" s="1"/>
  <c r="I91" i="34" s="1"/>
  <c r="J91" i="34" s="1"/>
  <c r="R142" i="34"/>
  <c r="R50" i="34"/>
  <c r="R130" i="34"/>
  <c r="R27" i="34"/>
  <c r="O27" i="34"/>
  <c r="R100" i="34"/>
  <c r="R139" i="34"/>
  <c r="E111" i="34"/>
  <c r="H110" i="34" s="1"/>
  <c r="I110" i="34" s="1"/>
  <c r="J110" i="34" s="1"/>
  <c r="D126" i="34"/>
  <c r="R63" i="34"/>
  <c r="R52" i="34"/>
  <c r="R127" i="34"/>
  <c r="R60" i="34"/>
  <c r="R30" i="34"/>
  <c r="R128" i="34"/>
  <c r="O137" i="34"/>
  <c r="R137" i="34"/>
  <c r="D98" i="34"/>
  <c r="E83" i="34"/>
  <c r="H82" i="34" s="1"/>
  <c r="I82" i="34" s="1"/>
  <c r="J82" i="34" s="1"/>
  <c r="R49" i="34"/>
  <c r="R140" i="34"/>
  <c r="D97" i="34"/>
  <c r="E82" i="34"/>
  <c r="H81" i="34" s="1"/>
  <c r="I81" i="34" s="1"/>
  <c r="J81" i="34" s="1"/>
  <c r="E100" i="34"/>
  <c r="H99" i="34" s="1"/>
  <c r="I99" i="34" s="1"/>
  <c r="J99" i="34" s="1"/>
  <c r="D115" i="34"/>
  <c r="R143" i="34"/>
  <c r="R34" i="34"/>
  <c r="U121" i="34"/>
  <c r="AT121" i="34" s="1"/>
  <c r="O106" i="34"/>
  <c r="R69" i="34"/>
  <c r="U89" i="34"/>
  <c r="AJ89" i="34" s="1"/>
  <c r="R136" i="34"/>
  <c r="O136" i="34"/>
  <c r="P136" i="34" s="1"/>
  <c r="Q136" i="34" s="1"/>
  <c r="S136" i="34" s="1"/>
  <c r="U136" i="34" s="1"/>
  <c r="AT136" i="34" s="1"/>
  <c r="AN89" i="34"/>
  <c r="R83" i="34"/>
  <c r="R145" i="34"/>
  <c r="R84" i="34"/>
  <c r="R94" i="34"/>
  <c r="R31" i="34"/>
  <c r="R124" i="34"/>
  <c r="R48" i="34"/>
  <c r="R81" i="34"/>
  <c r="O43" i="34"/>
  <c r="R64" i="34"/>
  <c r="O75" i="34"/>
  <c r="O91" i="34"/>
  <c r="R91" i="34"/>
  <c r="R35" i="34"/>
  <c r="E85" i="34"/>
  <c r="H84" i="34" s="1"/>
  <c r="I84" i="34" s="1"/>
  <c r="J84" i="34" s="1"/>
  <c r="D100" i="34"/>
  <c r="R138" i="34"/>
  <c r="R61" i="34"/>
  <c r="O122" i="34"/>
  <c r="R122" i="34"/>
  <c r="E91" i="34"/>
  <c r="H90" i="34" s="1"/>
  <c r="I90" i="34" s="1"/>
  <c r="J90" i="34" s="1"/>
  <c r="D106" i="34"/>
  <c r="R33" i="34"/>
  <c r="R96" i="34"/>
  <c r="R65" i="34"/>
  <c r="R126" i="34"/>
  <c r="R67" i="34"/>
  <c r="AX121" i="34"/>
  <c r="E126" i="34"/>
  <c r="H125" i="34" s="1"/>
  <c r="I125" i="34" s="1"/>
  <c r="J125" i="34" s="1"/>
  <c r="D140" i="34"/>
  <c r="E141" i="34" s="1"/>
  <c r="H140" i="34" s="1"/>
  <c r="I140" i="34" s="1"/>
  <c r="J140" i="34" s="1"/>
  <c r="R80" i="34"/>
  <c r="R141" i="34"/>
  <c r="R58" i="34"/>
  <c r="O58" i="34"/>
  <c r="R129" i="34"/>
  <c r="E129" i="34"/>
  <c r="H128" i="34" s="1"/>
  <c r="I128" i="34" s="1"/>
  <c r="J128" i="34" s="1"/>
  <c r="D143" i="34"/>
  <c r="E144" i="34" s="1"/>
  <c r="H143" i="34" s="1"/>
  <c r="I143" i="34" s="1"/>
  <c r="J143" i="34" s="1"/>
  <c r="R45" i="34"/>
  <c r="AX105" i="24"/>
  <c r="R127" i="27"/>
  <c r="R126" i="26"/>
  <c r="R49" i="26"/>
  <c r="R108" i="25"/>
  <c r="R98" i="25"/>
  <c r="R82" i="24"/>
  <c r="R95" i="24"/>
  <c r="R62" i="24"/>
  <c r="R42" i="23"/>
  <c r="O42" i="23"/>
  <c r="R59" i="22"/>
  <c r="R53" i="21"/>
  <c r="R53" i="20"/>
  <c r="R81" i="20"/>
  <c r="R65" i="18"/>
  <c r="R59" i="11"/>
  <c r="O59" i="11"/>
  <c r="P59" i="11" s="1"/>
  <c r="Q59" i="11" s="1"/>
  <c r="R107" i="2"/>
  <c r="R143" i="27"/>
  <c r="R139" i="27"/>
  <c r="R146" i="27"/>
  <c r="R62" i="27"/>
  <c r="R45" i="27"/>
  <c r="R30" i="26"/>
  <c r="R46" i="26"/>
  <c r="R96" i="26"/>
  <c r="R132" i="25"/>
  <c r="R114" i="25"/>
  <c r="O106" i="25"/>
  <c r="R106" i="25"/>
  <c r="R142" i="25"/>
  <c r="R91" i="25"/>
  <c r="R26" i="25"/>
  <c r="O26" i="25"/>
  <c r="P26" i="25" s="1"/>
  <c r="Q26" i="25" s="1"/>
  <c r="S26" i="25" s="1"/>
  <c r="U26" i="25" s="1"/>
  <c r="AQ26" i="25" s="1"/>
  <c r="AU26" i="25" s="1"/>
  <c r="R50" i="24"/>
  <c r="R79" i="24"/>
  <c r="R131" i="23"/>
  <c r="R32" i="24"/>
  <c r="R31" i="24"/>
  <c r="R121" i="23"/>
  <c r="O121" i="23"/>
  <c r="R59" i="24"/>
  <c r="R33" i="23"/>
  <c r="R99" i="22"/>
  <c r="R30" i="22"/>
  <c r="R115" i="21"/>
  <c r="R49" i="22"/>
  <c r="R45" i="22"/>
  <c r="R131" i="20"/>
  <c r="R143" i="31"/>
  <c r="O42" i="21"/>
  <c r="R42" i="21"/>
  <c r="R50" i="20"/>
  <c r="R44" i="19"/>
  <c r="R96" i="18"/>
  <c r="R127" i="18"/>
  <c r="R97" i="13"/>
  <c r="R107" i="9"/>
  <c r="AU43" i="8"/>
  <c r="R147" i="8"/>
  <c r="R35" i="2"/>
  <c r="R51" i="1"/>
  <c r="R96" i="28"/>
  <c r="AU28" i="15"/>
  <c r="R144" i="30"/>
  <c r="O121" i="27"/>
  <c r="R121" i="27"/>
  <c r="R44" i="26"/>
  <c r="R108" i="26"/>
  <c r="R112" i="25"/>
  <c r="R127" i="24"/>
  <c r="R144" i="22"/>
  <c r="O136" i="20"/>
  <c r="R136" i="20"/>
  <c r="R138" i="8"/>
  <c r="R75" i="27"/>
  <c r="R136" i="26"/>
  <c r="O136" i="26"/>
  <c r="R64" i="26"/>
  <c r="R112" i="26"/>
  <c r="R43" i="26"/>
  <c r="O43" i="26"/>
  <c r="P43" i="26" s="1"/>
  <c r="Q43" i="26" s="1"/>
  <c r="S43" i="26" s="1"/>
  <c r="U43" i="26" s="1"/>
  <c r="AQ43" i="26" s="1"/>
  <c r="AU43" i="26" s="1"/>
  <c r="R37" i="26"/>
  <c r="R48" i="25"/>
  <c r="R37" i="25"/>
  <c r="R125" i="24"/>
  <c r="R122" i="24"/>
  <c r="R81" i="25"/>
  <c r="R66" i="24"/>
  <c r="R52" i="24"/>
  <c r="R80" i="23"/>
  <c r="O27" i="23"/>
  <c r="R27" i="23"/>
  <c r="R98" i="22"/>
  <c r="R127" i="21"/>
  <c r="R63" i="22"/>
  <c r="R113" i="21"/>
  <c r="R34" i="22"/>
  <c r="R121" i="20"/>
  <c r="O121" i="20"/>
  <c r="P121" i="20" s="1"/>
  <c r="Q121" i="20" s="1"/>
  <c r="R139" i="31"/>
  <c r="R52" i="21"/>
  <c r="R126" i="31"/>
  <c r="R35" i="20"/>
  <c r="O122" i="21"/>
  <c r="O90" i="19"/>
  <c r="P90" i="19" s="1"/>
  <c r="Q90" i="19" s="1"/>
  <c r="R90" i="19"/>
  <c r="AU73" i="19"/>
  <c r="R48" i="14"/>
  <c r="R95" i="12"/>
  <c r="R29" i="13"/>
  <c r="R114" i="4"/>
  <c r="R142" i="1"/>
  <c r="R116" i="2"/>
  <c r="R47" i="30"/>
  <c r="R115" i="29"/>
  <c r="R78" i="27"/>
  <c r="R64" i="27"/>
  <c r="R107" i="27"/>
  <c r="R68" i="26"/>
  <c r="R92" i="26"/>
  <c r="R146" i="24"/>
  <c r="R77" i="25"/>
  <c r="R53" i="24"/>
  <c r="R53" i="23"/>
  <c r="R143" i="20"/>
  <c r="R31" i="20"/>
  <c r="R121" i="31"/>
  <c r="O121" i="31"/>
  <c r="P121" i="31" s="1"/>
  <c r="Q121" i="31" s="1"/>
  <c r="S121" i="31" s="1"/>
  <c r="U121" i="31" s="1"/>
  <c r="AT121" i="31" s="1"/>
  <c r="BA121" i="31" s="1"/>
  <c r="R37" i="29"/>
  <c r="R108" i="33"/>
  <c r="R147" i="27"/>
  <c r="R142" i="27"/>
  <c r="R92" i="27"/>
  <c r="R50" i="27"/>
  <c r="R129" i="26"/>
  <c r="BA121" i="26"/>
  <c r="S26" i="27"/>
  <c r="U26" i="27" s="1"/>
  <c r="AQ26" i="27" s="1"/>
  <c r="AU26" i="27" s="1"/>
  <c r="R93" i="26"/>
  <c r="R97" i="26"/>
  <c r="R110" i="25"/>
  <c r="R146" i="25"/>
  <c r="R99" i="25"/>
  <c r="R111" i="24"/>
  <c r="R65" i="24"/>
  <c r="R132" i="24"/>
  <c r="R83" i="24"/>
  <c r="R122" i="23"/>
  <c r="R36" i="24"/>
  <c r="R35" i="24"/>
  <c r="R89" i="24"/>
  <c r="O89" i="24"/>
  <c r="P89" i="24" s="1"/>
  <c r="Q89" i="24" s="1"/>
  <c r="R145" i="22"/>
  <c r="R115" i="22"/>
  <c r="O107" i="23"/>
  <c r="R147" i="22"/>
  <c r="R44" i="22"/>
  <c r="R45" i="23"/>
  <c r="AX105" i="21"/>
  <c r="R111" i="21"/>
  <c r="S121" i="22"/>
  <c r="U121" i="22" s="1"/>
  <c r="AT121" i="22" s="1"/>
  <c r="AX121" i="22" s="1"/>
  <c r="R123" i="20"/>
  <c r="R128" i="20"/>
  <c r="R98" i="31"/>
  <c r="AX121" i="31"/>
  <c r="R79" i="19"/>
  <c r="AU43" i="19"/>
  <c r="R114" i="17"/>
  <c r="R84" i="13"/>
  <c r="R74" i="12"/>
  <c r="R131" i="6"/>
  <c r="R140" i="28"/>
  <c r="R81" i="33"/>
  <c r="R128" i="27"/>
  <c r="R136" i="27"/>
  <c r="O136" i="27"/>
  <c r="R123" i="27"/>
  <c r="R47" i="27"/>
  <c r="R116" i="26"/>
  <c r="AN90" i="26"/>
  <c r="R129" i="25"/>
  <c r="R36" i="26"/>
  <c r="O136" i="25"/>
  <c r="P136" i="25" s="1"/>
  <c r="Q136" i="25" s="1"/>
  <c r="S136" i="25" s="1"/>
  <c r="U136" i="25" s="1"/>
  <c r="AT136" i="25" s="1"/>
  <c r="AX136" i="25" s="1"/>
  <c r="R136" i="25"/>
  <c r="R137" i="25"/>
  <c r="O137" i="25"/>
  <c r="P137" i="25" s="1"/>
  <c r="Q137" i="25" s="1"/>
  <c r="S137" i="25" s="1"/>
  <c r="U137" i="25" s="1"/>
  <c r="AT137" i="25" s="1"/>
  <c r="R93" i="25"/>
  <c r="R66" i="25"/>
  <c r="R131" i="24"/>
  <c r="R75" i="25"/>
  <c r="R47" i="24"/>
  <c r="R59" i="23"/>
  <c r="R97" i="24"/>
  <c r="R123" i="23"/>
  <c r="R141" i="22"/>
  <c r="R111" i="22"/>
  <c r="R129" i="22"/>
  <c r="R94" i="22"/>
  <c r="U74" i="23"/>
  <c r="AQ74" i="23" s="1"/>
  <c r="R63" i="21"/>
  <c r="R147" i="21"/>
  <c r="R69" i="20"/>
  <c r="R97" i="20"/>
  <c r="U136" i="21"/>
  <c r="AT136" i="21" s="1"/>
  <c r="R33" i="20"/>
  <c r="R83" i="31"/>
  <c r="R94" i="31"/>
  <c r="R115" i="17"/>
  <c r="R49" i="17"/>
  <c r="R81" i="18"/>
  <c r="R140" i="16"/>
  <c r="R114" i="13"/>
  <c r="R99" i="11"/>
  <c r="R53" i="5"/>
  <c r="R83" i="4"/>
  <c r="R106" i="3"/>
  <c r="R113" i="2"/>
  <c r="BA121" i="1"/>
  <c r="AX121" i="1"/>
  <c r="R105" i="26"/>
  <c r="O105" i="26"/>
  <c r="R74" i="25"/>
  <c r="R35" i="23"/>
  <c r="R48" i="23"/>
  <c r="R139" i="21"/>
  <c r="R131" i="27"/>
  <c r="R67" i="27"/>
  <c r="R76" i="27"/>
  <c r="R78" i="26"/>
  <c r="U73" i="27"/>
  <c r="AQ73" i="27" s="1"/>
  <c r="AU73" i="27" s="1"/>
  <c r="R89" i="26"/>
  <c r="O89" i="26"/>
  <c r="P89" i="26" s="1"/>
  <c r="Q89" i="26" s="1"/>
  <c r="S89" i="26" s="1"/>
  <c r="U89" i="26" s="1"/>
  <c r="AJ89" i="26" s="1"/>
  <c r="AN89" i="26" s="1"/>
  <c r="R29" i="26"/>
  <c r="R147" i="25"/>
  <c r="R100" i="25"/>
  <c r="R34" i="25"/>
  <c r="U105" i="25"/>
  <c r="AT105" i="25" s="1"/>
  <c r="AX105" i="25" s="1"/>
  <c r="R78" i="25"/>
  <c r="R44" i="24"/>
  <c r="O105" i="24"/>
  <c r="P105" i="24" s="1"/>
  <c r="Q105" i="24" s="1"/>
  <c r="S105" i="24" s="1"/>
  <c r="U105" i="24" s="1"/>
  <c r="AT105" i="24" s="1"/>
  <c r="R105" i="24"/>
  <c r="R33" i="24"/>
  <c r="R98" i="24"/>
  <c r="R136" i="22"/>
  <c r="O136" i="22"/>
  <c r="R31" i="23"/>
  <c r="R79" i="22"/>
  <c r="R51" i="22"/>
  <c r="R32" i="22"/>
  <c r="R80" i="21"/>
  <c r="R60" i="22"/>
  <c r="R82" i="21"/>
  <c r="R146" i="31"/>
  <c r="R63" i="20"/>
  <c r="U74" i="21"/>
  <c r="AQ74" i="21" s="1"/>
  <c r="AU74" i="21" s="1"/>
  <c r="R52" i="31"/>
  <c r="R75" i="31"/>
  <c r="P89" i="31"/>
  <c r="Q89" i="31" s="1"/>
  <c r="S89" i="31" s="1"/>
  <c r="U89" i="31" s="1"/>
  <c r="AJ89" i="31" s="1"/>
  <c r="AN89" i="31" s="1"/>
  <c r="R50" i="19"/>
  <c r="R67" i="18"/>
  <c r="R81" i="17"/>
  <c r="AU73" i="11"/>
  <c r="P91" i="11"/>
  <c r="Q91" i="11" s="1"/>
  <c r="S91" i="11" s="1"/>
  <c r="U91" i="11" s="1"/>
  <c r="AJ91" i="11" s="1"/>
  <c r="O92" i="11"/>
  <c r="R142" i="7"/>
  <c r="R143" i="4"/>
  <c r="R143" i="5"/>
  <c r="R37" i="2"/>
  <c r="R53" i="1"/>
  <c r="R76" i="24"/>
  <c r="R109" i="27"/>
  <c r="R125" i="27"/>
  <c r="R52" i="27"/>
  <c r="R107" i="26"/>
  <c r="U122" i="26"/>
  <c r="AT122" i="26" s="1"/>
  <c r="R109" i="26"/>
  <c r="R109" i="25"/>
  <c r="R140" i="25"/>
  <c r="R52" i="25"/>
  <c r="R144" i="24"/>
  <c r="R79" i="25"/>
  <c r="R51" i="24"/>
  <c r="R64" i="24"/>
  <c r="R116" i="24"/>
  <c r="R77" i="24"/>
  <c r="R60" i="24"/>
  <c r="R127" i="23"/>
  <c r="R75" i="23"/>
  <c r="O75" i="23"/>
  <c r="R37" i="23"/>
  <c r="R131" i="22"/>
  <c r="R109" i="22"/>
  <c r="R81" i="22"/>
  <c r="R31" i="22"/>
  <c r="R144" i="21"/>
  <c r="R62" i="21"/>
  <c r="R137" i="21"/>
  <c r="O137" i="21"/>
  <c r="P137" i="21" s="1"/>
  <c r="Q137" i="21" s="1"/>
  <c r="R116" i="21"/>
  <c r="R58" i="20"/>
  <c r="O58" i="20"/>
  <c r="O90" i="20"/>
  <c r="R90" i="20"/>
  <c r="R129" i="31"/>
  <c r="R36" i="31"/>
  <c r="R26" i="20"/>
  <c r="O26" i="20"/>
  <c r="P26" i="20" s="1"/>
  <c r="Q26" i="20" s="1"/>
  <c r="S26" i="20" s="1"/>
  <c r="U26" i="20" s="1"/>
  <c r="AQ26" i="20" s="1"/>
  <c r="AU26" i="20" s="1"/>
  <c r="R79" i="31"/>
  <c r="R69" i="31"/>
  <c r="R65" i="31"/>
  <c r="R116" i="31"/>
  <c r="R91" i="19"/>
  <c r="O91" i="19"/>
  <c r="P91" i="19" s="1"/>
  <c r="Q91" i="19" s="1"/>
  <c r="S91" i="19" s="1"/>
  <c r="U91" i="19" s="1"/>
  <c r="AJ91" i="19" s="1"/>
  <c r="AN91" i="19" s="1"/>
  <c r="R125" i="19"/>
  <c r="R36" i="19"/>
  <c r="R129" i="18"/>
  <c r="AU27" i="17"/>
  <c r="R114" i="7"/>
  <c r="R122" i="29"/>
  <c r="R113" i="30"/>
  <c r="R90" i="29"/>
  <c r="R27" i="22"/>
  <c r="R145" i="6"/>
  <c r="R93" i="30"/>
  <c r="R113" i="29"/>
  <c r="R113" i="27"/>
  <c r="R138" i="27"/>
  <c r="R63" i="27"/>
  <c r="R35" i="27"/>
  <c r="R51" i="27"/>
  <c r="U73" i="26"/>
  <c r="AQ73" i="26" s="1"/>
  <c r="AU73" i="26" s="1"/>
  <c r="AU42" i="26"/>
  <c r="R90" i="26"/>
  <c r="O90" i="26"/>
  <c r="P90" i="26" s="1"/>
  <c r="Q90" i="26" s="1"/>
  <c r="S90" i="26" s="1"/>
  <c r="U90" i="26" s="1"/>
  <c r="AJ90" i="26" s="1"/>
  <c r="R100" i="26"/>
  <c r="R31" i="25"/>
  <c r="O27" i="25"/>
  <c r="R27" i="25"/>
  <c r="R82" i="25"/>
  <c r="R42" i="24"/>
  <c r="O42" i="24"/>
  <c r="R67" i="23"/>
  <c r="R26" i="24"/>
  <c r="O26" i="24"/>
  <c r="P26" i="24" s="1"/>
  <c r="Q26" i="24" s="1"/>
  <c r="S26" i="24" s="1"/>
  <c r="U26" i="24" s="1"/>
  <c r="AQ26" i="24" s="1"/>
  <c r="AU26" i="24" s="1"/>
  <c r="R91" i="24"/>
  <c r="R99" i="24"/>
  <c r="R69" i="23"/>
  <c r="R132" i="22"/>
  <c r="AU74" i="23"/>
  <c r="R52" i="23"/>
  <c r="R36" i="22"/>
  <c r="R124" i="21"/>
  <c r="R61" i="22"/>
  <c r="R78" i="21"/>
  <c r="R96" i="20"/>
  <c r="AU75" i="21"/>
  <c r="R142" i="31"/>
  <c r="R37" i="20"/>
  <c r="O58" i="31"/>
  <c r="R58" i="31"/>
  <c r="R75" i="20"/>
  <c r="R67" i="17"/>
  <c r="R138" i="9"/>
  <c r="R68" i="6"/>
  <c r="R140" i="30"/>
  <c r="R75" i="15"/>
  <c r="R116" i="15"/>
  <c r="R81" i="26"/>
  <c r="R143" i="24"/>
  <c r="O108" i="24"/>
  <c r="R108" i="24"/>
  <c r="R29" i="24"/>
  <c r="R83" i="22"/>
  <c r="R28" i="22"/>
  <c r="R78" i="20"/>
  <c r="BA121" i="17"/>
  <c r="R60" i="28"/>
  <c r="R106" i="27"/>
  <c r="R116" i="27"/>
  <c r="R130" i="27"/>
  <c r="R108" i="27"/>
  <c r="O42" i="27"/>
  <c r="R42" i="27"/>
  <c r="R48" i="27"/>
  <c r="R65" i="26"/>
  <c r="R34" i="26"/>
  <c r="R113" i="26"/>
  <c r="R127" i="25"/>
  <c r="R144" i="25"/>
  <c r="R94" i="25"/>
  <c r="U26" i="26"/>
  <c r="AQ26" i="26" s="1"/>
  <c r="AU26" i="26" s="1"/>
  <c r="R141" i="24"/>
  <c r="R83" i="25"/>
  <c r="R68" i="24"/>
  <c r="R109" i="24"/>
  <c r="R37" i="24"/>
  <c r="R100" i="23"/>
  <c r="O137" i="23"/>
  <c r="R137" i="23"/>
  <c r="R94" i="24"/>
  <c r="R92" i="24"/>
  <c r="R145" i="23"/>
  <c r="R106" i="22"/>
  <c r="O106" i="22"/>
  <c r="P106" i="22" s="1"/>
  <c r="Q106" i="22" s="1"/>
  <c r="R53" i="22"/>
  <c r="R100" i="22"/>
  <c r="R43" i="23"/>
  <c r="R93" i="22"/>
  <c r="R75" i="22"/>
  <c r="R58" i="22"/>
  <c r="O58" i="22"/>
  <c r="P58" i="22" s="1"/>
  <c r="Q58" i="22" s="1"/>
  <c r="S58" i="22" s="1"/>
  <c r="U58" i="22" s="1"/>
  <c r="AQ58" i="22" s="1"/>
  <c r="AU58" i="22" s="1"/>
  <c r="U42" i="22"/>
  <c r="AQ42" i="22" s="1"/>
  <c r="AU42" i="22" s="1"/>
  <c r="AX121" i="21"/>
  <c r="R114" i="21"/>
  <c r="R68" i="21"/>
  <c r="R84" i="20"/>
  <c r="R144" i="19"/>
  <c r="R29" i="20"/>
  <c r="R48" i="31"/>
  <c r="R28" i="21"/>
  <c r="AU43" i="9"/>
  <c r="R125" i="7"/>
  <c r="R69" i="4"/>
  <c r="R125" i="29"/>
  <c r="R30" i="29"/>
  <c r="R82" i="26"/>
  <c r="R94" i="26"/>
  <c r="R52" i="22"/>
  <c r="R97" i="27"/>
  <c r="R95" i="27"/>
  <c r="R31" i="27"/>
  <c r="O27" i="27"/>
  <c r="P27" i="27" s="1"/>
  <c r="Q27" i="27" s="1"/>
  <c r="R27" i="27"/>
  <c r="R30" i="27"/>
  <c r="R110" i="26"/>
  <c r="R83" i="26"/>
  <c r="R68" i="25"/>
  <c r="R53" i="25"/>
  <c r="U121" i="25"/>
  <c r="AT121" i="25" s="1"/>
  <c r="BA121" i="25" s="1"/>
  <c r="R35" i="25"/>
  <c r="R129" i="24"/>
  <c r="R69" i="24"/>
  <c r="R140" i="23"/>
  <c r="R63" i="23"/>
  <c r="R124" i="22"/>
  <c r="R36" i="23"/>
  <c r="R143" i="22"/>
  <c r="R50" i="22"/>
  <c r="R46" i="23"/>
  <c r="R29" i="22"/>
  <c r="R141" i="21"/>
  <c r="AJ90" i="22"/>
  <c r="AN90" i="22" s="1"/>
  <c r="R107" i="21"/>
  <c r="R131" i="21"/>
  <c r="R69" i="22"/>
  <c r="R109" i="21"/>
  <c r="R65" i="20"/>
  <c r="R48" i="21"/>
  <c r="R95" i="20"/>
  <c r="R47" i="21"/>
  <c r="R60" i="21"/>
  <c r="O60" i="21"/>
  <c r="R30" i="20"/>
  <c r="R79" i="20"/>
  <c r="R107" i="19"/>
  <c r="R62" i="11"/>
  <c r="R45" i="4"/>
  <c r="O45" i="4"/>
  <c r="R31" i="3"/>
  <c r="R33" i="30"/>
  <c r="O58" i="15"/>
  <c r="P58" i="15" s="1"/>
  <c r="Q58" i="15" s="1"/>
  <c r="R58" i="15"/>
  <c r="R53" i="27"/>
  <c r="R139" i="25"/>
  <c r="R30" i="25"/>
  <c r="R62" i="23"/>
  <c r="R67" i="22"/>
  <c r="R66" i="31"/>
  <c r="R29" i="17"/>
  <c r="AX137" i="17"/>
  <c r="R75" i="6"/>
  <c r="R142" i="28"/>
  <c r="R132" i="33"/>
  <c r="R96" i="27"/>
  <c r="O89" i="27"/>
  <c r="P89" i="27" s="1"/>
  <c r="Q89" i="27" s="1"/>
  <c r="R89" i="27"/>
  <c r="R77" i="27"/>
  <c r="R100" i="27"/>
  <c r="R91" i="27"/>
  <c r="O91" i="27"/>
  <c r="R34" i="27"/>
  <c r="U59" i="27"/>
  <c r="AQ59" i="27" s="1"/>
  <c r="AU59" i="27" s="1"/>
  <c r="R75" i="26"/>
  <c r="R45" i="26"/>
  <c r="R106" i="26"/>
  <c r="R98" i="26"/>
  <c r="R122" i="25"/>
  <c r="O122" i="25"/>
  <c r="AX121" i="25"/>
  <c r="AX137" i="25"/>
  <c r="R141" i="25"/>
  <c r="R50" i="25"/>
  <c r="R89" i="25"/>
  <c r="O89" i="25"/>
  <c r="P89" i="25" s="1"/>
  <c r="Q89" i="25" s="1"/>
  <c r="R32" i="25"/>
  <c r="R145" i="24"/>
  <c r="R80" i="25"/>
  <c r="R80" i="24"/>
  <c r="R106" i="24"/>
  <c r="O106" i="24"/>
  <c r="P106" i="24" s="1"/>
  <c r="Q106" i="24" s="1"/>
  <c r="S106" i="24" s="1"/>
  <c r="U106" i="24" s="1"/>
  <c r="AT106" i="24" s="1"/>
  <c r="AX106" i="24" s="1"/>
  <c r="R110" i="24"/>
  <c r="R138" i="23"/>
  <c r="R30" i="24"/>
  <c r="R93" i="23"/>
  <c r="U136" i="23"/>
  <c r="AT136" i="23" s="1"/>
  <c r="AX136" i="23" s="1"/>
  <c r="R96" i="24"/>
  <c r="R58" i="23"/>
  <c r="O58" i="23"/>
  <c r="P58" i="23" s="1"/>
  <c r="Q58" i="23" s="1"/>
  <c r="S58" i="23" s="1"/>
  <c r="U58" i="23" s="1"/>
  <c r="AQ58" i="23" s="1"/>
  <c r="AU58" i="23" s="1"/>
  <c r="R67" i="24"/>
  <c r="R122" i="22"/>
  <c r="O122" i="22"/>
  <c r="P122" i="22" s="1"/>
  <c r="Q122" i="22" s="1"/>
  <c r="AX105" i="22"/>
  <c r="S105" i="23"/>
  <c r="U105" i="23" s="1"/>
  <c r="AT105" i="23" s="1"/>
  <c r="AX105" i="23" s="1"/>
  <c r="R77" i="22"/>
  <c r="R49" i="23"/>
  <c r="R84" i="22"/>
  <c r="AJ89" i="22"/>
  <c r="AN89" i="22" s="1"/>
  <c r="R147" i="31"/>
  <c r="R45" i="21"/>
  <c r="R94" i="20"/>
  <c r="R44" i="21"/>
  <c r="R46" i="31"/>
  <c r="R62" i="31"/>
  <c r="R80" i="20"/>
  <c r="R97" i="21"/>
  <c r="AX136" i="18"/>
  <c r="R94" i="18"/>
  <c r="R44" i="18"/>
  <c r="R141" i="17"/>
  <c r="R53" i="13"/>
  <c r="R79" i="9"/>
  <c r="AU26" i="7"/>
  <c r="R52" i="7"/>
  <c r="R76" i="30"/>
  <c r="R90" i="27"/>
  <c r="O90" i="27"/>
  <c r="P90" i="27" s="1"/>
  <c r="Q90" i="27" s="1"/>
  <c r="S90" i="27" s="1"/>
  <c r="U90" i="27" s="1"/>
  <c r="AJ90" i="27" s="1"/>
  <c r="AN90" i="27" s="1"/>
  <c r="R105" i="27"/>
  <c r="O105" i="27"/>
  <c r="P105" i="27" s="1"/>
  <c r="Q105" i="27" s="1"/>
  <c r="S105" i="27" s="1"/>
  <c r="U105" i="27" s="1"/>
  <c r="AT105" i="27" s="1"/>
  <c r="AX105" i="27" s="1"/>
  <c r="R112" i="27"/>
  <c r="R139" i="26"/>
  <c r="R44" i="27"/>
  <c r="R29" i="27"/>
  <c r="O58" i="26"/>
  <c r="R58" i="26"/>
  <c r="R35" i="26"/>
  <c r="R114" i="26"/>
  <c r="R79" i="26"/>
  <c r="R125" i="25"/>
  <c r="R64" i="25"/>
  <c r="R47" i="25"/>
  <c r="O137" i="24"/>
  <c r="R137" i="24"/>
  <c r="R115" i="24"/>
  <c r="R90" i="24"/>
  <c r="O90" i="24"/>
  <c r="P90" i="24" s="1"/>
  <c r="Q90" i="24" s="1"/>
  <c r="S90" i="24" s="1"/>
  <c r="U90" i="24" s="1"/>
  <c r="AJ90" i="24" s="1"/>
  <c r="AN90" i="24" s="1"/>
  <c r="R61" i="23"/>
  <c r="R109" i="23"/>
  <c r="O107" i="22"/>
  <c r="R107" i="22"/>
  <c r="R32" i="23"/>
  <c r="R58" i="24"/>
  <c r="O58" i="24"/>
  <c r="P58" i="24" s="1"/>
  <c r="Q58" i="24" s="1"/>
  <c r="O73" i="22"/>
  <c r="R73" i="22"/>
  <c r="R33" i="22"/>
  <c r="R145" i="21"/>
  <c r="R106" i="21"/>
  <c r="O106" i="21"/>
  <c r="P106" i="21" s="1"/>
  <c r="Q106" i="21" s="1"/>
  <c r="S106" i="21" s="1"/>
  <c r="U106" i="21" s="1"/>
  <c r="AT106" i="21" s="1"/>
  <c r="AX106" i="21" s="1"/>
  <c r="R62" i="22"/>
  <c r="R48" i="20"/>
  <c r="R61" i="20"/>
  <c r="R68" i="20"/>
  <c r="R47" i="20"/>
  <c r="R130" i="20"/>
  <c r="R50" i="21"/>
  <c r="R43" i="31"/>
  <c r="O43" i="31"/>
  <c r="P43" i="31" s="1"/>
  <c r="Q43" i="31" s="1"/>
  <c r="S43" i="31" s="1"/>
  <c r="U43" i="31" s="1"/>
  <c r="AQ43" i="31" s="1"/>
  <c r="R34" i="20"/>
  <c r="R147" i="19"/>
  <c r="R83" i="20"/>
  <c r="R74" i="31"/>
  <c r="O74" i="31"/>
  <c r="P74" i="31" s="1"/>
  <c r="Q74" i="31" s="1"/>
  <c r="S74" i="31" s="1"/>
  <c r="U74" i="31" s="1"/>
  <c r="AQ74" i="31" s="1"/>
  <c r="R131" i="19"/>
  <c r="R96" i="16"/>
  <c r="R141" i="5"/>
  <c r="R95" i="5"/>
  <c r="R81" i="27"/>
  <c r="R67" i="20"/>
  <c r="R33" i="6"/>
  <c r="R95" i="1"/>
  <c r="R115" i="15"/>
  <c r="R74" i="27"/>
  <c r="O74" i="27"/>
  <c r="P74" i="27" s="1"/>
  <c r="Q74" i="27" s="1"/>
  <c r="S74" i="27" s="1"/>
  <c r="U74" i="27" s="1"/>
  <c r="AQ74" i="27" s="1"/>
  <c r="AU74" i="27" s="1"/>
  <c r="R143" i="26"/>
  <c r="R146" i="26"/>
  <c r="R130" i="26"/>
  <c r="R111" i="26"/>
  <c r="R99" i="26"/>
  <c r="R130" i="25"/>
  <c r="R32" i="26"/>
  <c r="R44" i="25"/>
  <c r="R145" i="25"/>
  <c r="O90" i="25"/>
  <c r="P90" i="25" s="1"/>
  <c r="Q90" i="25" s="1"/>
  <c r="S90" i="25" s="1"/>
  <c r="U90" i="25" s="1"/>
  <c r="AJ90" i="25" s="1"/>
  <c r="AN90" i="25" s="1"/>
  <c r="R90" i="25"/>
  <c r="R96" i="25"/>
  <c r="R36" i="25"/>
  <c r="O121" i="24"/>
  <c r="P121" i="24" s="1"/>
  <c r="Q121" i="24" s="1"/>
  <c r="S121" i="24" s="1"/>
  <c r="U121" i="24" s="1"/>
  <c r="AT121" i="24" s="1"/>
  <c r="AX121" i="24" s="1"/>
  <c r="R121" i="24"/>
  <c r="R73" i="25"/>
  <c r="O73" i="25"/>
  <c r="P73" i="25" s="1"/>
  <c r="Q73" i="25" s="1"/>
  <c r="R112" i="24"/>
  <c r="R114" i="24"/>
  <c r="R74" i="24"/>
  <c r="O74" i="24"/>
  <c r="R34" i="24"/>
  <c r="R84" i="23"/>
  <c r="R115" i="23"/>
  <c r="R92" i="23"/>
  <c r="R123" i="22"/>
  <c r="O123" i="22"/>
  <c r="R80" i="22"/>
  <c r="O76" i="21"/>
  <c r="R76" i="21"/>
  <c r="R142" i="21"/>
  <c r="R136" i="31"/>
  <c r="O136" i="31"/>
  <c r="R45" i="20"/>
  <c r="R51" i="20"/>
  <c r="AU73" i="21"/>
  <c r="R44" i="20"/>
  <c r="R127" i="20"/>
  <c r="R145" i="31"/>
  <c r="R69" i="21"/>
  <c r="S73" i="20"/>
  <c r="U73" i="20" s="1"/>
  <c r="AQ73" i="20" s="1"/>
  <c r="AU73" i="20" s="1"/>
  <c r="R140" i="19"/>
  <c r="O136" i="19"/>
  <c r="R136" i="19"/>
  <c r="R143" i="19"/>
  <c r="R110" i="19"/>
  <c r="O26" i="18"/>
  <c r="P26" i="18" s="1"/>
  <c r="Q26" i="18" s="1"/>
  <c r="R26" i="18"/>
  <c r="R94" i="7"/>
  <c r="P58" i="1"/>
  <c r="Q58" i="1" s="1"/>
  <c r="S58" i="1" s="1"/>
  <c r="U58" i="1" s="1"/>
  <c r="AQ58" i="1" s="1"/>
  <c r="O59" i="1"/>
  <c r="R91" i="15"/>
  <c r="R108" i="1"/>
  <c r="R115" i="1"/>
  <c r="R65" i="27"/>
  <c r="O61" i="27"/>
  <c r="R61" i="27"/>
  <c r="R82" i="27"/>
  <c r="R68" i="27"/>
  <c r="R128" i="26"/>
  <c r="AU58" i="27"/>
  <c r="R46" i="27"/>
  <c r="O28" i="27"/>
  <c r="P28" i="27" s="1"/>
  <c r="Q28" i="27" s="1"/>
  <c r="R28" i="27"/>
  <c r="R31" i="26"/>
  <c r="R60" i="26"/>
  <c r="R116" i="25"/>
  <c r="R126" i="25"/>
  <c r="R131" i="25"/>
  <c r="R67" i="25"/>
  <c r="R97" i="25"/>
  <c r="R59" i="25"/>
  <c r="O59" i="25"/>
  <c r="R139" i="24"/>
  <c r="R142" i="24"/>
  <c r="R84" i="25"/>
  <c r="R45" i="24"/>
  <c r="R107" i="24"/>
  <c r="O107" i="24"/>
  <c r="P107" i="24" s="1"/>
  <c r="Q107" i="24" s="1"/>
  <c r="R93" i="24"/>
  <c r="R63" i="24"/>
  <c r="R29" i="23"/>
  <c r="R47" i="23"/>
  <c r="O26" i="22"/>
  <c r="P26" i="22" s="1"/>
  <c r="Q26" i="22" s="1"/>
  <c r="R26" i="22"/>
  <c r="R138" i="21"/>
  <c r="O138" i="21"/>
  <c r="P138" i="21" s="1"/>
  <c r="Q138" i="21" s="1"/>
  <c r="S138" i="21" s="1"/>
  <c r="U138" i="21" s="1"/>
  <c r="AT138" i="21" s="1"/>
  <c r="AX138" i="21" s="1"/>
  <c r="R68" i="22"/>
  <c r="R65" i="21"/>
  <c r="R66" i="22"/>
  <c r="O42" i="20"/>
  <c r="R42" i="20"/>
  <c r="R51" i="21"/>
  <c r="R64" i="20"/>
  <c r="AX136" i="21"/>
  <c r="R33" i="21"/>
  <c r="O43" i="22"/>
  <c r="P43" i="22" s="1"/>
  <c r="Q43" i="22" s="1"/>
  <c r="S43" i="22" s="1"/>
  <c r="U43" i="22" s="1"/>
  <c r="AQ43" i="22" s="1"/>
  <c r="AU43" i="22" s="1"/>
  <c r="O27" i="20"/>
  <c r="R27" i="20"/>
  <c r="AU43" i="31"/>
  <c r="R98" i="18"/>
  <c r="R44" i="17"/>
  <c r="O58" i="18"/>
  <c r="P58" i="18" s="1"/>
  <c r="Q58" i="18" s="1"/>
  <c r="R58" i="18"/>
  <c r="R76" i="18"/>
  <c r="R28" i="18"/>
  <c r="R126" i="16"/>
  <c r="R107" i="16"/>
  <c r="R52" i="16"/>
  <c r="O74" i="16"/>
  <c r="R74" i="16"/>
  <c r="R63" i="9"/>
  <c r="R140" i="8"/>
  <c r="R144" i="4"/>
  <c r="R112" i="28"/>
  <c r="R68" i="30"/>
  <c r="R60" i="27"/>
  <c r="O60" i="27"/>
  <c r="P60" i="27" s="1"/>
  <c r="Q60" i="27" s="1"/>
  <c r="S60" i="27" s="1"/>
  <c r="U60" i="27" s="1"/>
  <c r="AQ60" i="27" s="1"/>
  <c r="AU60" i="27" s="1"/>
  <c r="R94" i="27"/>
  <c r="R123" i="26"/>
  <c r="O123" i="26"/>
  <c r="R49" i="27"/>
  <c r="R74" i="26"/>
  <c r="O74" i="26"/>
  <c r="P74" i="26" s="1"/>
  <c r="Q74" i="26" s="1"/>
  <c r="R47" i="26"/>
  <c r="R115" i="26"/>
  <c r="R76" i="26"/>
  <c r="R113" i="25"/>
  <c r="O91" i="26"/>
  <c r="R91" i="26"/>
  <c r="R95" i="26"/>
  <c r="O138" i="25"/>
  <c r="P138" i="25" s="1"/>
  <c r="Q138" i="25" s="1"/>
  <c r="R138" i="25"/>
  <c r="O27" i="26"/>
  <c r="R27" i="26"/>
  <c r="R33" i="25"/>
  <c r="R126" i="24"/>
  <c r="R123" i="24"/>
  <c r="P42" i="25"/>
  <c r="Q42" i="25" s="1"/>
  <c r="S42" i="25" s="1"/>
  <c r="U42" i="25" s="1"/>
  <c r="AQ42" i="25" s="1"/>
  <c r="AU42" i="25" s="1"/>
  <c r="O43" i="25"/>
  <c r="P43" i="25" s="1"/>
  <c r="Q43" i="25" s="1"/>
  <c r="S43" i="25" s="1"/>
  <c r="U43" i="25" s="1"/>
  <c r="AQ43" i="25" s="1"/>
  <c r="AU43" i="25" s="1"/>
  <c r="R128" i="24"/>
  <c r="R75" i="24"/>
  <c r="R27" i="24"/>
  <c r="O27" i="24"/>
  <c r="R111" i="23"/>
  <c r="R91" i="23"/>
  <c r="O89" i="23"/>
  <c r="R89" i="23"/>
  <c r="R50" i="23"/>
  <c r="R91" i="22"/>
  <c r="O91" i="22"/>
  <c r="R37" i="22"/>
  <c r="R64" i="22"/>
  <c r="R128" i="21"/>
  <c r="R147" i="20"/>
  <c r="R122" i="20"/>
  <c r="O122" i="20"/>
  <c r="P122" i="20" s="1"/>
  <c r="Q122" i="20" s="1"/>
  <c r="R141" i="31"/>
  <c r="R125" i="20"/>
  <c r="S105" i="21"/>
  <c r="U105" i="21" s="1"/>
  <c r="AT105" i="21" s="1"/>
  <c r="R111" i="20"/>
  <c r="R110" i="20"/>
  <c r="R31" i="19"/>
  <c r="BA121" i="10"/>
  <c r="AX121" i="10"/>
  <c r="AU42" i="15"/>
  <c r="R82" i="20"/>
  <c r="R97" i="31"/>
  <c r="R130" i="31"/>
  <c r="R68" i="31"/>
  <c r="R138" i="19"/>
  <c r="R97" i="19"/>
  <c r="R113" i="20"/>
  <c r="R30" i="19"/>
  <c r="O136" i="18"/>
  <c r="P136" i="18" s="1"/>
  <c r="Q136" i="18" s="1"/>
  <c r="S136" i="18" s="1"/>
  <c r="U136" i="18" s="1"/>
  <c r="AT136" i="18" s="1"/>
  <c r="R136" i="18"/>
  <c r="R146" i="18"/>
  <c r="R64" i="18"/>
  <c r="R75" i="18"/>
  <c r="R129" i="17"/>
  <c r="R109" i="17"/>
  <c r="R89" i="14"/>
  <c r="O89" i="14"/>
  <c r="R146" i="14"/>
  <c r="R115" i="16"/>
  <c r="R81" i="14"/>
  <c r="R112" i="14"/>
  <c r="R45" i="14"/>
  <c r="R62" i="16"/>
  <c r="R122" i="13"/>
  <c r="R45" i="13"/>
  <c r="R52" i="13"/>
  <c r="R30" i="12"/>
  <c r="S73" i="14"/>
  <c r="U73" i="14" s="1"/>
  <c r="AQ73" i="14" s="1"/>
  <c r="R115" i="13"/>
  <c r="R107" i="12"/>
  <c r="R49" i="13"/>
  <c r="R136" i="14"/>
  <c r="O136" i="14"/>
  <c r="P136" i="14" s="1"/>
  <c r="Q136" i="14" s="1"/>
  <c r="S136" i="14" s="1"/>
  <c r="U136" i="14" s="1"/>
  <c r="AT136" i="14" s="1"/>
  <c r="R69" i="12"/>
  <c r="R145" i="10"/>
  <c r="R94" i="11"/>
  <c r="R122" i="11"/>
  <c r="O122" i="11"/>
  <c r="R63" i="10"/>
  <c r="R109" i="9"/>
  <c r="R130" i="9"/>
  <c r="R127" i="9"/>
  <c r="R78" i="10"/>
  <c r="R115" i="9"/>
  <c r="R142" i="8"/>
  <c r="S121" i="9"/>
  <c r="U121" i="9" s="1"/>
  <c r="AT121" i="9" s="1"/>
  <c r="BA121" i="9" s="1"/>
  <c r="R130" i="8"/>
  <c r="R26" i="11"/>
  <c r="O26" i="11"/>
  <c r="P26" i="11" s="1"/>
  <c r="Q26" i="11" s="1"/>
  <c r="R59" i="8"/>
  <c r="O59" i="8"/>
  <c r="R67" i="11"/>
  <c r="R48" i="8"/>
  <c r="AX121" i="8"/>
  <c r="R37" i="8"/>
  <c r="R106" i="7"/>
  <c r="O106" i="7"/>
  <c r="P106" i="7" s="1"/>
  <c r="Q106" i="7" s="1"/>
  <c r="S106" i="7" s="1"/>
  <c r="U106" i="7" s="1"/>
  <c r="AT106" i="7" s="1"/>
  <c r="AX106" i="7" s="1"/>
  <c r="R73" i="8"/>
  <c r="O73" i="8"/>
  <c r="P73" i="8" s="1"/>
  <c r="Q73" i="8" s="1"/>
  <c r="R31" i="8"/>
  <c r="R145" i="7"/>
  <c r="R52" i="6"/>
  <c r="R126" i="6"/>
  <c r="R113" i="6"/>
  <c r="R123" i="7"/>
  <c r="R141" i="6"/>
  <c r="O136" i="5"/>
  <c r="R136" i="5"/>
  <c r="S136" i="6"/>
  <c r="U136" i="6" s="1"/>
  <c r="AT136" i="6" s="1"/>
  <c r="AX136" i="6" s="1"/>
  <c r="R139" i="5"/>
  <c r="R43" i="7"/>
  <c r="R50" i="5"/>
  <c r="R109" i="5"/>
  <c r="R27" i="5"/>
  <c r="R47" i="4"/>
  <c r="R67" i="3"/>
  <c r="R139" i="3"/>
  <c r="R53" i="2"/>
  <c r="R141" i="1"/>
  <c r="R111" i="2"/>
  <c r="R126" i="1"/>
  <c r="R46" i="28"/>
  <c r="R75" i="28"/>
  <c r="R35" i="1"/>
  <c r="R42" i="1"/>
  <c r="O42" i="1"/>
  <c r="P42" i="1" s="1"/>
  <c r="Q42" i="1" s="1"/>
  <c r="S42" i="1" s="1"/>
  <c r="U42" i="1" s="1"/>
  <c r="AQ42" i="1" s="1"/>
  <c r="AU42" i="1" s="1"/>
  <c r="R47" i="28"/>
  <c r="R50" i="1"/>
  <c r="R127" i="28"/>
  <c r="R33" i="1"/>
  <c r="R77" i="30"/>
  <c r="R33" i="28"/>
  <c r="R37" i="28"/>
  <c r="R110" i="29"/>
  <c r="R30" i="30"/>
  <c r="R63" i="15"/>
  <c r="R53" i="15"/>
  <c r="R64" i="29"/>
  <c r="R53" i="30"/>
  <c r="R74" i="15"/>
  <c r="O74" i="15"/>
  <c r="P74" i="15" s="1"/>
  <c r="Q74" i="15" s="1"/>
  <c r="AU27" i="29"/>
  <c r="O74" i="30"/>
  <c r="R74" i="30"/>
  <c r="O105" i="15"/>
  <c r="R105" i="15"/>
  <c r="R59" i="30"/>
  <c r="R114" i="33"/>
  <c r="R107" i="1"/>
  <c r="R90" i="33"/>
  <c r="R128" i="33"/>
  <c r="R97" i="29"/>
  <c r="S105" i="33"/>
  <c r="U105" i="33" s="1"/>
  <c r="AT105" i="33" s="1"/>
  <c r="AX105" i="33" s="1"/>
  <c r="R29" i="21"/>
  <c r="R109" i="31"/>
  <c r="R128" i="19"/>
  <c r="R32" i="19"/>
  <c r="AX105" i="20"/>
  <c r="R95" i="19"/>
  <c r="R114" i="19"/>
  <c r="R37" i="19"/>
  <c r="R105" i="18"/>
  <c r="O105" i="18"/>
  <c r="R112" i="18"/>
  <c r="R122" i="18"/>
  <c r="O122" i="18"/>
  <c r="R105" i="17"/>
  <c r="O105" i="17"/>
  <c r="R53" i="17"/>
  <c r="R63" i="17"/>
  <c r="R111" i="17"/>
  <c r="R76" i="17"/>
  <c r="R144" i="16"/>
  <c r="R74" i="18"/>
  <c r="R126" i="17"/>
  <c r="R95" i="14"/>
  <c r="U121" i="17"/>
  <c r="AT121" i="17" s="1"/>
  <c r="R112" i="16"/>
  <c r="R37" i="16"/>
  <c r="R36" i="16"/>
  <c r="R63" i="16"/>
  <c r="R145" i="17"/>
  <c r="R69" i="13"/>
  <c r="R90" i="13"/>
  <c r="R35" i="14"/>
  <c r="R145" i="14"/>
  <c r="R42" i="13"/>
  <c r="O42" i="13"/>
  <c r="P42" i="13" s="1"/>
  <c r="Q42" i="13" s="1"/>
  <c r="S42" i="13" s="1"/>
  <c r="U42" i="13" s="1"/>
  <c r="AQ42" i="13" s="1"/>
  <c r="AU42" i="13" s="1"/>
  <c r="R109" i="12"/>
  <c r="R125" i="12"/>
  <c r="R112" i="12"/>
  <c r="R33" i="13"/>
  <c r="R83" i="16"/>
  <c r="R78" i="16"/>
  <c r="R108" i="13"/>
  <c r="R46" i="13"/>
  <c r="R113" i="10"/>
  <c r="R60" i="10"/>
  <c r="R78" i="12"/>
  <c r="R93" i="11"/>
  <c r="R92" i="10"/>
  <c r="R83" i="10"/>
  <c r="O28" i="13"/>
  <c r="P28" i="13" s="1"/>
  <c r="Q28" i="13" s="1"/>
  <c r="S28" i="13" s="1"/>
  <c r="U28" i="13" s="1"/>
  <c r="AQ28" i="13" s="1"/>
  <c r="AU28" i="13" s="1"/>
  <c r="R67" i="8"/>
  <c r="R37" i="11"/>
  <c r="R126" i="8"/>
  <c r="R45" i="8"/>
  <c r="R110" i="7"/>
  <c r="R97" i="7"/>
  <c r="R84" i="8"/>
  <c r="U121" i="11"/>
  <c r="AT121" i="11" s="1"/>
  <c r="R128" i="8"/>
  <c r="R146" i="7"/>
  <c r="R36" i="6"/>
  <c r="R78" i="7"/>
  <c r="R64" i="6"/>
  <c r="R37" i="6"/>
  <c r="R145" i="5"/>
  <c r="R74" i="5"/>
  <c r="R50" i="7"/>
  <c r="R46" i="7"/>
  <c r="R100" i="4"/>
  <c r="R79" i="6"/>
  <c r="R110" i="4"/>
  <c r="R80" i="3"/>
  <c r="R84" i="4"/>
  <c r="R126" i="3"/>
  <c r="U136" i="4"/>
  <c r="AT136" i="4" s="1"/>
  <c r="AX136" i="4" s="1"/>
  <c r="O123" i="5"/>
  <c r="R28" i="5"/>
  <c r="R44" i="4"/>
  <c r="O44" i="4"/>
  <c r="P44" i="4" s="1"/>
  <c r="Q44" i="4" s="1"/>
  <c r="S44" i="4" s="1"/>
  <c r="U44" i="4" s="1"/>
  <c r="AQ44" i="4" s="1"/>
  <c r="AU44" i="4" s="1"/>
  <c r="R37" i="4"/>
  <c r="O73" i="3"/>
  <c r="P73" i="3" s="1"/>
  <c r="Q73" i="3" s="1"/>
  <c r="S73" i="3" s="1"/>
  <c r="U73" i="3" s="1"/>
  <c r="AQ73" i="3" s="1"/>
  <c r="R73" i="3"/>
  <c r="R31" i="2"/>
  <c r="R110" i="3"/>
  <c r="R128" i="1"/>
  <c r="R96" i="2"/>
  <c r="R29" i="3"/>
  <c r="R74" i="2"/>
  <c r="O74" i="2"/>
  <c r="R50" i="2"/>
  <c r="R62" i="4"/>
  <c r="R34" i="3"/>
  <c r="R43" i="28"/>
  <c r="O43" i="28"/>
  <c r="P43" i="28" s="1"/>
  <c r="Q43" i="28" s="1"/>
  <c r="S43" i="28" s="1"/>
  <c r="U43" i="28" s="1"/>
  <c r="AQ43" i="28" s="1"/>
  <c r="AU43" i="28" s="1"/>
  <c r="R129" i="28"/>
  <c r="R126" i="28"/>
  <c r="R69" i="28"/>
  <c r="R65" i="28"/>
  <c r="R68" i="1"/>
  <c r="R44" i="28"/>
  <c r="R93" i="28"/>
  <c r="R30" i="28"/>
  <c r="R47" i="15"/>
  <c r="R36" i="30"/>
  <c r="R84" i="15"/>
  <c r="R111" i="29"/>
  <c r="R73" i="1"/>
  <c r="O73" i="1"/>
  <c r="R84" i="30"/>
  <c r="R111" i="15"/>
  <c r="R124" i="29"/>
  <c r="R137" i="15"/>
  <c r="R49" i="15"/>
  <c r="R34" i="28"/>
  <c r="R140" i="15"/>
  <c r="R136" i="33"/>
  <c r="O136" i="33"/>
  <c r="R126" i="30"/>
  <c r="R60" i="15"/>
  <c r="R96" i="30"/>
  <c r="R116" i="29"/>
  <c r="R138" i="29"/>
  <c r="R112" i="1"/>
  <c r="AX123" i="15"/>
  <c r="BA123" i="15"/>
  <c r="R109" i="33"/>
  <c r="R66" i="30"/>
  <c r="R125" i="31"/>
  <c r="R64" i="31"/>
  <c r="R98" i="21"/>
  <c r="R26" i="21"/>
  <c r="O26" i="21"/>
  <c r="P26" i="21" s="1"/>
  <c r="Q26" i="21" s="1"/>
  <c r="S26" i="21" s="1"/>
  <c r="U26" i="21" s="1"/>
  <c r="AQ26" i="21" s="1"/>
  <c r="AU26" i="21" s="1"/>
  <c r="R123" i="19"/>
  <c r="R107" i="20"/>
  <c r="R106" i="20"/>
  <c r="R35" i="19"/>
  <c r="R61" i="18"/>
  <c r="R109" i="18"/>
  <c r="R50" i="17"/>
  <c r="R132" i="17"/>
  <c r="R91" i="17"/>
  <c r="R48" i="17"/>
  <c r="R113" i="16"/>
  <c r="R142" i="14"/>
  <c r="R51" i="17"/>
  <c r="R111" i="16"/>
  <c r="R78" i="14"/>
  <c r="AX121" i="17"/>
  <c r="O105" i="14"/>
  <c r="R105" i="14"/>
  <c r="R61" i="13"/>
  <c r="O61" i="13"/>
  <c r="R140" i="14"/>
  <c r="R51" i="13"/>
  <c r="R68" i="12"/>
  <c r="R67" i="12"/>
  <c r="R145" i="12"/>
  <c r="R115" i="12"/>
  <c r="R75" i="16"/>
  <c r="R43" i="13"/>
  <c r="O43" i="13"/>
  <c r="R34" i="10"/>
  <c r="R142" i="10"/>
  <c r="R47" i="10"/>
  <c r="R75" i="12"/>
  <c r="R79" i="11"/>
  <c r="R108" i="9"/>
  <c r="R122" i="9"/>
  <c r="O122" i="9"/>
  <c r="R82" i="10"/>
  <c r="R111" i="9"/>
  <c r="O91" i="9"/>
  <c r="R91" i="9"/>
  <c r="R142" i="9"/>
  <c r="R136" i="8"/>
  <c r="O136" i="8"/>
  <c r="P136" i="8" s="1"/>
  <c r="Q136" i="8" s="1"/>
  <c r="S136" i="8" s="1"/>
  <c r="U136" i="8" s="1"/>
  <c r="AT136" i="8" s="1"/>
  <c r="R90" i="7"/>
  <c r="O90" i="7"/>
  <c r="P90" i="7" s="1"/>
  <c r="Q90" i="7" s="1"/>
  <c r="R125" i="8"/>
  <c r="R107" i="6"/>
  <c r="R114" i="6"/>
  <c r="R106" i="6"/>
  <c r="O106" i="6"/>
  <c r="R131" i="7"/>
  <c r="R132" i="6"/>
  <c r="R113" i="4"/>
  <c r="R68" i="5"/>
  <c r="R125" i="4"/>
  <c r="R53" i="7"/>
  <c r="R49" i="7"/>
  <c r="R138" i="4"/>
  <c r="R62" i="5"/>
  <c r="U58" i="5"/>
  <c r="AQ58" i="5" s="1"/>
  <c r="AU58" i="5" s="1"/>
  <c r="R124" i="3"/>
  <c r="R66" i="3"/>
  <c r="R81" i="4"/>
  <c r="R113" i="5"/>
  <c r="R121" i="3"/>
  <c r="O121" i="3"/>
  <c r="P121" i="3" s="1"/>
  <c r="Q121" i="3" s="1"/>
  <c r="S121" i="3" s="1"/>
  <c r="U121" i="3" s="1"/>
  <c r="AT121" i="3" s="1"/>
  <c r="AX121" i="3" s="1"/>
  <c r="R123" i="3"/>
  <c r="R31" i="5"/>
  <c r="R63" i="3"/>
  <c r="R143" i="3"/>
  <c r="R95" i="3"/>
  <c r="R52" i="3"/>
  <c r="O137" i="6"/>
  <c r="R68" i="2"/>
  <c r="R105" i="2"/>
  <c r="O105" i="2"/>
  <c r="P105" i="2" s="1"/>
  <c r="Q105" i="2" s="1"/>
  <c r="S105" i="2" s="1"/>
  <c r="U105" i="2" s="1"/>
  <c r="AT105" i="2" s="1"/>
  <c r="AX105" i="2" s="1"/>
  <c r="R67" i="2"/>
  <c r="R92" i="2"/>
  <c r="R129" i="1"/>
  <c r="R91" i="1"/>
  <c r="O58" i="28"/>
  <c r="R58" i="28"/>
  <c r="R31" i="1"/>
  <c r="R82" i="28"/>
  <c r="R27" i="1"/>
  <c r="O27" i="1"/>
  <c r="P27" i="1" s="1"/>
  <c r="Q27" i="1" s="1"/>
  <c r="U74" i="4"/>
  <c r="AQ74" i="4" s="1"/>
  <c r="AU74" i="4" s="1"/>
  <c r="R94" i="28"/>
  <c r="R122" i="28"/>
  <c r="R63" i="29"/>
  <c r="R44" i="15"/>
  <c r="R66" i="29"/>
  <c r="R44" i="30"/>
  <c r="O44" i="30"/>
  <c r="R65" i="29"/>
  <c r="R27" i="28"/>
  <c r="O27" i="28"/>
  <c r="P27" i="28" s="1"/>
  <c r="Q27" i="28" s="1"/>
  <c r="R130" i="29"/>
  <c r="R110" i="33"/>
  <c r="R111" i="1"/>
  <c r="R26" i="29"/>
  <c r="O26" i="29"/>
  <c r="P26" i="29" s="1"/>
  <c r="Q26" i="29" s="1"/>
  <c r="U42" i="29"/>
  <c r="AQ42" i="29" s="1"/>
  <c r="R69" i="30"/>
  <c r="R115" i="33"/>
  <c r="R91" i="21"/>
  <c r="R37" i="21"/>
  <c r="R81" i="31"/>
  <c r="R113" i="31"/>
  <c r="R115" i="19"/>
  <c r="R98" i="19"/>
  <c r="R68" i="19"/>
  <c r="R108" i="19"/>
  <c r="O90" i="18"/>
  <c r="R90" i="18"/>
  <c r="R143" i="18"/>
  <c r="R99" i="18"/>
  <c r="R60" i="17"/>
  <c r="R47" i="18"/>
  <c r="R77" i="17"/>
  <c r="R37" i="18"/>
  <c r="R62" i="18"/>
  <c r="R99" i="17"/>
  <c r="R78" i="18"/>
  <c r="R89" i="17"/>
  <c r="O89" i="17"/>
  <c r="R60" i="16"/>
  <c r="R32" i="16"/>
  <c r="R138" i="17"/>
  <c r="R114" i="14"/>
  <c r="R116" i="14"/>
  <c r="R31" i="14"/>
  <c r="R139" i="12"/>
  <c r="S60" i="13"/>
  <c r="U60" i="13" s="1"/>
  <c r="AQ60" i="13" s="1"/>
  <c r="R116" i="12"/>
  <c r="R94" i="12"/>
  <c r="R132" i="12"/>
  <c r="R82" i="16"/>
  <c r="R112" i="13"/>
  <c r="R92" i="12"/>
  <c r="R77" i="13"/>
  <c r="R58" i="12"/>
  <c r="O58" i="12"/>
  <c r="P58" i="12" s="1"/>
  <c r="Q58" i="12" s="1"/>
  <c r="S58" i="12" s="1"/>
  <c r="U58" i="12" s="1"/>
  <c r="AQ58" i="12" s="1"/>
  <c r="R131" i="10"/>
  <c r="R96" i="10"/>
  <c r="R44" i="10"/>
  <c r="S121" i="16"/>
  <c r="U121" i="16" s="1"/>
  <c r="AT121" i="16" s="1"/>
  <c r="BA121" i="16" s="1"/>
  <c r="R141" i="12"/>
  <c r="R82" i="12"/>
  <c r="R143" i="9"/>
  <c r="R112" i="9"/>
  <c r="S26" i="13"/>
  <c r="U26" i="13" s="1"/>
  <c r="AQ26" i="13" s="1"/>
  <c r="R68" i="9"/>
  <c r="R116" i="8"/>
  <c r="R112" i="8"/>
  <c r="R63" i="8"/>
  <c r="R30" i="11"/>
  <c r="R100" i="8"/>
  <c r="R49" i="8"/>
  <c r="R62" i="10"/>
  <c r="R141" i="9"/>
  <c r="R131" i="8"/>
  <c r="S58" i="11"/>
  <c r="U58" i="11" s="1"/>
  <c r="AQ58" i="11" s="1"/>
  <c r="AU58" i="11" s="1"/>
  <c r="R77" i="8"/>
  <c r="R143" i="7"/>
  <c r="R32" i="6"/>
  <c r="R96" i="6"/>
  <c r="R121" i="7"/>
  <c r="O121" i="7"/>
  <c r="P121" i="7" s="1"/>
  <c r="Q121" i="7" s="1"/>
  <c r="S121" i="7" s="1"/>
  <c r="U121" i="7" s="1"/>
  <c r="AT121" i="7" s="1"/>
  <c r="R97" i="5"/>
  <c r="O123" i="4"/>
  <c r="P123" i="4" s="1"/>
  <c r="Q123" i="4" s="1"/>
  <c r="S123" i="4" s="1"/>
  <c r="U123" i="4" s="1"/>
  <c r="AT123" i="4" s="1"/>
  <c r="R123" i="4"/>
  <c r="R109" i="4"/>
  <c r="R142" i="5"/>
  <c r="R130" i="4"/>
  <c r="R138" i="5"/>
  <c r="R99" i="5"/>
  <c r="R83" i="6"/>
  <c r="R92" i="3"/>
  <c r="R27" i="4"/>
  <c r="R32" i="5"/>
  <c r="R30" i="4"/>
  <c r="R114" i="3"/>
  <c r="S121" i="5"/>
  <c r="U121" i="5" s="1"/>
  <c r="AT121" i="5" s="1"/>
  <c r="R43" i="3"/>
  <c r="R125" i="1"/>
  <c r="R138" i="1"/>
  <c r="R130" i="2"/>
  <c r="R132" i="1"/>
  <c r="R66" i="4"/>
  <c r="R96" i="3"/>
  <c r="R147" i="28"/>
  <c r="R48" i="28"/>
  <c r="AU58" i="1"/>
  <c r="R64" i="1"/>
  <c r="R125" i="28"/>
  <c r="R145" i="28"/>
  <c r="R138" i="30"/>
  <c r="O138" i="30"/>
  <c r="R29" i="29"/>
  <c r="R145" i="15"/>
  <c r="R145" i="30"/>
  <c r="O73" i="30"/>
  <c r="P73" i="30" s="1"/>
  <c r="Q73" i="30" s="1"/>
  <c r="R73" i="30"/>
  <c r="R115" i="30"/>
  <c r="R124" i="15"/>
  <c r="R62" i="29"/>
  <c r="R35" i="28"/>
  <c r="R126" i="15"/>
  <c r="R114" i="30"/>
  <c r="R35" i="30"/>
  <c r="R46" i="15"/>
  <c r="R29" i="15"/>
  <c r="R105" i="1"/>
  <c r="O105" i="1"/>
  <c r="P105" i="1" s="1"/>
  <c r="Q105" i="1" s="1"/>
  <c r="R113" i="33"/>
  <c r="R98" i="29"/>
  <c r="R130" i="33"/>
  <c r="R37" i="30"/>
  <c r="R77" i="33"/>
  <c r="AU58" i="30"/>
  <c r="R95" i="16"/>
  <c r="R47" i="16"/>
  <c r="R94" i="16"/>
  <c r="R26" i="16"/>
  <c r="O26" i="16"/>
  <c r="P26" i="16" s="1"/>
  <c r="Q26" i="16" s="1"/>
  <c r="S26" i="16" s="1"/>
  <c r="U26" i="16" s="1"/>
  <c r="AQ26" i="16" s="1"/>
  <c r="AU26" i="16" s="1"/>
  <c r="R82" i="14"/>
  <c r="R139" i="17"/>
  <c r="R65" i="13"/>
  <c r="R47" i="14"/>
  <c r="R42" i="12"/>
  <c r="O42" i="12"/>
  <c r="P42" i="12" s="1"/>
  <c r="Q42" i="12" s="1"/>
  <c r="S42" i="12" s="1"/>
  <c r="U42" i="12" s="1"/>
  <c r="AQ42" i="12" s="1"/>
  <c r="AU42" i="12" s="1"/>
  <c r="O89" i="12"/>
  <c r="R89" i="12"/>
  <c r="R64" i="12"/>
  <c r="O105" i="12"/>
  <c r="R105" i="12"/>
  <c r="R59" i="16"/>
  <c r="O59" i="16"/>
  <c r="R111" i="12"/>
  <c r="R66" i="12"/>
  <c r="R146" i="11"/>
  <c r="R146" i="10"/>
  <c r="R108" i="11"/>
  <c r="R76" i="12"/>
  <c r="R33" i="10"/>
  <c r="R49" i="10"/>
  <c r="R75" i="10"/>
  <c r="R83" i="11"/>
  <c r="R79" i="10"/>
  <c r="R126" i="9"/>
  <c r="R27" i="9"/>
  <c r="R46" i="8"/>
  <c r="U90" i="11"/>
  <c r="AJ90" i="11" s="1"/>
  <c r="AN90" i="11" s="1"/>
  <c r="R114" i="8"/>
  <c r="O58" i="10"/>
  <c r="P58" i="10" s="1"/>
  <c r="Q58" i="10" s="1"/>
  <c r="S58" i="10" s="1"/>
  <c r="U58" i="10" s="1"/>
  <c r="AQ58" i="10" s="1"/>
  <c r="AU58" i="10" s="1"/>
  <c r="R58" i="10"/>
  <c r="R98" i="7"/>
  <c r="R46" i="6"/>
  <c r="R76" i="7"/>
  <c r="R110" i="6"/>
  <c r="R97" i="6"/>
  <c r="R27" i="7"/>
  <c r="O27" i="7"/>
  <c r="R26" i="6"/>
  <c r="O26" i="6"/>
  <c r="P26" i="6" s="1"/>
  <c r="Q26" i="6" s="1"/>
  <c r="S26" i="6" s="1"/>
  <c r="U26" i="6" s="1"/>
  <c r="AQ26" i="6" s="1"/>
  <c r="AU26" i="6" s="1"/>
  <c r="R64" i="5"/>
  <c r="R116" i="4"/>
  <c r="R130" i="5"/>
  <c r="R79" i="7"/>
  <c r="R93" i="4"/>
  <c r="R124" i="4"/>
  <c r="O124" i="4"/>
  <c r="R81" i="6"/>
  <c r="R98" i="4"/>
  <c r="R76" i="3"/>
  <c r="R36" i="3"/>
  <c r="R82" i="4"/>
  <c r="R98" i="3"/>
  <c r="R106" i="5"/>
  <c r="R131" i="3"/>
  <c r="R35" i="5"/>
  <c r="R26" i="4"/>
  <c r="O26" i="4"/>
  <c r="P26" i="4" s="1"/>
  <c r="Q26" i="4" s="1"/>
  <c r="S26" i="4" s="1"/>
  <c r="U26" i="4" s="1"/>
  <c r="AQ26" i="4" s="1"/>
  <c r="R136" i="3"/>
  <c r="O136" i="3"/>
  <c r="P136" i="3" s="1"/>
  <c r="Q136" i="3" s="1"/>
  <c r="S136" i="3" s="1"/>
  <c r="U136" i="3" s="1"/>
  <c r="AT136" i="3" s="1"/>
  <c r="AX136" i="3" s="1"/>
  <c r="R82" i="2"/>
  <c r="R46" i="3"/>
  <c r="R64" i="2"/>
  <c r="R130" i="1"/>
  <c r="AU73" i="4"/>
  <c r="R63" i="2"/>
  <c r="R80" i="2"/>
  <c r="R66" i="2"/>
  <c r="R62" i="2"/>
  <c r="R99" i="28"/>
  <c r="R114" i="28"/>
  <c r="R45" i="28"/>
  <c r="R61" i="28"/>
  <c r="R78" i="28"/>
  <c r="R95" i="28"/>
  <c r="R47" i="1"/>
  <c r="R77" i="1"/>
  <c r="R84" i="28"/>
  <c r="R145" i="29"/>
  <c r="R80" i="29"/>
  <c r="R80" i="15"/>
  <c r="R52" i="29"/>
  <c r="R137" i="30"/>
  <c r="O137" i="30"/>
  <c r="P137" i="30" s="1"/>
  <c r="Q137" i="30" s="1"/>
  <c r="R49" i="30"/>
  <c r="R83" i="29"/>
  <c r="R48" i="29"/>
  <c r="R37" i="15"/>
  <c r="R82" i="29"/>
  <c r="R82" i="30"/>
  <c r="R29" i="30"/>
  <c r="R105" i="29"/>
  <c r="O105" i="29"/>
  <c r="P105" i="29" s="1"/>
  <c r="Q105" i="29" s="1"/>
  <c r="S105" i="29" s="1"/>
  <c r="U105" i="29" s="1"/>
  <c r="AT105" i="29" s="1"/>
  <c r="AX105" i="29" s="1"/>
  <c r="R138" i="33"/>
  <c r="O75" i="33"/>
  <c r="R75" i="33"/>
  <c r="R91" i="29"/>
  <c r="R48" i="33"/>
  <c r="R106" i="30"/>
  <c r="AU74" i="33"/>
  <c r="R111" i="33"/>
  <c r="R128" i="31"/>
  <c r="R99" i="21"/>
  <c r="R30" i="21"/>
  <c r="R53" i="31"/>
  <c r="R106" i="31"/>
  <c r="O121" i="19"/>
  <c r="P121" i="19" s="1"/>
  <c r="Q121" i="19" s="1"/>
  <c r="R121" i="19"/>
  <c r="R64" i="19"/>
  <c r="R112" i="19"/>
  <c r="R29" i="19"/>
  <c r="R147" i="18"/>
  <c r="R80" i="17"/>
  <c r="R46" i="17"/>
  <c r="R82" i="18"/>
  <c r="R44" i="16"/>
  <c r="O122" i="17"/>
  <c r="R124" i="14"/>
  <c r="R141" i="14"/>
  <c r="R143" i="17"/>
  <c r="R142" i="17"/>
  <c r="R109" i="14"/>
  <c r="R143" i="13"/>
  <c r="S121" i="14"/>
  <c r="U121" i="14" s="1"/>
  <c r="AT121" i="14" s="1"/>
  <c r="R44" i="14"/>
  <c r="R79" i="14"/>
  <c r="R29" i="12"/>
  <c r="R76" i="16"/>
  <c r="R116" i="13"/>
  <c r="R81" i="13"/>
  <c r="R95" i="10"/>
  <c r="R30" i="10"/>
  <c r="R46" i="10"/>
  <c r="R95" i="9"/>
  <c r="R77" i="9"/>
  <c r="R128" i="10"/>
  <c r="R77" i="11"/>
  <c r="R80" i="9"/>
  <c r="R66" i="11"/>
  <c r="R61" i="9"/>
  <c r="AX136" i="8"/>
  <c r="R94" i="8"/>
  <c r="R69" i="9"/>
  <c r="R34" i="11"/>
  <c r="R43" i="8"/>
  <c r="O43" i="8"/>
  <c r="P43" i="8" s="1"/>
  <c r="Q43" i="8" s="1"/>
  <c r="S43" i="8" s="1"/>
  <c r="U43" i="8" s="1"/>
  <c r="AQ43" i="8" s="1"/>
  <c r="R62" i="9"/>
  <c r="R81" i="8"/>
  <c r="R116" i="7"/>
  <c r="O43" i="6"/>
  <c r="R43" i="6"/>
  <c r="R136" i="7"/>
  <c r="O136" i="7"/>
  <c r="P136" i="7" s="1"/>
  <c r="Q136" i="7" s="1"/>
  <c r="S136" i="7" s="1"/>
  <c r="U136" i="7" s="1"/>
  <c r="AT136" i="7" s="1"/>
  <c r="AX136" i="7" s="1"/>
  <c r="R81" i="7"/>
  <c r="R126" i="7"/>
  <c r="R29" i="6"/>
  <c r="O90" i="5"/>
  <c r="P90" i="5" s="1"/>
  <c r="Q90" i="5" s="1"/>
  <c r="R90" i="5"/>
  <c r="R61" i="5"/>
  <c r="R96" i="4"/>
  <c r="R146" i="5"/>
  <c r="R73" i="6"/>
  <c r="O73" i="6"/>
  <c r="P73" i="6" s="1"/>
  <c r="Q73" i="6" s="1"/>
  <c r="S73" i="6" s="1"/>
  <c r="U73" i="6" s="1"/>
  <c r="AQ73" i="6" s="1"/>
  <c r="R76" i="6"/>
  <c r="R75" i="3"/>
  <c r="O75" i="3"/>
  <c r="R36" i="5"/>
  <c r="R136" i="1"/>
  <c r="O136" i="1"/>
  <c r="P136" i="1" s="1"/>
  <c r="Q136" i="1" s="1"/>
  <c r="R147" i="3"/>
  <c r="R143" i="1"/>
  <c r="R107" i="3"/>
  <c r="R49" i="3"/>
  <c r="R145" i="2"/>
  <c r="R127" i="1"/>
  <c r="O76" i="4"/>
  <c r="R59" i="4"/>
  <c r="R76" i="2"/>
  <c r="R98" i="1"/>
  <c r="R143" i="28"/>
  <c r="R51" i="28"/>
  <c r="R139" i="28"/>
  <c r="R116" i="28"/>
  <c r="R44" i="1"/>
  <c r="R141" i="28"/>
  <c r="R112" i="30"/>
  <c r="R127" i="30"/>
  <c r="R141" i="15"/>
  <c r="R141" i="30"/>
  <c r="R107" i="29"/>
  <c r="R111" i="30"/>
  <c r="R36" i="28"/>
  <c r="R114" i="15"/>
  <c r="R75" i="29"/>
  <c r="O75" i="29"/>
  <c r="R110" i="30"/>
  <c r="R45" i="29"/>
  <c r="R65" i="15"/>
  <c r="R112" i="29"/>
  <c r="R83" i="33"/>
  <c r="R109" i="1"/>
  <c r="R69" i="33"/>
  <c r="R125" i="33"/>
  <c r="P42" i="15"/>
  <c r="Q42" i="15" s="1"/>
  <c r="S42" i="15" s="1"/>
  <c r="U42" i="15" s="1"/>
  <c r="AQ42" i="15" s="1"/>
  <c r="R43" i="33"/>
  <c r="O43" i="33"/>
  <c r="P43" i="33" s="1"/>
  <c r="Q43" i="33" s="1"/>
  <c r="S43" i="33" s="1"/>
  <c r="U43" i="33" s="1"/>
  <c r="AQ43" i="33" s="1"/>
  <c r="AU43" i="33" s="1"/>
  <c r="R45" i="33"/>
  <c r="O45" i="33"/>
  <c r="R136" i="15"/>
  <c r="O136" i="15"/>
  <c r="P136" i="15" s="1"/>
  <c r="Q136" i="15" s="1"/>
  <c r="S136" i="15" s="1"/>
  <c r="U136" i="15" s="1"/>
  <c r="AT136" i="15" s="1"/>
  <c r="AX136" i="15" s="1"/>
  <c r="R123" i="31"/>
  <c r="R94" i="21"/>
  <c r="R92" i="21"/>
  <c r="R50" i="31"/>
  <c r="R92" i="19"/>
  <c r="O92" i="19"/>
  <c r="R99" i="19"/>
  <c r="R62" i="19"/>
  <c r="R115" i="20"/>
  <c r="R114" i="20"/>
  <c r="R74" i="19"/>
  <c r="O74" i="19"/>
  <c r="R124" i="19"/>
  <c r="O89" i="18"/>
  <c r="P89" i="18" s="1"/>
  <c r="Q89" i="18" s="1"/>
  <c r="S89" i="18" s="1"/>
  <c r="U89" i="18" s="1"/>
  <c r="AJ89" i="18" s="1"/>
  <c r="AN89" i="18" s="1"/>
  <c r="R89" i="18"/>
  <c r="R63" i="18"/>
  <c r="R137" i="18"/>
  <c r="O137" i="18"/>
  <c r="P137" i="18" s="1"/>
  <c r="Q137" i="18" s="1"/>
  <c r="R138" i="16"/>
  <c r="R30" i="18"/>
  <c r="R37" i="17"/>
  <c r="R59" i="18"/>
  <c r="O59" i="18"/>
  <c r="P59" i="18" s="1"/>
  <c r="Q59" i="18" s="1"/>
  <c r="S59" i="18" s="1"/>
  <c r="U59" i="18" s="1"/>
  <c r="AQ59" i="18" s="1"/>
  <c r="AU59" i="18" s="1"/>
  <c r="R43" i="17"/>
  <c r="O43" i="17"/>
  <c r="R49" i="18"/>
  <c r="R62" i="17"/>
  <c r="R110" i="17"/>
  <c r="R80" i="18"/>
  <c r="R68" i="16"/>
  <c r="R125" i="14"/>
  <c r="AN90" i="16"/>
  <c r="R144" i="14"/>
  <c r="R136" i="17"/>
  <c r="O136" i="17"/>
  <c r="P136" i="17" s="1"/>
  <c r="Q136" i="17" s="1"/>
  <c r="U136" i="16"/>
  <c r="AT136" i="16" s="1"/>
  <c r="AX136" i="16" s="1"/>
  <c r="AJ90" i="16"/>
  <c r="R53" i="14"/>
  <c r="R67" i="13"/>
  <c r="R52" i="12"/>
  <c r="R137" i="14"/>
  <c r="O137" i="14"/>
  <c r="R90" i="10"/>
  <c r="R144" i="12"/>
  <c r="R142" i="11"/>
  <c r="R108" i="10"/>
  <c r="R80" i="12"/>
  <c r="R145" i="11"/>
  <c r="R43" i="10"/>
  <c r="O43" i="10"/>
  <c r="P43" i="10" s="1"/>
  <c r="Q43" i="10" s="1"/>
  <c r="S43" i="10" s="1"/>
  <c r="U43" i="10" s="1"/>
  <c r="AQ43" i="10" s="1"/>
  <c r="AU43" i="10" s="1"/>
  <c r="R113" i="9"/>
  <c r="R94" i="9"/>
  <c r="U73" i="11"/>
  <c r="AQ73" i="11" s="1"/>
  <c r="R76" i="10"/>
  <c r="R80" i="11"/>
  <c r="R114" i="9"/>
  <c r="R53" i="9"/>
  <c r="U73" i="9"/>
  <c r="AQ73" i="9" s="1"/>
  <c r="AU73" i="9" s="1"/>
  <c r="R33" i="9"/>
  <c r="R93" i="8"/>
  <c r="R110" i="8"/>
  <c r="R106" i="8"/>
  <c r="O106" i="8"/>
  <c r="O91" i="7"/>
  <c r="P91" i="7" s="1"/>
  <c r="Q91" i="7" s="1"/>
  <c r="S91" i="7" s="1"/>
  <c r="U91" i="7" s="1"/>
  <c r="AJ91" i="7" s="1"/>
  <c r="AN91" i="7" s="1"/>
  <c r="R91" i="7"/>
  <c r="R45" i="9"/>
  <c r="O45" i="9"/>
  <c r="R147" i="7"/>
  <c r="R90" i="6"/>
  <c r="R51" i="5"/>
  <c r="R112" i="4"/>
  <c r="U122" i="5"/>
  <c r="AT122" i="5" s="1"/>
  <c r="R145" i="4"/>
  <c r="R84" i="6"/>
  <c r="R32" i="3"/>
  <c r="R83" i="3"/>
  <c r="R111" i="5"/>
  <c r="R110" i="5"/>
  <c r="R69" i="3"/>
  <c r="R77" i="3"/>
  <c r="R78" i="2"/>
  <c r="R74" i="3"/>
  <c r="O74" i="3"/>
  <c r="P74" i="3" s="1"/>
  <c r="Q74" i="3" s="1"/>
  <c r="S74" i="3" s="1"/>
  <c r="U74" i="3" s="1"/>
  <c r="AQ74" i="3" s="1"/>
  <c r="AU74" i="3" s="1"/>
  <c r="R112" i="2"/>
  <c r="BA121" i="3"/>
  <c r="R37" i="3"/>
  <c r="R52" i="2"/>
  <c r="R62" i="1"/>
  <c r="R110" i="28"/>
  <c r="R131" i="28"/>
  <c r="R42" i="28"/>
  <c r="O42" i="28"/>
  <c r="P42" i="28" s="1"/>
  <c r="Q42" i="28" s="1"/>
  <c r="R33" i="29"/>
  <c r="R141" i="29"/>
  <c r="R64" i="15"/>
  <c r="R36" i="29"/>
  <c r="R144" i="29"/>
  <c r="R79" i="29"/>
  <c r="R91" i="30"/>
  <c r="R69" i="29"/>
  <c r="R147" i="29"/>
  <c r="R35" i="29"/>
  <c r="R78" i="29"/>
  <c r="R109" i="29"/>
  <c r="R78" i="30"/>
  <c r="R109" i="15"/>
  <c r="AU42" i="29"/>
  <c r="R34" i="30"/>
  <c r="R62" i="15"/>
  <c r="R89" i="33"/>
  <c r="O89" i="33"/>
  <c r="P89" i="33" s="1"/>
  <c r="Q89" i="33" s="1"/>
  <c r="R99" i="29"/>
  <c r="R100" i="33"/>
  <c r="R147" i="15"/>
  <c r="R127" i="33"/>
  <c r="R139" i="15"/>
  <c r="R35" i="31"/>
  <c r="R34" i="21"/>
  <c r="R115" i="31"/>
  <c r="R110" i="31"/>
  <c r="R126" i="19"/>
  <c r="R108" i="20"/>
  <c r="AJ89" i="19"/>
  <c r="AN89" i="19" s="1"/>
  <c r="R105" i="19"/>
  <c r="O105" i="19"/>
  <c r="P105" i="19" s="1"/>
  <c r="Q105" i="19" s="1"/>
  <c r="S105" i="19" s="1"/>
  <c r="U105" i="19" s="1"/>
  <c r="AT105" i="19" s="1"/>
  <c r="AX105" i="19" s="1"/>
  <c r="R140" i="18"/>
  <c r="R60" i="18"/>
  <c r="R126" i="18"/>
  <c r="R127" i="17"/>
  <c r="AU42" i="19"/>
  <c r="R100" i="17"/>
  <c r="R46" i="18"/>
  <c r="R123" i="16"/>
  <c r="R129" i="16"/>
  <c r="R30" i="16"/>
  <c r="R80" i="14"/>
  <c r="O121" i="13"/>
  <c r="P121" i="13" s="1"/>
  <c r="Q121" i="13" s="1"/>
  <c r="R121" i="13"/>
  <c r="R147" i="17"/>
  <c r="R146" i="17"/>
  <c r="R75" i="14"/>
  <c r="R113" i="14"/>
  <c r="R122" i="16"/>
  <c r="O122" i="16"/>
  <c r="P122" i="16" s="1"/>
  <c r="Q122" i="16" s="1"/>
  <c r="S122" i="16" s="1"/>
  <c r="U122" i="16" s="1"/>
  <c r="AT122" i="16" s="1"/>
  <c r="BA122" i="16" s="1"/>
  <c r="R27" i="14"/>
  <c r="O27" i="14"/>
  <c r="R94" i="13"/>
  <c r="R50" i="14"/>
  <c r="R113" i="12"/>
  <c r="R100" i="12"/>
  <c r="R59" i="12"/>
  <c r="O59" i="12"/>
  <c r="P59" i="12" s="1"/>
  <c r="Q59" i="12" s="1"/>
  <c r="S59" i="12" s="1"/>
  <c r="U59" i="12" s="1"/>
  <c r="AQ59" i="12" s="1"/>
  <c r="AU59" i="12" s="1"/>
  <c r="R80" i="16"/>
  <c r="R109" i="13"/>
  <c r="R74" i="13"/>
  <c r="O74" i="13"/>
  <c r="P74" i="13" s="1"/>
  <c r="Q74" i="13" s="1"/>
  <c r="R65" i="10"/>
  <c r="R137" i="12"/>
  <c r="O137" i="12"/>
  <c r="O27" i="10"/>
  <c r="R27" i="10"/>
  <c r="R79" i="12"/>
  <c r="R125" i="10"/>
  <c r="U26" i="10"/>
  <c r="AQ26" i="10" s="1"/>
  <c r="AU26" i="10" s="1"/>
  <c r="R127" i="10"/>
  <c r="S59" i="13"/>
  <c r="U59" i="13" s="1"/>
  <c r="AQ59" i="13" s="1"/>
  <c r="AU59" i="13" s="1"/>
  <c r="R78" i="11"/>
  <c r="O74" i="9"/>
  <c r="P74" i="9" s="1"/>
  <c r="Q74" i="9" s="1"/>
  <c r="R74" i="9"/>
  <c r="R73" i="10"/>
  <c r="O73" i="10"/>
  <c r="P73" i="10" s="1"/>
  <c r="Q73" i="10" s="1"/>
  <c r="AU42" i="10"/>
  <c r="R52" i="11"/>
  <c r="R61" i="11"/>
  <c r="R50" i="9"/>
  <c r="R28" i="11"/>
  <c r="O27" i="11"/>
  <c r="P27" i="11" s="1"/>
  <c r="Q27" i="11" s="1"/>
  <c r="S27" i="11" s="1"/>
  <c r="U27" i="11" s="1"/>
  <c r="AQ27" i="11" s="1"/>
  <c r="AU27" i="11" s="1"/>
  <c r="R27" i="11"/>
  <c r="R59" i="9"/>
  <c r="O59" i="9"/>
  <c r="R75" i="8"/>
  <c r="O74" i="8"/>
  <c r="P74" i="8" s="1"/>
  <c r="Q74" i="8" s="1"/>
  <c r="S74" i="8" s="1"/>
  <c r="U74" i="8" s="1"/>
  <c r="AQ74" i="8" s="1"/>
  <c r="AU74" i="8" s="1"/>
  <c r="R74" i="8"/>
  <c r="U105" i="7"/>
  <c r="AT105" i="7" s="1"/>
  <c r="AX105" i="7" s="1"/>
  <c r="R129" i="6"/>
  <c r="R35" i="7"/>
  <c r="R61" i="6"/>
  <c r="R124" i="7"/>
  <c r="R100" i="6"/>
  <c r="R79" i="5"/>
  <c r="O42" i="5"/>
  <c r="R42" i="5"/>
  <c r="R96" i="5"/>
  <c r="O89" i="4"/>
  <c r="R89" i="4"/>
  <c r="R147" i="5"/>
  <c r="R105" i="4"/>
  <c r="O105" i="4"/>
  <c r="R42" i="7"/>
  <c r="O42" i="7"/>
  <c r="P42" i="7" s="1"/>
  <c r="Q42" i="7" s="1"/>
  <c r="R108" i="4"/>
  <c r="R91" i="4"/>
  <c r="AU26" i="4"/>
  <c r="R97" i="3"/>
  <c r="R33" i="5"/>
  <c r="R130" i="3"/>
  <c r="R127" i="3"/>
  <c r="R140" i="3"/>
  <c r="R123" i="1"/>
  <c r="R108" i="3"/>
  <c r="R111" i="3"/>
  <c r="R50" i="3"/>
  <c r="R100" i="3"/>
  <c r="O137" i="4"/>
  <c r="P137" i="4" s="1"/>
  <c r="Q137" i="4" s="1"/>
  <c r="S137" i="4" s="1"/>
  <c r="U137" i="4" s="1"/>
  <c r="AT137" i="4" s="1"/>
  <c r="R108" i="2"/>
  <c r="R122" i="1"/>
  <c r="O122" i="1"/>
  <c r="P122" i="1" s="1"/>
  <c r="Q122" i="1" s="1"/>
  <c r="S122" i="1" s="1"/>
  <c r="U122" i="1" s="1"/>
  <c r="AT122" i="1" s="1"/>
  <c r="AX122" i="1" s="1"/>
  <c r="R59" i="2"/>
  <c r="O59" i="2"/>
  <c r="P59" i="2" s="1"/>
  <c r="Q59" i="2" s="1"/>
  <c r="S59" i="2" s="1"/>
  <c r="U59" i="2" s="1"/>
  <c r="AQ59" i="2" s="1"/>
  <c r="AU59" i="2" s="1"/>
  <c r="R83" i="1"/>
  <c r="R97" i="1"/>
  <c r="R109" i="28"/>
  <c r="R74" i="28"/>
  <c r="R30" i="1"/>
  <c r="R81" i="28"/>
  <c r="R67" i="1"/>
  <c r="R73" i="28"/>
  <c r="O73" i="28"/>
  <c r="P73" i="28" s="1"/>
  <c r="Q73" i="28" s="1"/>
  <c r="S73" i="28" s="1"/>
  <c r="U73" i="28" s="1"/>
  <c r="AQ73" i="28" s="1"/>
  <c r="AU73" i="28" s="1"/>
  <c r="R94" i="30"/>
  <c r="O122" i="30"/>
  <c r="R122" i="30"/>
  <c r="R132" i="15"/>
  <c r="R59" i="29"/>
  <c r="R61" i="15"/>
  <c r="R107" i="15"/>
  <c r="S26" i="1"/>
  <c r="U26" i="1" s="1"/>
  <c r="AQ26" i="1" s="1"/>
  <c r="AU26" i="1" s="1"/>
  <c r="R124" i="30"/>
  <c r="R110" i="15"/>
  <c r="R35" i="15"/>
  <c r="R109" i="30"/>
  <c r="R34" i="15"/>
  <c r="O59" i="15"/>
  <c r="R59" i="15"/>
  <c r="R79" i="33"/>
  <c r="R113" i="1"/>
  <c r="O58" i="33"/>
  <c r="P58" i="33" s="1"/>
  <c r="Q58" i="33" s="1"/>
  <c r="R58" i="33"/>
  <c r="R62" i="30"/>
  <c r="S121" i="30"/>
  <c r="U121" i="30" s="1"/>
  <c r="AT121" i="30" s="1"/>
  <c r="AX121" i="30" s="1"/>
  <c r="R92" i="29"/>
  <c r="R65" i="30"/>
  <c r="R53" i="33"/>
  <c r="R93" i="33"/>
  <c r="R58" i="30"/>
  <c r="O58" i="30"/>
  <c r="P58" i="30" s="1"/>
  <c r="Q58" i="30" s="1"/>
  <c r="S58" i="30" s="1"/>
  <c r="U58" i="30" s="1"/>
  <c r="AQ58" i="30" s="1"/>
  <c r="R80" i="33"/>
  <c r="R77" i="20"/>
  <c r="S89" i="20"/>
  <c r="U89" i="20" s="1"/>
  <c r="AJ89" i="20" s="1"/>
  <c r="AN89" i="20" s="1"/>
  <c r="R131" i="31"/>
  <c r="R60" i="31"/>
  <c r="R46" i="19"/>
  <c r="R116" i="19"/>
  <c r="O26" i="19"/>
  <c r="R26" i="19"/>
  <c r="R128" i="18"/>
  <c r="R130" i="17"/>
  <c r="R73" i="18"/>
  <c r="O73" i="18"/>
  <c r="P73" i="18" s="1"/>
  <c r="Q73" i="18" s="1"/>
  <c r="S73" i="18" s="1"/>
  <c r="U73" i="18" s="1"/>
  <c r="AQ73" i="18" s="1"/>
  <c r="AU73" i="18" s="1"/>
  <c r="R59" i="17"/>
  <c r="O59" i="17"/>
  <c r="P59" i="17" s="1"/>
  <c r="Q59" i="17" s="1"/>
  <c r="R43" i="18"/>
  <c r="O43" i="18"/>
  <c r="P43" i="18" s="1"/>
  <c r="Q43" i="18" s="1"/>
  <c r="S43" i="18" s="1"/>
  <c r="U43" i="18" s="1"/>
  <c r="AQ43" i="18" s="1"/>
  <c r="AU43" i="18" s="1"/>
  <c r="R66" i="17"/>
  <c r="R79" i="18"/>
  <c r="R52" i="18"/>
  <c r="R98" i="17"/>
  <c r="R147" i="16"/>
  <c r="R64" i="16"/>
  <c r="R108" i="16"/>
  <c r="R127" i="14"/>
  <c r="R124" i="16"/>
  <c r="R76" i="14"/>
  <c r="R98" i="13"/>
  <c r="R69" i="14"/>
  <c r="R131" i="16"/>
  <c r="R125" i="16"/>
  <c r="R77" i="14"/>
  <c r="R63" i="13"/>
  <c r="AU58" i="12"/>
  <c r="R53" i="12"/>
  <c r="R105" i="13"/>
  <c r="O105" i="13"/>
  <c r="P105" i="13" s="1"/>
  <c r="Q105" i="13" s="1"/>
  <c r="S105" i="13" s="1"/>
  <c r="U105" i="13" s="1"/>
  <c r="AT105" i="13" s="1"/>
  <c r="R49" i="12"/>
  <c r="R36" i="12"/>
  <c r="R68" i="10"/>
  <c r="R125" i="11"/>
  <c r="R48" i="12"/>
  <c r="R73" i="12"/>
  <c r="O73" i="12"/>
  <c r="P73" i="12" s="1"/>
  <c r="Q73" i="12" s="1"/>
  <c r="S73" i="12" s="1"/>
  <c r="U73" i="12" s="1"/>
  <c r="AQ73" i="12" s="1"/>
  <c r="AU73" i="12" s="1"/>
  <c r="R141" i="11"/>
  <c r="AN90" i="9"/>
  <c r="R84" i="10"/>
  <c r="R84" i="11"/>
  <c r="R110" i="9"/>
  <c r="U136" i="11"/>
  <c r="AT136" i="11" s="1"/>
  <c r="AX136" i="11" s="1"/>
  <c r="R75" i="9"/>
  <c r="O75" i="9"/>
  <c r="R64" i="9"/>
  <c r="R145" i="8"/>
  <c r="R137" i="8"/>
  <c r="O137" i="8"/>
  <c r="P137" i="8" s="1"/>
  <c r="Q137" i="8" s="1"/>
  <c r="R69" i="8"/>
  <c r="R29" i="8"/>
  <c r="O107" i="7"/>
  <c r="P107" i="7" s="1"/>
  <c r="Q107" i="7" s="1"/>
  <c r="S107" i="7" s="1"/>
  <c r="U107" i="7" s="1"/>
  <c r="AT107" i="7" s="1"/>
  <c r="AX107" i="7" s="1"/>
  <c r="R107" i="7"/>
  <c r="R36" i="8"/>
  <c r="S89" i="9"/>
  <c r="U89" i="9" s="1"/>
  <c r="AJ89" i="9" s="1"/>
  <c r="AN89" i="9" s="1"/>
  <c r="R140" i="7"/>
  <c r="R83" i="7"/>
  <c r="R98" i="6"/>
  <c r="R75" i="7"/>
  <c r="R51" i="6"/>
  <c r="R109" i="6"/>
  <c r="R65" i="5"/>
  <c r="R89" i="5"/>
  <c r="O89" i="5"/>
  <c r="P89" i="5" s="1"/>
  <c r="Q89" i="5" s="1"/>
  <c r="S89" i="5" s="1"/>
  <c r="U89" i="5" s="1"/>
  <c r="AJ89" i="5" s="1"/>
  <c r="AN89" i="5" s="1"/>
  <c r="R51" i="7"/>
  <c r="R94" i="5"/>
  <c r="R141" i="4"/>
  <c r="R107" i="4"/>
  <c r="R66" i="5"/>
  <c r="R77" i="6"/>
  <c r="R79" i="3"/>
  <c r="R115" i="5"/>
  <c r="R114" i="5"/>
  <c r="R33" i="3"/>
  <c r="R106" i="2"/>
  <c r="O106" i="2"/>
  <c r="P106" i="2" s="1"/>
  <c r="Q106" i="2" s="1"/>
  <c r="R53" i="3"/>
  <c r="R147" i="2"/>
  <c r="R60" i="4"/>
  <c r="R137" i="2"/>
  <c r="O137" i="2"/>
  <c r="R49" i="2"/>
  <c r="R36" i="2"/>
  <c r="R28" i="3"/>
  <c r="R92" i="1"/>
  <c r="R66" i="28"/>
  <c r="O121" i="28"/>
  <c r="P121" i="28" s="1"/>
  <c r="Q121" i="28" s="1"/>
  <c r="S121" i="28" s="1"/>
  <c r="U121" i="28" s="1"/>
  <c r="AT121" i="28" s="1"/>
  <c r="AX121" i="28" s="1"/>
  <c r="R121" i="28"/>
  <c r="R90" i="1"/>
  <c r="O90" i="1"/>
  <c r="P90" i="1" s="1"/>
  <c r="Q90" i="1" s="1"/>
  <c r="R128" i="28"/>
  <c r="R96" i="1"/>
  <c r="R68" i="28"/>
  <c r="R105" i="28"/>
  <c r="O105" i="28"/>
  <c r="P105" i="28" s="1"/>
  <c r="Q105" i="28" s="1"/>
  <c r="S105" i="28" s="1"/>
  <c r="U105" i="28" s="1"/>
  <c r="AT105" i="28" s="1"/>
  <c r="AX105" i="28" s="1"/>
  <c r="R94" i="1"/>
  <c r="R108" i="28"/>
  <c r="R132" i="28"/>
  <c r="R122" i="15"/>
  <c r="O122" i="15"/>
  <c r="P122" i="15" s="1"/>
  <c r="Q122" i="15" s="1"/>
  <c r="S122" i="15" s="1"/>
  <c r="U122" i="15" s="1"/>
  <c r="AT122" i="15" s="1"/>
  <c r="R132" i="29"/>
  <c r="O28" i="15"/>
  <c r="P28" i="15" s="1"/>
  <c r="Q28" i="15" s="1"/>
  <c r="S28" i="15" s="1"/>
  <c r="U28" i="15" s="1"/>
  <c r="AQ28" i="15" s="1"/>
  <c r="R28" i="15"/>
  <c r="R132" i="30"/>
  <c r="O42" i="30"/>
  <c r="P42" i="30" s="1"/>
  <c r="Q42" i="30" s="1"/>
  <c r="S42" i="30" s="1"/>
  <c r="U42" i="30" s="1"/>
  <c r="AQ42" i="30" s="1"/>
  <c r="R42" i="30"/>
  <c r="R52" i="15"/>
  <c r="R32" i="29"/>
  <c r="R129" i="15"/>
  <c r="R144" i="15"/>
  <c r="R98" i="30"/>
  <c r="R31" i="29"/>
  <c r="R139" i="29"/>
  <c r="U74" i="29"/>
  <c r="AQ74" i="29" s="1"/>
  <c r="AU74" i="29" s="1"/>
  <c r="R139" i="30"/>
  <c r="R34" i="29"/>
  <c r="R146" i="15"/>
  <c r="R116" i="30"/>
  <c r="R60" i="30"/>
  <c r="AX122" i="15"/>
  <c r="R82" i="33"/>
  <c r="R94" i="29"/>
  <c r="R131" i="33"/>
  <c r="R112" i="33"/>
  <c r="R63" i="30"/>
  <c r="R67" i="30"/>
  <c r="R61" i="31"/>
  <c r="R34" i="31"/>
  <c r="R89" i="21"/>
  <c r="O89" i="21"/>
  <c r="P89" i="21" s="1"/>
  <c r="Q89" i="21" s="1"/>
  <c r="S89" i="21" s="1"/>
  <c r="U89" i="21" s="1"/>
  <c r="AJ89" i="21" s="1"/>
  <c r="AN89" i="21" s="1"/>
  <c r="R93" i="21"/>
  <c r="R27" i="21"/>
  <c r="O27" i="21"/>
  <c r="P27" i="21" s="1"/>
  <c r="Q27" i="21" s="1"/>
  <c r="S27" i="21" s="1"/>
  <c r="U27" i="21" s="1"/>
  <c r="AQ27" i="21" s="1"/>
  <c r="AU27" i="21" s="1"/>
  <c r="R47" i="31"/>
  <c r="R77" i="31"/>
  <c r="R114" i="31"/>
  <c r="R94" i="19"/>
  <c r="R43" i="19"/>
  <c r="O43" i="19"/>
  <c r="P43" i="19" s="1"/>
  <c r="Q43" i="19" s="1"/>
  <c r="S43" i="19" s="1"/>
  <c r="U43" i="19" s="1"/>
  <c r="AQ43" i="19" s="1"/>
  <c r="O122" i="19"/>
  <c r="P122" i="19" s="1"/>
  <c r="Q122" i="19" s="1"/>
  <c r="R122" i="19"/>
  <c r="R28" i="19"/>
  <c r="R112" i="20"/>
  <c r="U73" i="19"/>
  <c r="AQ73" i="19" s="1"/>
  <c r="R144" i="18"/>
  <c r="R108" i="18"/>
  <c r="R66" i="18"/>
  <c r="R33" i="17"/>
  <c r="R93" i="17"/>
  <c r="R36" i="18"/>
  <c r="R27" i="18"/>
  <c r="O27" i="18"/>
  <c r="P27" i="18" s="1"/>
  <c r="Q27" i="18" s="1"/>
  <c r="S27" i="18" s="1"/>
  <c r="U27" i="18" s="1"/>
  <c r="AQ27" i="18" s="1"/>
  <c r="AU27" i="18" s="1"/>
  <c r="R42" i="16"/>
  <c r="O42" i="16"/>
  <c r="P42" i="16" s="1"/>
  <c r="Q42" i="16" s="1"/>
  <c r="S42" i="16" s="1"/>
  <c r="U42" i="16" s="1"/>
  <c r="AQ42" i="16" s="1"/>
  <c r="AU42" i="16" s="1"/>
  <c r="AU26" i="17"/>
  <c r="O27" i="16"/>
  <c r="R27" i="16"/>
  <c r="R132" i="16"/>
  <c r="R138" i="14"/>
  <c r="R53" i="16"/>
  <c r="R99" i="16"/>
  <c r="R46" i="14"/>
  <c r="U58" i="17"/>
  <c r="AQ58" i="17" s="1"/>
  <c r="AU58" i="17" s="1"/>
  <c r="R84" i="14"/>
  <c r="R140" i="17"/>
  <c r="O58" i="14"/>
  <c r="R58" i="14"/>
  <c r="R107" i="14"/>
  <c r="R123" i="13"/>
  <c r="R95" i="13"/>
  <c r="R50" i="12"/>
  <c r="AU42" i="14"/>
  <c r="R37" i="12"/>
  <c r="R33" i="12"/>
  <c r="R73" i="16"/>
  <c r="O73" i="16"/>
  <c r="P73" i="16" s="1"/>
  <c r="Q73" i="16" s="1"/>
  <c r="S73" i="16" s="1"/>
  <c r="U73" i="16" s="1"/>
  <c r="AQ73" i="16" s="1"/>
  <c r="AU73" i="16" s="1"/>
  <c r="R113" i="13"/>
  <c r="AU26" i="13"/>
  <c r="R46" i="12"/>
  <c r="R121" i="12"/>
  <c r="O121" i="12"/>
  <c r="R45" i="10"/>
  <c r="R128" i="11"/>
  <c r="R131" i="12"/>
  <c r="AX121" i="11"/>
  <c r="R147" i="10"/>
  <c r="R116" i="10"/>
  <c r="R138" i="11"/>
  <c r="R84" i="12"/>
  <c r="R122" i="10"/>
  <c r="O122" i="10"/>
  <c r="R132" i="11"/>
  <c r="R96" i="9"/>
  <c r="R60" i="11"/>
  <c r="O60" i="11"/>
  <c r="P60" i="11" s="1"/>
  <c r="Q60" i="11" s="1"/>
  <c r="S60" i="11" s="1"/>
  <c r="U60" i="11" s="1"/>
  <c r="AQ60" i="11" s="1"/>
  <c r="AU60" i="11" s="1"/>
  <c r="R66" i="10"/>
  <c r="R60" i="9"/>
  <c r="O74" i="11"/>
  <c r="R37" i="9"/>
  <c r="R32" i="11"/>
  <c r="R31" i="11"/>
  <c r="R29" i="9"/>
  <c r="R98" i="8"/>
  <c r="R97" i="8"/>
  <c r="S105" i="8"/>
  <c r="U105" i="8" s="1"/>
  <c r="AT105" i="8" s="1"/>
  <c r="AX105" i="8" s="1"/>
  <c r="R79" i="8"/>
  <c r="R78" i="8"/>
  <c r="R69" i="6"/>
  <c r="R65" i="7"/>
  <c r="R65" i="6"/>
  <c r="R31" i="7"/>
  <c r="R42" i="6"/>
  <c r="O42" i="6"/>
  <c r="P42" i="6" s="1"/>
  <c r="Q42" i="6" s="1"/>
  <c r="S42" i="6" s="1"/>
  <c r="U42" i="6" s="1"/>
  <c r="AQ42" i="6" s="1"/>
  <c r="AU42" i="6" s="1"/>
  <c r="R27" i="6"/>
  <c r="R122" i="7"/>
  <c r="R132" i="7"/>
  <c r="R34" i="6"/>
  <c r="R47" i="6"/>
  <c r="R67" i="6"/>
  <c r="R82" i="5"/>
  <c r="BA123" i="4"/>
  <c r="AX123" i="4"/>
  <c r="R144" i="5"/>
  <c r="R45" i="7"/>
  <c r="R94" i="4"/>
  <c r="R74" i="6"/>
  <c r="O74" i="6"/>
  <c r="R126" i="5"/>
  <c r="R108" i="5"/>
  <c r="R58" i="3"/>
  <c r="O58" i="3"/>
  <c r="R90" i="3"/>
  <c r="R26" i="5"/>
  <c r="O26" i="5"/>
  <c r="P26" i="5" s="1"/>
  <c r="Q26" i="5" s="1"/>
  <c r="R122" i="3"/>
  <c r="O122" i="3"/>
  <c r="P122" i="3" s="1"/>
  <c r="Q122" i="3" s="1"/>
  <c r="S122" i="3" s="1"/>
  <c r="U122" i="3" s="1"/>
  <c r="AT122" i="3" s="1"/>
  <c r="AX122" i="3" s="1"/>
  <c r="R144" i="3"/>
  <c r="R97" i="2"/>
  <c r="R112" i="3"/>
  <c r="R115" i="3"/>
  <c r="R61" i="2"/>
  <c r="R144" i="2"/>
  <c r="R94" i="2"/>
  <c r="R46" i="2"/>
  <c r="R80" i="1"/>
  <c r="R76" i="1"/>
  <c r="R98" i="28"/>
  <c r="R79" i="1"/>
  <c r="R123" i="28"/>
  <c r="R53" i="28"/>
  <c r="R63" i="1"/>
  <c r="R81" i="30"/>
  <c r="R141" i="33"/>
  <c r="R80" i="30"/>
  <c r="R58" i="29"/>
  <c r="O58" i="29"/>
  <c r="R136" i="29"/>
  <c r="O136" i="29"/>
  <c r="P136" i="29" s="1"/>
  <c r="Q136" i="29" s="1"/>
  <c r="S136" i="29" s="1"/>
  <c r="U136" i="29" s="1"/>
  <c r="AT136" i="29" s="1"/>
  <c r="AX136" i="29" s="1"/>
  <c r="R143" i="15"/>
  <c r="R89" i="15"/>
  <c r="O89" i="15"/>
  <c r="R146" i="29"/>
  <c r="R66" i="33"/>
  <c r="R106" i="1"/>
  <c r="O106" i="1"/>
  <c r="U27" i="15"/>
  <c r="AQ27" i="15" s="1"/>
  <c r="AU27" i="15" s="1"/>
  <c r="S136" i="30"/>
  <c r="U136" i="30" s="1"/>
  <c r="AT136" i="30" s="1"/>
  <c r="AX136" i="30" s="1"/>
  <c r="BA122" i="15"/>
  <c r="R61" i="33"/>
  <c r="R61" i="30"/>
  <c r="R51" i="31"/>
  <c r="R124" i="31"/>
  <c r="R146" i="19"/>
  <c r="R100" i="21"/>
  <c r="R44" i="31"/>
  <c r="O44" i="31"/>
  <c r="AU74" i="31"/>
  <c r="R108" i="31"/>
  <c r="R78" i="31"/>
  <c r="R81" i="19"/>
  <c r="R33" i="19"/>
  <c r="R114" i="18"/>
  <c r="R29" i="18"/>
  <c r="R137" i="16"/>
  <c r="O137" i="16"/>
  <c r="P137" i="16" s="1"/>
  <c r="Q137" i="16" s="1"/>
  <c r="R52" i="17"/>
  <c r="R83" i="18"/>
  <c r="R83" i="17"/>
  <c r="AX136" i="14"/>
  <c r="R127" i="16"/>
  <c r="R130" i="14"/>
  <c r="R50" i="16"/>
  <c r="R122" i="14"/>
  <c r="O122" i="14"/>
  <c r="R92" i="14"/>
  <c r="R43" i="14"/>
  <c r="O43" i="14"/>
  <c r="P43" i="14" s="1"/>
  <c r="Q43" i="14" s="1"/>
  <c r="S43" i="14" s="1"/>
  <c r="U43" i="14" s="1"/>
  <c r="AQ43" i="14" s="1"/>
  <c r="AU43" i="14" s="1"/>
  <c r="R68" i="13"/>
  <c r="O92" i="16"/>
  <c r="R37" i="14"/>
  <c r="R96" i="12"/>
  <c r="R34" i="12"/>
  <c r="R34" i="13"/>
  <c r="AU60" i="13"/>
  <c r="R93" i="12"/>
  <c r="R84" i="16"/>
  <c r="R43" i="12"/>
  <c r="O43" i="12"/>
  <c r="P43" i="12" s="1"/>
  <c r="Q43" i="12" s="1"/>
  <c r="S43" i="12" s="1"/>
  <c r="U43" i="12" s="1"/>
  <c r="AQ43" i="12" s="1"/>
  <c r="AU43" i="12" s="1"/>
  <c r="R75" i="13"/>
  <c r="O75" i="13"/>
  <c r="R129" i="12"/>
  <c r="R32" i="12"/>
  <c r="R113" i="11"/>
  <c r="R109" i="10"/>
  <c r="R64" i="10"/>
  <c r="R116" i="11"/>
  <c r="R130" i="11"/>
  <c r="R37" i="10"/>
  <c r="R124" i="10"/>
  <c r="S136" i="12"/>
  <c r="U136" i="12" s="1"/>
  <c r="AT136" i="12" s="1"/>
  <c r="AX136" i="12" s="1"/>
  <c r="R82" i="9"/>
  <c r="R61" i="10"/>
  <c r="AU42" i="11"/>
  <c r="R116" i="9"/>
  <c r="R47" i="11"/>
  <c r="R81" i="9"/>
  <c r="R77" i="10"/>
  <c r="R81" i="11"/>
  <c r="R89" i="8"/>
  <c r="O89" i="8"/>
  <c r="P89" i="8" s="1"/>
  <c r="Q89" i="8" s="1"/>
  <c r="S89" i="8" s="1"/>
  <c r="U89" i="8" s="1"/>
  <c r="AJ89" i="8" s="1"/>
  <c r="AN89" i="8" s="1"/>
  <c r="R60" i="8"/>
  <c r="R137" i="9"/>
  <c r="O137" i="9"/>
  <c r="P137" i="9" s="1"/>
  <c r="Q137" i="9" s="1"/>
  <c r="S137" i="9" s="1"/>
  <c r="U137" i="9" s="1"/>
  <c r="AT137" i="9" s="1"/>
  <c r="AX137" i="9" s="1"/>
  <c r="R47" i="9"/>
  <c r="R53" i="8"/>
  <c r="R26" i="9"/>
  <c r="O26" i="9"/>
  <c r="P26" i="9" s="1"/>
  <c r="Q26" i="9" s="1"/>
  <c r="R141" i="8"/>
  <c r="R115" i="7"/>
  <c r="O92" i="7"/>
  <c r="R92" i="7"/>
  <c r="R52" i="9"/>
  <c r="R30" i="8"/>
  <c r="R144" i="7"/>
  <c r="R99" i="6"/>
  <c r="R44" i="6"/>
  <c r="R77" i="7"/>
  <c r="R140" i="5"/>
  <c r="R48" i="5"/>
  <c r="U105" i="6"/>
  <c r="AT105" i="6" s="1"/>
  <c r="AX105" i="6" s="1"/>
  <c r="R48" i="7"/>
  <c r="U59" i="6"/>
  <c r="AQ59" i="6" s="1"/>
  <c r="AU59" i="6" s="1"/>
  <c r="U121" i="6"/>
  <c r="AT121" i="6" s="1"/>
  <c r="BA121" i="6" s="1"/>
  <c r="R52" i="5"/>
  <c r="R140" i="4"/>
  <c r="R129" i="3"/>
  <c r="R83" i="5"/>
  <c r="R89" i="3"/>
  <c r="O89" i="3"/>
  <c r="P89" i="3" s="1"/>
  <c r="Q89" i="3" s="1"/>
  <c r="R37" i="5"/>
  <c r="R94" i="3"/>
  <c r="R90" i="2"/>
  <c r="R84" i="3"/>
  <c r="R51" i="2"/>
  <c r="R109" i="2"/>
  <c r="R60" i="2"/>
  <c r="O60" i="2"/>
  <c r="P60" i="2" s="1"/>
  <c r="Q60" i="2" s="1"/>
  <c r="S60" i="2" s="1"/>
  <c r="U60" i="2" s="1"/>
  <c r="AQ60" i="2" s="1"/>
  <c r="AU60" i="2" s="1"/>
  <c r="R127" i="2"/>
  <c r="R61" i="4"/>
  <c r="R43" i="2"/>
  <c r="O43" i="2"/>
  <c r="P43" i="2" s="1"/>
  <c r="Q43" i="2" s="1"/>
  <c r="S43" i="2" s="1"/>
  <c r="U43" i="2" s="1"/>
  <c r="AQ43" i="2" s="1"/>
  <c r="AU43" i="2" s="1"/>
  <c r="R129" i="2"/>
  <c r="R32" i="2"/>
  <c r="R52" i="28"/>
  <c r="R106" i="28"/>
  <c r="O106" i="28"/>
  <c r="P106" i="28" s="1"/>
  <c r="Q106" i="28" s="1"/>
  <c r="S106" i="28" s="1"/>
  <c r="U106" i="28" s="1"/>
  <c r="AT106" i="28" s="1"/>
  <c r="AX106" i="28" s="1"/>
  <c r="R82" i="1"/>
  <c r="R64" i="28"/>
  <c r="R50" i="28"/>
  <c r="S58" i="2"/>
  <c r="U58" i="2" s="1"/>
  <c r="AQ58" i="2" s="1"/>
  <c r="AU58" i="2" s="1"/>
  <c r="R37" i="1"/>
  <c r="R67" i="28"/>
  <c r="AU73" i="3"/>
  <c r="O28" i="30"/>
  <c r="P28" i="30" s="1"/>
  <c r="Q28" i="30" s="1"/>
  <c r="S28" i="30" s="1"/>
  <c r="U28" i="30" s="1"/>
  <c r="AQ28" i="30" s="1"/>
  <c r="AU28" i="30" s="1"/>
  <c r="R28" i="30"/>
  <c r="R92" i="15"/>
  <c r="R129" i="29"/>
  <c r="R107" i="30"/>
  <c r="R28" i="29"/>
  <c r="R129" i="30"/>
  <c r="R140" i="29"/>
  <c r="R98" i="15"/>
  <c r="R83" i="30"/>
  <c r="R131" i="29"/>
  <c r="R146" i="33"/>
  <c r="R142" i="15"/>
  <c r="R45" i="15"/>
  <c r="R81" i="29"/>
  <c r="O121" i="33"/>
  <c r="R121" i="33"/>
  <c r="O44" i="33"/>
  <c r="P44" i="33" s="1"/>
  <c r="Q44" i="33" s="1"/>
  <c r="R44" i="33"/>
  <c r="R65" i="33"/>
  <c r="S121" i="15"/>
  <c r="U121" i="15" s="1"/>
  <c r="AT121" i="15" s="1"/>
  <c r="AX121" i="15" s="1"/>
  <c r="R78" i="33"/>
  <c r="R95" i="29"/>
  <c r="R93" i="29"/>
  <c r="R126" i="33"/>
  <c r="R46" i="33"/>
  <c r="R94" i="33"/>
  <c r="R64" i="30"/>
  <c r="O59" i="33"/>
  <c r="R59" i="33"/>
  <c r="R132" i="31"/>
  <c r="R96" i="21"/>
  <c r="R31" i="21"/>
  <c r="R32" i="20"/>
  <c r="R107" i="31"/>
  <c r="R127" i="19"/>
  <c r="R129" i="19"/>
  <c r="R105" i="20"/>
  <c r="O105" i="20"/>
  <c r="P105" i="20" s="1"/>
  <c r="Q105" i="20" s="1"/>
  <c r="S105" i="20" s="1"/>
  <c r="U105" i="20" s="1"/>
  <c r="AT105" i="20" s="1"/>
  <c r="R111" i="19"/>
  <c r="R113" i="19"/>
  <c r="U58" i="19"/>
  <c r="AQ58" i="19" s="1"/>
  <c r="AU58" i="19" s="1"/>
  <c r="R145" i="18"/>
  <c r="R112" i="17"/>
  <c r="R132" i="18"/>
  <c r="R84" i="18"/>
  <c r="R32" i="18"/>
  <c r="U91" i="16"/>
  <c r="AJ91" i="16" s="1"/>
  <c r="AN91" i="16" s="1"/>
  <c r="R144" i="17"/>
  <c r="R111" i="14"/>
  <c r="U42" i="18"/>
  <c r="AQ42" i="18" s="1"/>
  <c r="AU42" i="18" s="1"/>
  <c r="R26" i="14"/>
  <c r="O26" i="14"/>
  <c r="P26" i="14" s="1"/>
  <c r="Q26" i="14" s="1"/>
  <c r="S26" i="14" s="1"/>
  <c r="U26" i="14" s="1"/>
  <c r="AQ26" i="14" s="1"/>
  <c r="AU26" i="14" s="1"/>
  <c r="U42" i="17"/>
  <c r="AQ42" i="17" s="1"/>
  <c r="AU42" i="17" s="1"/>
  <c r="R77" i="16"/>
  <c r="O106" i="13"/>
  <c r="P106" i="13" s="1"/>
  <c r="Q106" i="13" s="1"/>
  <c r="S106" i="13" s="1"/>
  <c r="U106" i="13" s="1"/>
  <c r="AT106" i="13" s="1"/>
  <c r="AX106" i="13" s="1"/>
  <c r="R106" i="13"/>
  <c r="R124" i="12"/>
  <c r="R31" i="10"/>
  <c r="R109" i="11"/>
  <c r="R45" i="12"/>
  <c r="O105" i="11"/>
  <c r="R105" i="11"/>
  <c r="R144" i="10"/>
  <c r="R105" i="10"/>
  <c r="O105" i="10"/>
  <c r="S27" i="13"/>
  <c r="U27" i="13" s="1"/>
  <c r="AQ27" i="13" s="1"/>
  <c r="AU27" i="13" s="1"/>
  <c r="R77" i="12"/>
  <c r="R128" i="12"/>
  <c r="O105" i="9"/>
  <c r="R105" i="9"/>
  <c r="R44" i="11"/>
  <c r="R53" i="11"/>
  <c r="R144" i="9"/>
  <c r="R98" i="9"/>
  <c r="R47" i="8"/>
  <c r="R64" i="11"/>
  <c r="O44" i="9"/>
  <c r="P44" i="9" s="1"/>
  <c r="Q44" i="9" s="1"/>
  <c r="R44" i="9"/>
  <c r="R50" i="8"/>
  <c r="R36" i="11"/>
  <c r="R35" i="11"/>
  <c r="BA121" i="11"/>
  <c r="R58" i="8"/>
  <c r="O58" i="8"/>
  <c r="P58" i="8" s="1"/>
  <c r="Q58" i="8" s="1"/>
  <c r="S58" i="8" s="1"/>
  <c r="U58" i="8" s="1"/>
  <c r="AQ58" i="8" s="1"/>
  <c r="AU58" i="8" s="1"/>
  <c r="R90" i="8"/>
  <c r="O90" i="8"/>
  <c r="R35" i="8"/>
  <c r="R129" i="8"/>
  <c r="R28" i="8"/>
  <c r="R83" i="8"/>
  <c r="R82" i="8"/>
  <c r="U43" i="9"/>
  <c r="AQ43" i="9" s="1"/>
  <c r="R84" i="7"/>
  <c r="R48" i="6"/>
  <c r="R127" i="7"/>
  <c r="R108" i="6"/>
  <c r="R67" i="7"/>
  <c r="R63" i="6"/>
  <c r="R45" i="5"/>
  <c r="R139" i="4"/>
  <c r="R78" i="5"/>
  <c r="R80" i="6"/>
  <c r="AJ89" i="7"/>
  <c r="AN89" i="7" s="1"/>
  <c r="R60" i="5"/>
  <c r="R132" i="4"/>
  <c r="R80" i="5"/>
  <c r="R92" i="4"/>
  <c r="O60" i="6"/>
  <c r="P60" i="6" s="1"/>
  <c r="Q60" i="6" s="1"/>
  <c r="S60" i="6" s="1"/>
  <c r="U60" i="6" s="1"/>
  <c r="AQ60" i="6" s="1"/>
  <c r="AU60" i="6" s="1"/>
  <c r="R78" i="6"/>
  <c r="AX137" i="4"/>
  <c r="R112" i="5"/>
  <c r="R65" i="3"/>
  <c r="R35" i="4"/>
  <c r="R61" i="3"/>
  <c r="BA121" i="4"/>
  <c r="R76" i="5"/>
  <c r="R137" i="3"/>
  <c r="O137" i="3"/>
  <c r="P137" i="3" s="1"/>
  <c r="Q137" i="3" s="1"/>
  <c r="S137" i="3" s="1"/>
  <c r="U137" i="3" s="1"/>
  <c r="AT137" i="3" s="1"/>
  <c r="AX137" i="3" s="1"/>
  <c r="R109" i="3"/>
  <c r="R42" i="3"/>
  <c r="O42" i="3"/>
  <c r="P42" i="3" s="1"/>
  <c r="Q42" i="3" s="1"/>
  <c r="S42" i="3" s="1"/>
  <c r="U42" i="3" s="1"/>
  <c r="AQ42" i="3" s="1"/>
  <c r="AU42" i="3" s="1"/>
  <c r="R34" i="2"/>
  <c r="R47" i="2"/>
  <c r="R77" i="2"/>
  <c r="R33" i="2"/>
  <c r="R137" i="1"/>
  <c r="O137" i="1"/>
  <c r="P137" i="1" s="1"/>
  <c r="Q137" i="1" s="1"/>
  <c r="S137" i="1" s="1"/>
  <c r="U137" i="1" s="1"/>
  <c r="AT137" i="1" s="1"/>
  <c r="AX137" i="1" s="1"/>
  <c r="R124" i="2"/>
  <c r="R142" i="3"/>
  <c r="R46" i="1"/>
  <c r="R83" i="28"/>
  <c r="U73" i="2"/>
  <c r="AQ73" i="2" s="1"/>
  <c r="AU73" i="2" s="1"/>
  <c r="R75" i="1"/>
  <c r="R65" i="1"/>
  <c r="R89" i="28"/>
  <c r="O89" i="28"/>
  <c r="P89" i="28" s="1"/>
  <c r="Q89" i="28" s="1"/>
  <c r="S89" i="28" s="1"/>
  <c r="U89" i="28" s="1"/>
  <c r="AJ89" i="28" s="1"/>
  <c r="AN89" i="28" s="1"/>
  <c r="R34" i="1"/>
  <c r="R138" i="28"/>
  <c r="R31" i="30"/>
  <c r="R100" i="15"/>
  <c r="R33" i="15"/>
  <c r="R99" i="15"/>
  <c r="R126" i="29"/>
  <c r="R143" i="33"/>
  <c r="O137" i="28"/>
  <c r="P137" i="28" s="1"/>
  <c r="Q137" i="28" s="1"/>
  <c r="S137" i="28" s="1"/>
  <c r="U137" i="28" s="1"/>
  <c r="AT137" i="28" s="1"/>
  <c r="AX137" i="28" s="1"/>
  <c r="R128" i="29"/>
  <c r="R27" i="29"/>
  <c r="O27" i="29"/>
  <c r="P27" i="29" s="1"/>
  <c r="Q27" i="29" s="1"/>
  <c r="S27" i="29" s="1"/>
  <c r="U27" i="29" s="1"/>
  <c r="AQ27" i="29" s="1"/>
  <c r="R128" i="30"/>
  <c r="R89" i="30"/>
  <c r="O89" i="30"/>
  <c r="P89" i="30" s="1"/>
  <c r="Q89" i="30" s="1"/>
  <c r="S89" i="30" s="1"/>
  <c r="U89" i="30" s="1"/>
  <c r="AJ89" i="30" s="1"/>
  <c r="AN89" i="30" s="1"/>
  <c r="R142" i="29"/>
  <c r="R90" i="30"/>
  <c r="R52" i="33"/>
  <c r="R110" i="1"/>
  <c r="R100" i="29"/>
  <c r="R67" i="33"/>
  <c r="R50" i="33"/>
  <c r="R47" i="33"/>
  <c r="R74" i="20"/>
  <c r="O74" i="20"/>
  <c r="P74" i="20" s="1"/>
  <c r="Q74" i="20" s="1"/>
  <c r="S74" i="20" s="1"/>
  <c r="U74" i="20" s="1"/>
  <c r="AQ74" i="20" s="1"/>
  <c r="AU74" i="20" s="1"/>
  <c r="R139" i="19"/>
  <c r="R132" i="20"/>
  <c r="O122" i="31"/>
  <c r="P122" i="31" s="1"/>
  <c r="Q122" i="31" s="1"/>
  <c r="R122" i="31"/>
  <c r="R142" i="19"/>
  <c r="R30" i="31"/>
  <c r="R37" i="31"/>
  <c r="R112" i="31"/>
  <c r="R96" i="19"/>
  <c r="R66" i="19"/>
  <c r="R116" i="20"/>
  <c r="R34" i="19"/>
  <c r="R113" i="18"/>
  <c r="R138" i="18"/>
  <c r="O138" i="18"/>
  <c r="P138" i="18" s="1"/>
  <c r="Q138" i="18" s="1"/>
  <c r="S138" i="18" s="1"/>
  <c r="U138" i="18" s="1"/>
  <c r="AT138" i="18" s="1"/>
  <c r="AX138" i="18" s="1"/>
  <c r="R125" i="18"/>
  <c r="R110" i="18"/>
  <c r="R145" i="16"/>
  <c r="R84" i="17"/>
  <c r="R107" i="17"/>
  <c r="R36" i="17"/>
  <c r="R79" i="17"/>
  <c r="BA121" i="14"/>
  <c r="AX121" i="14"/>
  <c r="R130" i="16"/>
  <c r="R116" i="16"/>
  <c r="R91" i="14"/>
  <c r="R66" i="13"/>
  <c r="O136" i="13"/>
  <c r="R136" i="13"/>
  <c r="R64" i="13"/>
  <c r="R146" i="12"/>
  <c r="O60" i="12"/>
  <c r="R60" i="12"/>
  <c r="R79" i="13"/>
  <c r="R95" i="11"/>
  <c r="R115" i="11"/>
  <c r="R129" i="11"/>
  <c r="R78" i="9"/>
  <c r="R50" i="11"/>
  <c r="R59" i="10"/>
  <c r="O59" i="10"/>
  <c r="P59" i="10" s="1"/>
  <c r="Q59" i="10" s="1"/>
  <c r="S59" i="10" s="1"/>
  <c r="U59" i="10" s="1"/>
  <c r="AQ59" i="10" s="1"/>
  <c r="AU59" i="10" s="1"/>
  <c r="R81" i="10"/>
  <c r="R139" i="11"/>
  <c r="R34" i="9"/>
  <c r="O44" i="8"/>
  <c r="P44" i="8" s="1"/>
  <c r="Q44" i="8" s="1"/>
  <c r="R44" i="8"/>
  <c r="R29" i="11"/>
  <c r="R146" i="9"/>
  <c r="R115" i="8"/>
  <c r="O137" i="11"/>
  <c r="P137" i="11" s="1"/>
  <c r="Q137" i="11" s="1"/>
  <c r="S137" i="11" s="1"/>
  <c r="U137" i="11" s="1"/>
  <c r="AT137" i="11" s="1"/>
  <c r="AX137" i="11" s="1"/>
  <c r="R58" i="9"/>
  <c r="O58" i="9"/>
  <c r="P58" i="9" s="1"/>
  <c r="Q58" i="9" s="1"/>
  <c r="S58" i="9" s="1"/>
  <c r="U58" i="9" s="1"/>
  <c r="AQ58" i="9" s="1"/>
  <c r="AU58" i="9" s="1"/>
  <c r="R111" i="7"/>
  <c r="R76" i="8"/>
  <c r="R112" i="7"/>
  <c r="O26" i="8"/>
  <c r="R26" i="8"/>
  <c r="O137" i="7"/>
  <c r="P137" i="7" s="1"/>
  <c r="Q137" i="7" s="1"/>
  <c r="S137" i="7" s="1"/>
  <c r="U137" i="7" s="1"/>
  <c r="AT137" i="7" s="1"/>
  <c r="AX137" i="7" s="1"/>
  <c r="R137" i="7"/>
  <c r="R45" i="6"/>
  <c r="R128" i="6"/>
  <c r="R89" i="6"/>
  <c r="O89" i="6"/>
  <c r="P89" i="6" s="1"/>
  <c r="Q89" i="6" s="1"/>
  <c r="S89" i="6" s="1"/>
  <c r="U89" i="6" s="1"/>
  <c r="AJ89" i="6" s="1"/>
  <c r="AN89" i="6" s="1"/>
  <c r="R82" i="7"/>
  <c r="R95" i="6"/>
  <c r="R63" i="7"/>
  <c r="AU58" i="6"/>
  <c r="R146" i="4"/>
  <c r="R47" i="5"/>
  <c r="R81" i="5"/>
  <c r="R67" i="5"/>
  <c r="R126" i="4"/>
  <c r="R73" i="5"/>
  <c r="O73" i="5"/>
  <c r="BA122" i="3"/>
  <c r="S122" i="4"/>
  <c r="U122" i="4" s="1"/>
  <c r="AT122" i="4" s="1"/>
  <c r="R30" i="5"/>
  <c r="R146" i="3"/>
  <c r="R65" i="2"/>
  <c r="R63" i="4"/>
  <c r="R128" i="2"/>
  <c r="O27" i="2"/>
  <c r="R27" i="2"/>
  <c r="R51" i="3"/>
  <c r="R44" i="2"/>
  <c r="R65" i="4"/>
  <c r="R91" i="3"/>
  <c r="R28" i="2"/>
  <c r="R43" i="1"/>
  <c r="O43" i="1"/>
  <c r="R69" i="1"/>
  <c r="R97" i="28"/>
  <c r="R113" i="28"/>
  <c r="R78" i="1"/>
  <c r="S26" i="2"/>
  <c r="U26" i="2" s="1"/>
  <c r="AQ26" i="2" s="1"/>
  <c r="AU26" i="2" s="1"/>
  <c r="R130" i="28"/>
  <c r="R81" i="1"/>
  <c r="R77" i="28"/>
  <c r="R63" i="28"/>
  <c r="R137" i="33"/>
  <c r="R49" i="29"/>
  <c r="R52" i="30"/>
  <c r="R144" i="33"/>
  <c r="R92" i="30"/>
  <c r="R140" i="33"/>
  <c r="R83" i="15"/>
  <c r="R79" i="30"/>
  <c r="R123" i="15"/>
  <c r="O123" i="15"/>
  <c r="P123" i="15" s="1"/>
  <c r="Q123" i="15" s="1"/>
  <c r="S123" i="15" s="1"/>
  <c r="U123" i="15" s="1"/>
  <c r="AT123" i="15" s="1"/>
  <c r="R48" i="30"/>
  <c r="R142" i="33"/>
  <c r="R60" i="29"/>
  <c r="R62" i="33"/>
  <c r="R89" i="29"/>
  <c r="O89" i="29"/>
  <c r="P89" i="29" s="1"/>
  <c r="Q89" i="29" s="1"/>
  <c r="R129" i="33"/>
  <c r="R138" i="15"/>
  <c r="R95" i="31"/>
  <c r="U58" i="21"/>
  <c r="AQ58" i="21" s="1"/>
  <c r="AU58" i="21" s="1"/>
  <c r="R35" i="21"/>
  <c r="O26" i="31"/>
  <c r="R26" i="31"/>
  <c r="R130" i="19"/>
  <c r="R83" i="19"/>
  <c r="R60" i="19"/>
  <c r="O60" i="19"/>
  <c r="O106" i="19"/>
  <c r="R106" i="19"/>
  <c r="R123" i="18"/>
  <c r="R139" i="18"/>
  <c r="O139" i="18"/>
  <c r="R34" i="18"/>
  <c r="R94" i="17"/>
  <c r="R69" i="18"/>
  <c r="O73" i="17"/>
  <c r="R73" i="17"/>
  <c r="R124" i="17"/>
  <c r="R77" i="18"/>
  <c r="R28" i="17"/>
  <c r="O28" i="17"/>
  <c r="P28" i="17" s="1"/>
  <c r="Q28" i="17" s="1"/>
  <c r="S28" i="17" s="1"/>
  <c r="U28" i="17" s="1"/>
  <c r="AQ28" i="17" s="1"/>
  <c r="AU28" i="17" s="1"/>
  <c r="O59" i="19"/>
  <c r="P59" i="19" s="1"/>
  <c r="Q59" i="19" s="1"/>
  <c r="S59" i="19" s="1"/>
  <c r="U59" i="19" s="1"/>
  <c r="AQ59" i="19" s="1"/>
  <c r="AU59" i="19" s="1"/>
  <c r="R109" i="16"/>
  <c r="O105" i="16"/>
  <c r="R105" i="16"/>
  <c r="R94" i="14"/>
  <c r="R66" i="16"/>
  <c r="R49" i="16"/>
  <c r="AU73" i="14"/>
  <c r="R137" i="17"/>
  <c r="O137" i="17"/>
  <c r="P137" i="17" s="1"/>
  <c r="Q137" i="17" s="1"/>
  <c r="S137" i="17" s="1"/>
  <c r="U137" i="17" s="1"/>
  <c r="AT137" i="17" s="1"/>
  <c r="R43" i="16"/>
  <c r="O43" i="16"/>
  <c r="P43" i="16" s="1"/>
  <c r="Q43" i="16" s="1"/>
  <c r="R115" i="14"/>
  <c r="R65" i="14"/>
  <c r="R89" i="13"/>
  <c r="O89" i="13"/>
  <c r="P89" i="13" s="1"/>
  <c r="Q89" i="13" s="1"/>
  <c r="S89" i="13" s="1"/>
  <c r="U89" i="13" s="1"/>
  <c r="AJ89" i="13" s="1"/>
  <c r="AN89" i="13" s="1"/>
  <c r="R67" i="16"/>
  <c r="R107" i="13"/>
  <c r="O107" i="13"/>
  <c r="P107" i="13" s="1"/>
  <c r="Q107" i="13" s="1"/>
  <c r="R47" i="12"/>
  <c r="R47" i="13"/>
  <c r="S73" i="13"/>
  <c r="U73" i="13" s="1"/>
  <c r="AQ73" i="13" s="1"/>
  <c r="AU73" i="13" s="1"/>
  <c r="R81" i="16"/>
  <c r="R110" i="13"/>
  <c r="R99" i="12"/>
  <c r="R143" i="11"/>
  <c r="R96" i="11"/>
  <c r="AN91" i="11"/>
  <c r="O89" i="10"/>
  <c r="P89" i="10" s="1"/>
  <c r="Q89" i="10" s="1"/>
  <c r="S89" i="10" s="1"/>
  <c r="U89" i="10" s="1"/>
  <c r="AJ89" i="10" s="1"/>
  <c r="AN89" i="10" s="1"/>
  <c r="R89" i="10"/>
  <c r="R83" i="12"/>
  <c r="AX138" i="10"/>
  <c r="R112" i="11"/>
  <c r="R127" i="12"/>
  <c r="R81" i="12"/>
  <c r="O139" i="10"/>
  <c r="R84" i="9"/>
  <c r="R82" i="11"/>
  <c r="R83" i="9"/>
  <c r="R30" i="9"/>
  <c r="O43" i="11"/>
  <c r="P43" i="11" s="1"/>
  <c r="Q43" i="11" s="1"/>
  <c r="S43" i="11" s="1"/>
  <c r="U43" i="11" s="1"/>
  <c r="AQ43" i="11" s="1"/>
  <c r="AU43" i="11" s="1"/>
  <c r="R127" i="8"/>
  <c r="R140" i="9"/>
  <c r="R67" i="9"/>
  <c r="R132" i="8"/>
  <c r="R93" i="7"/>
  <c r="O108" i="7"/>
  <c r="R108" i="7"/>
  <c r="R80" i="7"/>
  <c r="R138" i="7"/>
  <c r="O138" i="7"/>
  <c r="AU73" i="6"/>
  <c r="R123" i="6"/>
  <c r="O123" i="6"/>
  <c r="R130" i="7"/>
  <c r="R33" i="7"/>
  <c r="S58" i="7"/>
  <c r="U58" i="7" s="1"/>
  <c r="AQ58" i="7" s="1"/>
  <c r="AU58" i="7" s="1"/>
  <c r="R44" i="5"/>
  <c r="R73" i="7"/>
  <c r="O73" i="7"/>
  <c r="O59" i="7"/>
  <c r="R82" i="6"/>
  <c r="R91" i="5"/>
  <c r="AX121" i="6"/>
  <c r="R105" i="5"/>
  <c r="O105" i="5"/>
  <c r="P105" i="5" s="1"/>
  <c r="Q105" i="5" s="1"/>
  <c r="S105" i="5" s="1"/>
  <c r="U105" i="5" s="1"/>
  <c r="AT105" i="5" s="1"/>
  <c r="AX105" i="5" s="1"/>
  <c r="R35" i="3"/>
  <c r="R31" i="4"/>
  <c r="R81" i="3"/>
  <c r="R93" i="3"/>
  <c r="R113" i="3"/>
  <c r="O26" i="3"/>
  <c r="P26" i="3" s="1"/>
  <c r="Q26" i="3" s="1"/>
  <c r="R26" i="3"/>
  <c r="R45" i="3"/>
  <c r="R146" i="1"/>
  <c r="R125" i="2"/>
  <c r="R81" i="2"/>
  <c r="O28" i="1"/>
  <c r="R28" i="1"/>
  <c r="R79" i="28"/>
  <c r="R48" i="1"/>
  <c r="R146" i="28"/>
  <c r="R84" i="29"/>
  <c r="R100" i="30"/>
  <c r="R46" i="29"/>
  <c r="R76" i="15"/>
  <c r="R28" i="28"/>
  <c r="O28" i="28"/>
  <c r="P28" i="28" s="1"/>
  <c r="Q28" i="28" s="1"/>
  <c r="S28" i="28" s="1"/>
  <c r="U28" i="28" s="1"/>
  <c r="AQ28" i="28" s="1"/>
  <c r="AU28" i="28" s="1"/>
  <c r="R106" i="29"/>
  <c r="O122" i="2"/>
  <c r="R43" i="30"/>
  <c r="O43" i="30"/>
  <c r="P43" i="30" s="1"/>
  <c r="Q43" i="30" s="1"/>
  <c r="S43" i="30" s="1"/>
  <c r="U43" i="30" s="1"/>
  <c r="AQ43" i="30" s="1"/>
  <c r="AU43" i="30" s="1"/>
  <c r="R95" i="15"/>
  <c r="R47" i="29"/>
  <c r="R125" i="15"/>
  <c r="R53" i="29"/>
  <c r="O42" i="33"/>
  <c r="P42" i="33" s="1"/>
  <c r="Q42" i="33" s="1"/>
  <c r="S42" i="33" s="1"/>
  <c r="U42" i="33" s="1"/>
  <c r="AQ42" i="33" s="1"/>
  <c r="AU42" i="33" s="1"/>
  <c r="R42" i="33"/>
  <c r="R114" i="1"/>
  <c r="R105" i="30"/>
  <c r="O105" i="30"/>
  <c r="P105" i="30" s="1"/>
  <c r="Q105" i="30" s="1"/>
  <c r="O106" i="33"/>
  <c r="R106" i="33"/>
  <c r="R49" i="33"/>
  <c r="R124" i="33"/>
  <c r="R99" i="33"/>
  <c r="R63" i="33"/>
  <c r="BA121" i="15"/>
  <c r="R127" i="31"/>
  <c r="R90" i="21"/>
  <c r="O90" i="21"/>
  <c r="P90" i="21" s="1"/>
  <c r="Q90" i="21" s="1"/>
  <c r="S90" i="21" s="1"/>
  <c r="U90" i="21" s="1"/>
  <c r="AJ90" i="21" s="1"/>
  <c r="AN90" i="21" s="1"/>
  <c r="R105" i="31"/>
  <c r="O105" i="31"/>
  <c r="R52" i="19"/>
  <c r="R109" i="20"/>
  <c r="R65" i="19"/>
  <c r="R47" i="19"/>
  <c r="R53" i="19"/>
  <c r="R142" i="18"/>
  <c r="R68" i="18"/>
  <c r="R116" i="18"/>
  <c r="R130" i="18"/>
  <c r="R141" i="16"/>
  <c r="R33" i="18"/>
  <c r="R92" i="17"/>
  <c r="R32" i="17"/>
  <c r="R34" i="16"/>
  <c r="R108" i="14"/>
  <c r="R130" i="13"/>
  <c r="R127" i="13"/>
  <c r="R78" i="13"/>
  <c r="R27" i="12"/>
  <c r="O27" i="12"/>
  <c r="AX105" i="13"/>
  <c r="R142" i="12"/>
  <c r="O44" i="12"/>
  <c r="P44" i="12" s="1"/>
  <c r="Q44" i="12" s="1"/>
  <c r="R44" i="12"/>
  <c r="R44" i="13"/>
  <c r="R58" i="16"/>
  <c r="O58" i="16"/>
  <c r="P58" i="16" s="1"/>
  <c r="Q58" i="16" s="1"/>
  <c r="S58" i="16" s="1"/>
  <c r="U58" i="16" s="1"/>
  <c r="AQ58" i="16" s="1"/>
  <c r="AU58" i="16" s="1"/>
  <c r="R83" i="13"/>
  <c r="R141" i="10"/>
  <c r="R112" i="10"/>
  <c r="R127" i="11"/>
  <c r="R67" i="10"/>
  <c r="R100" i="11"/>
  <c r="R111" i="11"/>
  <c r="R107" i="10"/>
  <c r="AX121" i="9"/>
  <c r="O74" i="10"/>
  <c r="P74" i="10" s="1"/>
  <c r="Q74" i="10" s="1"/>
  <c r="S74" i="10" s="1"/>
  <c r="U74" i="10" s="1"/>
  <c r="AQ74" i="10" s="1"/>
  <c r="AU74" i="10" s="1"/>
  <c r="R74" i="10"/>
  <c r="O74" i="14"/>
  <c r="P74" i="14" s="1"/>
  <c r="Q74" i="14" s="1"/>
  <c r="S74" i="14" s="1"/>
  <c r="U74" i="14" s="1"/>
  <c r="AQ74" i="14" s="1"/>
  <c r="AU74" i="14" s="1"/>
  <c r="R68" i="11"/>
  <c r="R146" i="8"/>
  <c r="R33" i="11"/>
  <c r="R92" i="8"/>
  <c r="R28" i="9"/>
  <c r="R65" i="8"/>
  <c r="R33" i="8"/>
  <c r="R80" i="8"/>
  <c r="R122" i="8"/>
  <c r="O122" i="8"/>
  <c r="R141" i="7"/>
  <c r="R66" i="6"/>
  <c r="R143" i="6"/>
  <c r="R37" i="7"/>
  <c r="U26" i="7"/>
  <c r="AQ26" i="7" s="1"/>
  <c r="R128" i="4"/>
  <c r="R95" i="4"/>
  <c r="R142" i="4"/>
  <c r="R63" i="5"/>
  <c r="R59" i="5"/>
  <c r="O59" i="5"/>
  <c r="P59" i="5" s="1"/>
  <c r="Q59" i="5" s="1"/>
  <c r="R99" i="3"/>
  <c r="R28" i="4"/>
  <c r="R116" i="5"/>
  <c r="R48" i="4"/>
  <c r="R34" i="5"/>
  <c r="R78" i="3"/>
  <c r="R138" i="3"/>
  <c r="R105" i="3"/>
  <c r="O105" i="3"/>
  <c r="P105" i="3" s="1"/>
  <c r="Q105" i="3" s="1"/>
  <c r="S105" i="3" s="1"/>
  <c r="U105" i="3" s="1"/>
  <c r="AT105" i="3" s="1"/>
  <c r="AX105" i="3" s="1"/>
  <c r="R45" i="2"/>
  <c r="R143" i="2"/>
  <c r="R139" i="1"/>
  <c r="R48" i="3"/>
  <c r="O89" i="2"/>
  <c r="P89" i="2" s="1"/>
  <c r="Q89" i="2" s="1"/>
  <c r="R89" i="2"/>
  <c r="S42" i="4"/>
  <c r="U42" i="4" s="1"/>
  <c r="AQ42" i="4" s="1"/>
  <c r="AU42" i="4" s="1"/>
  <c r="R95" i="2"/>
  <c r="R30" i="2"/>
  <c r="O27" i="3"/>
  <c r="P27" i="3" s="1"/>
  <c r="Q27" i="3" s="1"/>
  <c r="R27" i="3"/>
  <c r="R145" i="1"/>
  <c r="R115" i="2"/>
  <c r="R124" i="1"/>
  <c r="R58" i="4"/>
  <c r="O58" i="4"/>
  <c r="P58" i="4" s="1"/>
  <c r="Q58" i="4" s="1"/>
  <c r="R99" i="2"/>
  <c r="R144" i="1"/>
  <c r="R91" i="2"/>
  <c r="R140" i="1"/>
  <c r="R107" i="28"/>
  <c r="O107" i="28"/>
  <c r="P107" i="28" s="1"/>
  <c r="Q107" i="28" s="1"/>
  <c r="R90" i="28"/>
  <c r="O90" i="28"/>
  <c r="R45" i="1"/>
  <c r="R61" i="1"/>
  <c r="R89" i="1"/>
  <c r="O89" i="1"/>
  <c r="P89" i="1" s="1"/>
  <c r="Q89" i="1" s="1"/>
  <c r="S89" i="1" s="1"/>
  <c r="U89" i="1" s="1"/>
  <c r="AJ89" i="1" s="1"/>
  <c r="AN89" i="1" s="1"/>
  <c r="S121" i="2"/>
  <c r="U121" i="2" s="1"/>
  <c r="AT121" i="2" s="1"/>
  <c r="AX121" i="2" s="1"/>
  <c r="R100" i="28"/>
  <c r="R108" i="30"/>
  <c r="R93" i="15"/>
  <c r="O137" i="29"/>
  <c r="R137" i="29"/>
  <c r="O43" i="29"/>
  <c r="P43" i="29" s="1"/>
  <c r="Q43" i="29" s="1"/>
  <c r="S43" i="29" s="1"/>
  <c r="U43" i="29" s="1"/>
  <c r="AQ43" i="29" s="1"/>
  <c r="AU43" i="29" s="1"/>
  <c r="R43" i="29"/>
  <c r="O29" i="28"/>
  <c r="R29" i="28"/>
  <c r="AU42" i="30"/>
  <c r="R67" i="15"/>
  <c r="R99" i="30"/>
  <c r="R114" i="29"/>
  <c r="R79" i="15"/>
  <c r="R121" i="29"/>
  <c r="O121" i="29"/>
  <c r="R147" i="33"/>
  <c r="R68" i="29"/>
  <c r="R44" i="29"/>
  <c r="O44" i="29"/>
  <c r="P44" i="29" s="1"/>
  <c r="Q44" i="29" s="1"/>
  <c r="S44" i="29" s="1"/>
  <c r="U44" i="29" s="1"/>
  <c r="AQ44" i="29" s="1"/>
  <c r="AU44" i="29" s="1"/>
  <c r="R95" i="30"/>
  <c r="R50" i="29"/>
  <c r="R116" i="1"/>
  <c r="R97" i="33"/>
  <c r="R96" i="29"/>
  <c r="O27" i="33"/>
  <c r="P27" i="33" s="1"/>
  <c r="Q27" i="33" s="1"/>
  <c r="S27" i="33" s="1"/>
  <c r="U27" i="33" s="1"/>
  <c r="AQ27" i="33" s="1"/>
  <c r="AU27" i="33" s="1"/>
  <c r="R84" i="33"/>
  <c r="S26" i="15"/>
  <c r="U26" i="15" s="1"/>
  <c r="AQ26" i="15" s="1"/>
  <c r="AU26" i="15" s="1"/>
  <c r="D116" i="34" l="1"/>
  <c r="E101" i="34"/>
  <c r="H100" i="34" s="1"/>
  <c r="I100" i="34" s="1"/>
  <c r="J100" i="34" s="1"/>
  <c r="D113" i="34"/>
  <c r="E98" i="34"/>
  <c r="H97" i="34" s="1"/>
  <c r="I97" i="34" s="1"/>
  <c r="J97" i="34" s="1"/>
  <c r="P58" i="34"/>
  <c r="Q58" i="34" s="1"/>
  <c r="S58" i="34" s="1"/>
  <c r="U58" i="34" s="1"/>
  <c r="AQ58" i="34" s="1"/>
  <c r="AU58" i="34" s="1"/>
  <c r="O59" i="34"/>
  <c r="P91" i="34"/>
  <c r="Q91" i="34" s="1"/>
  <c r="S91" i="34" s="1"/>
  <c r="U91" i="34" s="1"/>
  <c r="AJ91" i="34" s="1"/>
  <c r="AN91" i="34" s="1"/>
  <c r="O92" i="34"/>
  <c r="D114" i="34"/>
  <c r="E99" i="34"/>
  <c r="H98" i="34" s="1"/>
  <c r="I98" i="34" s="1"/>
  <c r="J98" i="34" s="1"/>
  <c r="E108" i="34"/>
  <c r="H107" i="34" s="1"/>
  <c r="I107" i="34" s="1"/>
  <c r="J107" i="34" s="1"/>
  <c r="D123" i="34"/>
  <c r="P75" i="34"/>
  <c r="Q75" i="34" s="1"/>
  <c r="S75" i="34" s="1"/>
  <c r="U75" i="34" s="1"/>
  <c r="AQ75" i="34" s="1"/>
  <c r="AU75" i="34" s="1"/>
  <c r="E127" i="34"/>
  <c r="H126" i="34" s="1"/>
  <c r="I126" i="34" s="1"/>
  <c r="J126" i="34" s="1"/>
  <c r="D141" i="34"/>
  <c r="E142" i="34" s="1"/>
  <c r="H141" i="34" s="1"/>
  <c r="I141" i="34" s="1"/>
  <c r="J141" i="34" s="1"/>
  <c r="D122" i="34"/>
  <c r="E107" i="34"/>
  <c r="H106" i="34" s="1"/>
  <c r="I106" i="34" s="1"/>
  <c r="J106" i="34" s="1"/>
  <c r="P106" i="34" s="1"/>
  <c r="S26" i="34"/>
  <c r="U26" i="34" s="1"/>
  <c r="AQ26" i="34" s="1"/>
  <c r="AU26" i="34" s="1"/>
  <c r="P43" i="34"/>
  <c r="Q43" i="34" s="1"/>
  <c r="S43" i="34" s="1"/>
  <c r="U43" i="34" s="1"/>
  <c r="AQ43" i="34" s="1"/>
  <c r="AU43" i="34" s="1"/>
  <c r="O44" i="34"/>
  <c r="E116" i="34"/>
  <c r="H115" i="34" s="1"/>
  <c r="I115" i="34" s="1"/>
  <c r="J115" i="34" s="1"/>
  <c r="D131" i="34"/>
  <c r="P27" i="34"/>
  <c r="Q27" i="34" s="1"/>
  <c r="S27" i="34" s="1"/>
  <c r="U27" i="34" s="1"/>
  <c r="AQ27" i="34" s="1"/>
  <c r="AU27" i="34" s="1"/>
  <c r="O28" i="34"/>
  <c r="P74" i="6"/>
  <c r="Q74" i="6" s="1"/>
  <c r="S74" i="6" s="1"/>
  <c r="U74" i="6" s="1"/>
  <c r="AQ74" i="6" s="1"/>
  <c r="AU74" i="6" s="1"/>
  <c r="AX121" i="5"/>
  <c r="BA121" i="5"/>
  <c r="N46" i="4"/>
  <c r="O46" i="4" s="1"/>
  <c r="P45" i="4"/>
  <c r="Q45" i="4" s="1"/>
  <c r="S45" i="4" s="1"/>
  <c r="U45" i="4" s="1"/>
  <c r="AQ45" i="4" s="1"/>
  <c r="AU45" i="4" s="1"/>
  <c r="P90" i="18"/>
  <c r="Q90" i="18" s="1"/>
  <c r="S90" i="18" s="1"/>
  <c r="U90" i="18" s="1"/>
  <c r="AJ90" i="18" s="1"/>
  <c r="AN90" i="18" s="1"/>
  <c r="O91" i="18"/>
  <c r="N46" i="33"/>
  <c r="O46" i="33" s="1"/>
  <c r="P45" i="33"/>
  <c r="Q45" i="33" s="1"/>
  <c r="S45" i="33" s="1"/>
  <c r="U45" i="33" s="1"/>
  <c r="AQ45" i="33" s="1"/>
  <c r="AU45" i="33" s="1"/>
  <c r="P27" i="12"/>
  <c r="Q27" i="12" s="1"/>
  <c r="S27" i="12" s="1"/>
  <c r="U27" i="12" s="1"/>
  <c r="AQ27" i="12" s="1"/>
  <c r="AU27" i="12" s="1"/>
  <c r="O28" i="12"/>
  <c r="P27" i="14"/>
  <c r="Q27" i="14" s="1"/>
  <c r="S27" i="14" s="1"/>
  <c r="U27" i="14" s="1"/>
  <c r="AQ27" i="14" s="1"/>
  <c r="AU27" i="14" s="1"/>
  <c r="O28" i="14"/>
  <c r="P43" i="1"/>
  <c r="Q43" i="1" s="1"/>
  <c r="S43" i="1" s="1"/>
  <c r="U43" i="1" s="1"/>
  <c r="AQ43" i="1" s="1"/>
  <c r="AU43" i="1" s="1"/>
  <c r="O44" i="1"/>
  <c r="P73" i="5"/>
  <c r="Q73" i="5" s="1"/>
  <c r="S73" i="5" s="1"/>
  <c r="U73" i="5" s="1"/>
  <c r="AQ73" i="5" s="1"/>
  <c r="AU73" i="5" s="1"/>
  <c r="O74" i="5"/>
  <c r="P60" i="12"/>
  <c r="Q60" i="12" s="1"/>
  <c r="S60" i="12" s="1"/>
  <c r="U60" i="12" s="1"/>
  <c r="AQ60" i="12" s="1"/>
  <c r="AU60" i="12" s="1"/>
  <c r="P106" i="1"/>
  <c r="Q106" i="1" s="1"/>
  <c r="S106" i="1" s="1"/>
  <c r="U106" i="1" s="1"/>
  <c r="AT106" i="1" s="1"/>
  <c r="AX106" i="1" s="1"/>
  <c r="P75" i="3"/>
  <c r="Q75" i="3" s="1"/>
  <c r="S75" i="3" s="1"/>
  <c r="U75" i="3" s="1"/>
  <c r="AQ75" i="3" s="1"/>
  <c r="AU75" i="3" s="1"/>
  <c r="P59" i="16"/>
  <c r="Q59" i="16" s="1"/>
  <c r="S59" i="16" s="1"/>
  <c r="U59" i="16" s="1"/>
  <c r="AQ59" i="16" s="1"/>
  <c r="AU59" i="16" s="1"/>
  <c r="O60" i="16"/>
  <c r="P137" i="14"/>
  <c r="Q137" i="14" s="1"/>
  <c r="S137" i="14" s="1"/>
  <c r="U137" i="14" s="1"/>
  <c r="AT137" i="14" s="1"/>
  <c r="AX137" i="14" s="1"/>
  <c r="P43" i="6"/>
  <c r="Q43" i="6" s="1"/>
  <c r="S43" i="6" s="1"/>
  <c r="U43" i="6" s="1"/>
  <c r="AQ43" i="6" s="1"/>
  <c r="AU43" i="6" s="1"/>
  <c r="O44" i="6"/>
  <c r="P43" i="13"/>
  <c r="Q43" i="13" s="1"/>
  <c r="S43" i="13" s="1"/>
  <c r="U43" i="13" s="1"/>
  <c r="AQ43" i="13" s="1"/>
  <c r="AU43" i="13" s="1"/>
  <c r="O44" i="13"/>
  <c r="P74" i="30"/>
  <c r="Q74" i="30" s="1"/>
  <c r="S74" i="30" s="1"/>
  <c r="U74" i="30" s="1"/>
  <c r="AQ74" i="30" s="1"/>
  <c r="AU74" i="30" s="1"/>
  <c r="P91" i="27"/>
  <c r="Q91" i="27" s="1"/>
  <c r="S91" i="27" s="1"/>
  <c r="U91" i="27" s="1"/>
  <c r="AJ91" i="27" s="1"/>
  <c r="AN91" i="27" s="1"/>
  <c r="O92" i="27"/>
  <c r="P105" i="26"/>
  <c r="Q105" i="26" s="1"/>
  <c r="S105" i="26" s="1"/>
  <c r="U105" i="26" s="1"/>
  <c r="AT105" i="26" s="1"/>
  <c r="AX105" i="26" s="1"/>
  <c r="O106" i="26"/>
  <c r="P59" i="15"/>
  <c r="Q59" i="15" s="1"/>
  <c r="S59" i="15" s="1"/>
  <c r="U59" i="15" s="1"/>
  <c r="AQ59" i="15" s="1"/>
  <c r="AU59" i="15" s="1"/>
  <c r="O60" i="15"/>
  <c r="P43" i="17"/>
  <c r="Q43" i="17" s="1"/>
  <c r="S43" i="17" s="1"/>
  <c r="U43" i="17" s="1"/>
  <c r="AQ43" i="17" s="1"/>
  <c r="AU43" i="17" s="1"/>
  <c r="O44" i="17"/>
  <c r="P136" i="33"/>
  <c r="Q136" i="33" s="1"/>
  <c r="S136" i="33" s="1"/>
  <c r="U136" i="33" s="1"/>
  <c r="AT136" i="33" s="1"/>
  <c r="AX136" i="33" s="1"/>
  <c r="O137" i="33"/>
  <c r="P89" i="23"/>
  <c r="Q89" i="23" s="1"/>
  <c r="S89" i="23" s="1"/>
  <c r="U89" i="23" s="1"/>
  <c r="AJ89" i="23" s="1"/>
  <c r="AN89" i="23" s="1"/>
  <c r="P137" i="29"/>
  <c r="Q137" i="29" s="1"/>
  <c r="S137" i="29" s="1"/>
  <c r="U137" i="29" s="1"/>
  <c r="AT137" i="29" s="1"/>
  <c r="AX137" i="29" s="1"/>
  <c r="P105" i="4"/>
  <c r="Q105" i="4" s="1"/>
  <c r="S105" i="4" s="1"/>
  <c r="U105" i="4" s="1"/>
  <c r="AT105" i="4" s="1"/>
  <c r="AX105" i="4" s="1"/>
  <c r="O91" i="25"/>
  <c r="P123" i="5"/>
  <c r="Q123" i="5" s="1"/>
  <c r="S123" i="5" s="1"/>
  <c r="U123" i="5" s="1"/>
  <c r="AT123" i="5" s="1"/>
  <c r="O124" i="5"/>
  <c r="P105" i="31"/>
  <c r="Q105" i="31" s="1"/>
  <c r="S105" i="31" s="1"/>
  <c r="U105" i="31" s="1"/>
  <c r="AT105" i="31" s="1"/>
  <c r="AX105" i="31" s="1"/>
  <c r="O106" i="31"/>
  <c r="P26" i="8"/>
  <c r="Q26" i="8" s="1"/>
  <c r="S26" i="8" s="1"/>
  <c r="U26" i="8" s="1"/>
  <c r="AQ26" i="8" s="1"/>
  <c r="AU26" i="8" s="1"/>
  <c r="O44" i="28"/>
  <c r="P123" i="22"/>
  <c r="Q123" i="22" s="1"/>
  <c r="S123" i="22" s="1"/>
  <c r="U123" i="22" s="1"/>
  <c r="AT123" i="22" s="1"/>
  <c r="P91" i="26"/>
  <c r="Q91" i="26" s="1"/>
  <c r="S91" i="26" s="1"/>
  <c r="U91" i="26" s="1"/>
  <c r="AJ91" i="26" s="1"/>
  <c r="AN91" i="26" s="1"/>
  <c r="O92" i="26"/>
  <c r="P106" i="19"/>
  <c r="Q106" i="19" s="1"/>
  <c r="S106" i="19" s="1"/>
  <c r="U106" i="19" s="1"/>
  <c r="AT106" i="19" s="1"/>
  <c r="AX106" i="19" s="1"/>
  <c r="O107" i="19"/>
  <c r="S90" i="1"/>
  <c r="U90" i="1" s="1"/>
  <c r="AJ90" i="1" s="1"/>
  <c r="AN90" i="1" s="1"/>
  <c r="P59" i="9"/>
  <c r="Q59" i="9" s="1"/>
  <c r="S59" i="9" s="1"/>
  <c r="U59" i="9" s="1"/>
  <c r="AQ59" i="9" s="1"/>
  <c r="AU59" i="9" s="1"/>
  <c r="O60" i="9"/>
  <c r="P45" i="9"/>
  <c r="Q45" i="9" s="1"/>
  <c r="S45" i="9" s="1"/>
  <c r="U45" i="9" s="1"/>
  <c r="AQ45" i="9" s="1"/>
  <c r="AU45" i="9" s="1"/>
  <c r="P44" i="30"/>
  <c r="Q44" i="30" s="1"/>
  <c r="S44" i="30" s="1"/>
  <c r="U44" i="30" s="1"/>
  <c r="AQ44" i="30" s="1"/>
  <c r="AU44" i="30" s="1"/>
  <c r="O45" i="30"/>
  <c r="O91" i="1"/>
  <c r="P121" i="29"/>
  <c r="Q121" i="29" s="1"/>
  <c r="S121" i="29" s="1"/>
  <c r="U121" i="29" s="1"/>
  <c r="AT121" i="29" s="1"/>
  <c r="P106" i="6"/>
  <c r="Q106" i="6" s="1"/>
  <c r="S106" i="6" s="1"/>
  <c r="U106" i="6" s="1"/>
  <c r="AT106" i="6" s="1"/>
  <c r="AX106" i="6" s="1"/>
  <c r="P74" i="16"/>
  <c r="Q74" i="16" s="1"/>
  <c r="S74" i="16" s="1"/>
  <c r="U74" i="16" s="1"/>
  <c r="AQ74" i="16" s="1"/>
  <c r="AU74" i="16" s="1"/>
  <c r="O75" i="16"/>
  <c r="P27" i="2"/>
  <c r="Q27" i="2" s="1"/>
  <c r="S27" i="2" s="1"/>
  <c r="U27" i="2" s="1"/>
  <c r="AQ27" i="2" s="1"/>
  <c r="AU27" i="2" s="1"/>
  <c r="O28" i="2"/>
  <c r="P122" i="18"/>
  <c r="Q122" i="18" s="1"/>
  <c r="S122" i="18" s="1"/>
  <c r="U122" i="18" s="1"/>
  <c r="AT122" i="18" s="1"/>
  <c r="O123" i="18"/>
  <c r="P122" i="25"/>
  <c r="Q122" i="25" s="1"/>
  <c r="S122" i="25" s="1"/>
  <c r="U122" i="25" s="1"/>
  <c r="AT122" i="25" s="1"/>
  <c r="O123" i="25"/>
  <c r="P58" i="29"/>
  <c r="Q58" i="29" s="1"/>
  <c r="S58" i="29" s="1"/>
  <c r="U58" i="29" s="1"/>
  <c r="AQ58" i="29" s="1"/>
  <c r="AU58" i="29" s="1"/>
  <c r="P137" i="23"/>
  <c r="Q137" i="23" s="1"/>
  <c r="S137" i="23" s="1"/>
  <c r="U137" i="23" s="1"/>
  <c r="AT137" i="23" s="1"/>
  <c r="AX137" i="23" s="1"/>
  <c r="O138" i="23"/>
  <c r="P59" i="8"/>
  <c r="Q59" i="8" s="1"/>
  <c r="S59" i="8" s="1"/>
  <c r="U59" i="8" s="1"/>
  <c r="AQ59" i="8" s="1"/>
  <c r="AU59" i="8" s="1"/>
  <c r="O60" i="8"/>
  <c r="P59" i="25"/>
  <c r="Q59" i="25" s="1"/>
  <c r="S59" i="25" s="1"/>
  <c r="U59" i="25" s="1"/>
  <c r="AQ59" i="25" s="1"/>
  <c r="AU59" i="25" s="1"/>
  <c r="P74" i="24"/>
  <c r="Q74" i="24" s="1"/>
  <c r="S74" i="24" s="1"/>
  <c r="U74" i="24" s="1"/>
  <c r="AQ74" i="24" s="1"/>
  <c r="AU74" i="24" s="1"/>
  <c r="P121" i="23"/>
  <c r="Q121" i="23" s="1"/>
  <c r="S121" i="23" s="1"/>
  <c r="U121" i="23" s="1"/>
  <c r="AT121" i="23" s="1"/>
  <c r="O122" i="23"/>
  <c r="P42" i="23"/>
  <c r="Q42" i="23" s="1"/>
  <c r="S42" i="23" s="1"/>
  <c r="U42" i="23" s="1"/>
  <c r="AQ42" i="23" s="1"/>
  <c r="AU42" i="23" s="1"/>
  <c r="P138" i="30"/>
  <c r="Q138" i="30" s="1"/>
  <c r="S138" i="30" s="1"/>
  <c r="U138" i="30" s="1"/>
  <c r="AT138" i="30" s="1"/>
  <c r="AX138" i="30" s="1"/>
  <c r="O139" i="30"/>
  <c r="P108" i="24"/>
  <c r="Q108" i="24" s="1"/>
  <c r="S108" i="24" s="1"/>
  <c r="U108" i="24" s="1"/>
  <c r="AT108" i="24" s="1"/>
  <c r="AX108" i="24" s="1"/>
  <c r="P136" i="26"/>
  <c r="Q136" i="26" s="1"/>
  <c r="S136" i="26" s="1"/>
  <c r="U136" i="26" s="1"/>
  <c r="AT136" i="26" s="1"/>
  <c r="AX136" i="26" s="1"/>
  <c r="O137" i="26"/>
  <c r="P105" i="9"/>
  <c r="Q105" i="9" s="1"/>
  <c r="S105" i="9" s="1"/>
  <c r="U105" i="9" s="1"/>
  <c r="AT105" i="9" s="1"/>
  <c r="AX105" i="9" s="1"/>
  <c r="O106" i="9"/>
  <c r="P92" i="19"/>
  <c r="Q92" i="19" s="1"/>
  <c r="S92" i="19" s="1"/>
  <c r="U92" i="19" s="1"/>
  <c r="AJ92" i="19" s="1"/>
  <c r="AN92" i="19" s="1"/>
  <c r="P121" i="27"/>
  <c r="Q121" i="27" s="1"/>
  <c r="S121" i="27" s="1"/>
  <c r="U121" i="27" s="1"/>
  <c r="AT121" i="27" s="1"/>
  <c r="P73" i="17"/>
  <c r="Q73" i="17" s="1"/>
  <c r="S73" i="17" s="1"/>
  <c r="U73" i="17" s="1"/>
  <c r="AQ73" i="17" s="1"/>
  <c r="AU73" i="17" s="1"/>
  <c r="O74" i="17"/>
  <c r="S44" i="8"/>
  <c r="U44" i="8" s="1"/>
  <c r="AQ44" i="8" s="1"/>
  <c r="AU44" i="8" s="1"/>
  <c r="S44" i="9"/>
  <c r="U44" i="9" s="1"/>
  <c r="AQ44" i="9" s="1"/>
  <c r="AU44" i="9" s="1"/>
  <c r="O45" i="12"/>
  <c r="P122" i="14"/>
  <c r="Q122" i="14" s="1"/>
  <c r="S122" i="14" s="1"/>
  <c r="U122" i="14" s="1"/>
  <c r="AT122" i="14" s="1"/>
  <c r="O123" i="14"/>
  <c r="BA121" i="2"/>
  <c r="O108" i="28"/>
  <c r="O61" i="6"/>
  <c r="BA122" i="5"/>
  <c r="AX122" i="5"/>
  <c r="S121" i="19"/>
  <c r="U121" i="19" s="1"/>
  <c r="AT121" i="19" s="1"/>
  <c r="O91" i="21"/>
  <c r="O45" i="8"/>
  <c r="O74" i="18"/>
  <c r="S74" i="15"/>
  <c r="U74" i="15" s="1"/>
  <c r="AQ74" i="15" s="1"/>
  <c r="AU74" i="15" s="1"/>
  <c r="O27" i="5"/>
  <c r="S26" i="11"/>
  <c r="U26" i="11" s="1"/>
  <c r="AQ26" i="11" s="1"/>
  <c r="AU26" i="11" s="1"/>
  <c r="S107" i="24"/>
  <c r="U107" i="24" s="1"/>
  <c r="AT107" i="24" s="1"/>
  <c r="AX107" i="24" s="1"/>
  <c r="S26" i="18"/>
  <c r="U26" i="18" s="1"/>
  <c r="AQ26" i="18" s="1"/>
  <c r="AU26" i="18" s="1"/>
  <c r="O27" i="22"/>
  <c r="P90" i="20"/>
  <c r="Q90" i="20" s="1"/>
  <c r="S90" i="20" s="1"/>
  <c r="U90" i="20" s="1"/>
  <c r="AJ90" i="20" s="1"/>
  <c r="AN90" i="20" s="1"/>
  <c r="O91" i="20"/>
  <c r="S89" i="24"/>
  <c r="U89" i="24" s="1"/>
  <c r="AJ89" i="24" s="1"/>
  <c r="AN89" i="24" s="1"/>
  <c r="P42" i="21"/>
  <c r="Q42" i="21" s="1"/>
  <c r="S42" i="21" s="1"/>
  <c r="U42" i="21" s="1"/>
  <c r="AQ42" i="21" s="1"/>
  <c r="AU42" i="21" s="1"/>
  <c r="O43" i="21"/>
  <c r="AX122" i="26"/>
  <c r="BA122" i="26"/>
  <c r="P90" i="28"/>
  <c r="Q90" i="28" s="1"/>
  <c r="S90" i="28" s="1"/>
  <c r="U90" i="28" s="1"/>
  <c r="AJ90" i="28" s="1"/>
  <c r="AN90" i="28" s="1"/>
  <c r="P122" i="8"/>
  <c r="Q122" i="8" s="1"/>
  <c r="S122" i="8" s="1"/>
  <c r="U122" i="8" s="1"/>
  <c r="AT122" i="8" s="1"/>
  <c r="N109" i="7"/>
  <c r="O109" i="7" s="1"/>
  <c r="P108" i="7"/>
  <c r="Q108" i="7" s="1"/>
  <c r="S108" i="7" s="1"/>
  <c r="U108" i="7" s="1"/>
  <c r="AT108" i="7" s="1"/>
  <c r="AX108" i="7" s="1"/>
  <c r="P90" i="8"/>
  <c r="Q90" i="8" s="1"/>
  <c r="S90" i="8" s="1"/>
  <c r="U90" i="8" s="1"/>
  <c r="AJ90" i="8" s="1"/>
  <c r="AN90" i="8" s="1"/>
  <c r="O91" i="8"/>
  <c r="P121" i="33"/>
  <c r="Q121" i="33" s="1"/>
  <c r="S121" i="33" s="1"/>
  <c r="U121" i="33" s="1"/>
  <c r="AT121" i="33" s="1"/>
  <c r="P75" i="13"/>
  <c r="Q75" i="13" s="1"/>
  <c r="S75" i="13" s="1"/>
  <c r="U75" i="13" s="1"/>
  <c r="AQ75" i="13" s="1"/>
  <c r="AU75" i="13" s="1"/>
  <c r="O76" i="13"/>
  <c r="S74" i="9"/>
  <c r="U74" i="9" s="1"/>
  <c r="AQ74" i="9" s="1"/>
  <c r="AU74" i="9" s="1"/>
  <c r="O43" i="15"/>
  <c r="O106" i="30"/>
  <c r="O29" i="30"/>
  <c r="P105" i="12"/>
  <c r="Q105" i="12" s="1"/>
  <c r="S105" i="12" s="1"/>
  <c r="U105" i="12" s="1"/>
  <c r="AT105" i="12" s="1"/>
  <c r="AX105" i="12" s="1"/>
  <c r="O29" i="15"/>
  <c r="O124" i="15"/>
  <c r="O44" i="10"/>
  <c r="P89" i="17"/>
  <c r="Q89" i="17" s="1"/>
  <c r="S89" i="17" s="1"/>
  <c r="U89" i="17" s="1"/>
  <c r="AJ89" i="17" s="1"/>
  <c r="AN89" i="17" s="1"/>
  <c r="P61" i="13"/>
  <c r="Q61" i="13" s="1"/>
  <c r="S61" i="13" s="1"/>
  <c r="U61" i="13" s="1"/>
  <c r="AQ61" i="13" s="1"/>
  <c r="AU61" i="13" s="1"/>
  <c r="N62" i="13"/>
  <c r="O62" i="13"/>
  <c r="AX121" i="16"/>
  <c r="P105" i="18"/>
  <c r="Q105" i="18" s="1"/>
  <c r="S105" i="18" s="1"/>
  <c r="U105" i="18" s="1"/>
  <c r="AT105" i="18" s="1"/>
  <c r="AX105" i="18" s="1"/>
  <c r="O28" i="18"/>
  <c r="P59" i="1"/>
  <c r="Q59" i="1" s="1"/>
  <c r="S59" i="1" s="1"/>
  <c r="U59" i="1" s="1"/>
  <c r="AQ59" i="1" s="1"/>
  <c r="AU59" i="1" s="1"/>
  <c r="O60" i="1"/>
  <c r="O139" i="25"/>
  <c r="P42" i="27"/>
  <c r="Q42" i="27" s="1"/>
  <c r="S42" i="27" s="1"/>
  <c r="U42" i="27" s="1"/>
  <c r="AQ42" i="27" s="1"/>
  <c r="AU42" i="27" s="1"/>
  <c r="O90" i="31"/>
  <c r="O75" i="27"/>
  <c r="P75" i="23"/>
  <c r="Q75" i="23" s="1"/>
  <c r="S75" i="23" s="1"/>
  <c r="U75" i="23" s="1"/>
  <c r="AQ75" i="23" s="1"/>
  <c r="AU75" i="23" s="1"/>
  <c r="S44" i="33"/>
  <c r="U44" i="33" s="1"/>
  <c r="AQ44" i="33" s="1"/>
  <c r="AU44" i="33" s="1"/>
  <c r="S90" i="5"/>
  <c r="U90" i="5" s="1"/>
  <c r="AJ90" i="5" s="1"/>
  <c r="AN90" i="5" s="1"/>
  <c r="N62" i="27"/>
  <c r="P61" i="27"/>
  <c r="Q61" i="27" s="1"/>
  <c r="S61" i="27" s="1"/>
  <c r="U61" i="27" s="1"/>
  <c r="AQ61" i="27" s="1"/>
  <c r="AU61" i="27" s="1"/>
  <c r="S107" i="28"/>
  <c r="U107" i="28" s="1"/>
  <c r="AT107" i="28" s="1"/>
  <c r="AX107" i="28" s="1"/>
  <c r="S26" i="3"/>
  <c r="U26" i="3" s="1"/>
  <c r="AQ26" i="3" s="1"/>
  <c r="AU26" i="3" s="1"/>
  <c r="N93" i="7"/>
  <c r="P92" i="7"/>
  <c r="S137" i="16"/>
  <c r="U137" i="16" s="1"/>
  <c r="AT137" i="16" s="1"/>
  <c r="AX137" i="16" s="1"/>
  <c r="S26" i="5"/>
  <c r="U26" i="5" s="1"/>
  <c r="AQ26" i="5" s="1"/>
  <c r="AU26" i="5" s="1"/>
  <c r="AX122" i="16"/>
  <c r="P26" i="19"/>
  <c r="Q26" i="19" s="1"/>
  <c r="S26" i="19" s="1"/>
  <c r="U26" i="19" s="1"/>
  <c r="AQ26" i="19" s="1"/>
  <c r="AU26" i="19" s="1"/>
  <c r="O28" i="11"/>
  <c r="P27" i="10"/>
  <c r="Q27" i="10" s="1"/>
  <c r="S27" i="10" s="1"/>
  <c r="U27" i="10" s="1"/>
  <c r="AQ27" i="10" s="1"/>
  <c r="AU27" i="10" s="1"/>
  <c r="O28" i="10"/>
  <c r="S42" i="28"/>
  <c r="U42" i="28" s="1"/>
  <c r="AQ42" i="28" s="1"/>
  <c r="AU42" i="28" s="1"/>
  <c r="P74" i="19"/>
  <c r="Q74" i="19" s="1"/>
  <c r="S74" i="19" s="1"/>
  <c r="U74" i="19" s="1"/>
  <c r="AQ74" i="19" s="1"/>
  <c r="AU74" i="19" s="1"/>
  <c r="O75" i="19"/>
  <c r="S137" i="30"/>
  <c r="U137" i="30" s="1"/>
  <c r="AT137" i="30" s="1"/>
  <c r="AX137" i="30" s="1"/>
  <c r="N125" i="4"/>
  <c r="P124" i="4"/>
  <c r="Q124" i="4" s="1"/>
  <c r="S124" i="4" s="1"/>
  <c r="U124" i="4" s="1"/>
  <c r="AT124" i="4" s="1"/>
  <c r="O60" i="17"/>
  <c r="S27" i="1"/>
  <c r="U27" i="1" s="1"/>
  <c r="AQ27" i="1" s="1"/>
  <c r="AU27" i="1" s="1"/>
  <c r="O108" i="13"/>
  <c r="O28" i="33"/>
  <c r="S73" i="8"/>
  <c r="U73" i="8" s="1"/>
  <c r="AQ73" i="8" s="1"/>
  <c r="AU73" i="8" s="1"/>
  <c r="S26" i="22"/>
  <c r="U26" i="22" s="1"/>
  <c r="AQ26" i="22" s="1"/>
  <c r="AU26" i="22" s="1"/>
  <c r="S28" i="27"/>
  <c r="U28" i="27" s="1"/>
  <c r="AQ28" i="27" s="1"/>
  <c r="AU28" i="27" s="1"/>
  <c r="O44" i="25"/>
  <c r="O29" i="17"/>
  <c r="S106" i="22"/>
  <c r="U106" i="22" s="1"/>
  <c r="AT106" i="22" s="1"/>
  <c r="AX106" i="22" s="1"/>
  <c r="BA121" i="28"/>
  <c r="O91" i="24"/>
  <c r="P27" i="25"/>
  <c r="Q27" i="25" s="1"/>
  <c r="S27" i="25" s="1"/>
  <c r="U27" i="25" s="1"/>
  <c r="AQ27" i="25" s="1"/>
  <c r="AU27" i="25" s="1"/>
  <c r="O28" i="25"/>
  <c r="S90" i="19"/>
  <c r="U90" i="19" s="1"/>
  <c r="AJ90" i="19" s="1"/>
  <c r="AN90" i="19" s="1"/>
  <c r="O44" i="19"/>
  <c r="S59" i="11"/>
  <c r="U59" i="11" s="1"/>
  <c r="AQ59" i="11" s="1"/>
  <c r="AU59" i="11" s="1"/>
  <c r="BA121" i="24"/>
  <c r="P58" i="14"/>
  <c r="Q58" i="14" s="1"/>
  <c r="S58" i="14" s="1"/>
  <c r="U58" i="14" s="1"/>
  <c r="AQ58" i="14" s="1"/>
  <c r="AU58" i="14" s="1"/>
  <c r="O59" i="14"/>
  <c r="P89" i="4"/>
  <c r="Q89" i="4" s="1"/>
  <c r="S89" i="4" s="1"/>
  <c r="U89" i="4" s="1"/>
  <c r="AJ89" i="4" s="1"/>
  <c r="AN89" i="4" s="1"/>
  <c r="O90" i="4"/>
  <c r="P137" i="12"/>
  <c r="Q137" i="12" s="1"/>
  <c r="S137" i="12" s="1"/>
  <c r="U137" i="12" s="1"/>
  <c r="AT137" i="12" s="1"/>
  <c r="AX137" i="12" s="1"/>
  <c r="O60" i="18"/>
  <c r="P106" i="8"/>
  <c r="Q106" i="8" s="1"/>
  <c r="S106" i="8" s="1"/>
  <c r="U106" i="8" s="1"/>
  <c r="AT106" i="8" s="1"/>
  <c r="AX106" i="8" s="1"/>
  <c r="O107" i="8"/>
  <c r="O106" i="5"/>
  <c r="P27" i="7"/>
  <c r="Q27" i="7" s="1"/>
  <c r="S27" i="7" s="1"/>
  <c r="U27" i="7" s="1"/>
  <c r="AQ27" i="7" s="1"/>
  <c r="AU27" i="7" s="1"/>
  <c r="O28" i="7"/>
  <c r="P27" i="24"/>
  <c r="Q27" i="24" s="1"/>
  <c r="S27" i="24" s="1"/>
  <c r="U27" i="24" s="1"/>
  <c r="AQ27" i="24" s="1"/>
  <c r="AU27" i="24" s="1"/>
  <c r="P107" i="22"/>
  <c r="Q107" i="22" s="1"/>
  <c r="S107" i="22" s="1"/>
  <c r="U107" i="22" s="1"/>
  <c r="AT107" i="22" s="1"/>
  <c r="AX107" i="22" s="1"/>
  <c r="P137" i="24"/>
  <c r="Q137" i="24" s="1"/>
  <c r="S137" i="24" s="1"/>
  <c r="U137" i="24" s="1"/>
  <c r="AT137" i="24" s="1"/>
  <c r="AX137" i="24" s="1"/>
  <c r="P58" i="20"/>
  <c r="Q58" i="20" s="1"/>
  <c r="S58" i="20" s="1"/>
  <c r="U58" i="20" s="1"/>
  <c r="AQ58" i="20" s="1"/>
  <c r="AU58" i="20" s="1"/>
  <c r="P106" i="25"/>
  <c r="Q106" i="25" s="1"/>
  <c r="S106" i="25" s="1"/>
  <c r="U106" i="25" s="1"/>
  <c r="AT106" i="25" s="1"/>
  <c r="AX106" i="25" s="1"/>
  <c r="P106" i="33"/>
  <c r="Q106" i="33" s="1"/>
  <c r="S106" i="33" s="1"/>
  <c r="U106" i="33" s="1"/>
  <c r="AT106" i="33" s="1"/>
  <c r="AX106" i="33" s="1"/>
  <c r="P28" i="1"/>
  <c r="Q28" i="1" s="1"/>
  <c r="S28" i="1" s="1"/>
  <c r="U28" i="1" s="1"/>
  <c r="AQ28" i="1" s="1"/>
  <c r="AU28" i="1" s="1"/>
  <c r="O29" i="1"/>
  <c r="O91" i="5"/>
  <c r="P105" i="16"/>
  <c r="Q105" i="16" s="1"/>
  <c r="S105" i="16" s="1"/>
  <c r="U105" i="16" s="1"/>
  <c r="AT105" i="16" s="1"/>
  <c r="AX105" i="16" s="1"/>
  <c r="O106" i="16"/>
  <c r="O90" i="2"/>
  <c r="S122" i="19"/>
  <c r="U122" i="19" s="1"/>
  <c r="AT122" i="19" s="1"/>
  <c r="O75" i="14"/>
  <c r="O123" i="16"/>
  <c r="O59" i="4"/>
  <c r="O27" i="4"/>
  <c r="P91" i="9"/>
  <c r="Q91" i="9" s="1"/>
  <c r="S91" i="9" s="1"/>
  <c r="U91" i="9" s="1"/>
  <c r="AJ91" i="9" s="1"/>
  <c r="AN91" i="9" s="1"/>
  <c r="O92" i="9"/>
  <c r="P105" i="14"/>
  <c r="Q105" i="14" s="1"/>
  <c r="S105" i="14" s="1"/>
  <c r="U105" i="14" s="1"/>
  <c r="AT105" i="14" s="1"/>
  <c r="AX105" i="14" s="1"/>
  <c r="O90" i="33"/>
  <c r="P42" i="20"/>
  <c r="Q42" i="20" s="1"/>
  <c r="S42" i="20" s="1"/>
  <c r="U42" i="20" s="1"/>
  <c r="AQ42" i="20" s="1"/>
  <c r="AU42" i="20" s="1"/>
  <c r="O43" i="20"/>
  <c r="P136" i="31"/>
  <c r="Q136" i="31" s="1"/>
  <c r="S136" i="31" s="1"/>
  <c r="U136" i="31" s="1"/>
  <c r="AT136" i="31" s="1"/>
  <c r="AX136" i="31" s="1"/>
  <c r="O137" i="31"/>
  <c r="O139" i="21"/>
  <c r="O59" i="23"/>
  <c r="O44" i="22"/>
  <c r="P122" i="21"/>
  <c r="Q122" i="21" s="1"/>
  <c r="S122" i="21" s="1"/>
  <c r="U122" i="21" s="1"/>
  <c r="AT122" i="21" s="1"/>
  <c r="O123" i="21"/>
  <c r="O62" i="27"/>
  <c r="BA121" i="7"/>
  <c r="AX121" i="7"/>
  <c r="S27" i="3"/>
  <c r="U27" i="3" s="1"/>
  <c r="AQ27" i="3" s="1"/>
  <c r="AU27" i="3" s="1"/>
  <c r="S105" i="30"/>
  <c r="U105" i="30" s="1"/>
  <c r="AT105" i="30" s="1"/>
  <c r="AX105" i="30" s="1"/>
  <c r="O61" i="2"/>
  <c r="O90" i="3"/>
  <c r="P75" i="9"/>
  <c r="Q75" i="9" s="1"/>
  <c r="S75" i="9" s="1"/>
  <c r="U75" i="9" s="1"/>
  <c r="AQ75" i="9" s="1"/>
  <c r="AU75" i="9" s="1"/>
  <c r="O76" i="9"/>
  <c r="S58" i="33"/>
  <c r="U58" i="33" s="1"/>
  <c r="AQ58" i="33" s="1"/>
  <c r="AU58" i="33" s="1"/>
  <c r="S89" i="33"/>
  <c r="U89" i="33" s="1"/>
  <c r="AJ89" i="33" s="1"/>
  <c r="AN89" i="33" s="1"/>
  <c r="O44" i="14"/>
  <c r="P122" i="17"/>
  <c r="Q122" i="17" s="1"/>
  <c r="S122" i="17" s="1"/>
  <c r="U122" i="17" s="1"/>
  <c r="AT122" i="17" s="1"/>
  <c r="O75" i="10"/>
  <c r="P89" i="12"/>
  <c r="Q89" i="12" s="1"/>
  <c r="S89" i="12" s="1"/>
  <c r="U89" i="12" s="1"/>
  <c r="AJ89" i="12" s="1"/>
  <c r="AN89" i="12" s="1"/>
  <c r="S73" i="30"/>
  <c r="U73" i="30" s="1"/>
  <c r="AQ73" i="30" s="1"/>
  <c r="AU73" i="30" s="1"/>
  <c r="S73" i="25"/>
  <c r="U73" i="25" s="1"/>
  <c r="AQ73" i="25" s="1"/>
  <c r="AU73" i="25" s="1"/>
  <c r="P58" i="26"/>
  <c r="Q58" i="26" s="1"/>
  <c r="S58" i="26" s="1"/>
  <c r="U58" i="26" s="1"/>
  <c r="AQ58" i="26" s="1"/>
  <c r="AU58" i="26" s="1"/>
  <c r="O59" i="26"/>
  <c r="S122" i="22"/>
  <c r="U122" i="22" s="1"/>
  <c r="AT122" i="22" s="1"/>
  <c r="S89" i="25"/>
  <c r="U89" i="25" s="1"/>
  <c r="AJ89" i="25" s="1"/>
  <c r="AN89" i="25" s="1"/>
  <c r="S89" i="27"/>
  <c r="U89" i="27" s="1"/>
  <c r="AJ89" i="27" s="1"/>
  <c r="AN89" i="27" s="1"/>
  <c r="P60" i="21"/>
  <c r="Q60" i="21" s="1"/>
  <c r="S60" i="21" s="1"/>
  <c r="U60" i="21" s="1"/>
  <c r="AQ60" i="21" s="1"/>
  <c r="AU60" i="21" s="1"/>
  <c r="O90" i="29"/>
  <c r="BA121" i="30"/>
  <c r="O138" i="8"/>
  <c r="S89" i="29"/>
  <c r="U89" i="29" s="1"/>
  <c r="AJ89" i="29" s="1"/>
  <c r="AN89" i="29" s="1"/>
  <c r="P92" i="16"/>
  <c r="Q92" i="16" s="1"/>
  <c r="S92" i="16" s="1"/>
  <c r="U92" i="16" s="1"/>
  <c r="AJ92" i="16" s="1"/>
  <c r="AN92" i="16" s="1"/>
  <c r="P89" i="15"/>
  <c r="Q89" i="15" s="1"/>
  <c r="S89" i="15" s="1"/>
  <c r="U89" i="15" s="1"/>
  <c r="AJ89" i="15" s="1"/>
  <c r="AN89" i="15" s="1"/>
  <c r="O90" i="15"/>
  <c r="S106" i="2"/>
  <c r="U106" i="2" s="1"/>
  <c r="AT106" i="2" s="1"/>
  <c r="AX106" i="2" s="1"/>
  <c r="O123" i="1"/>
  <c r="O61" i="11"/>
  <c r="O138" i="16"/>
  <c r="N77" i="4"/>
  <c r="O77" i="4" s="1"/>
  <c r="P76" i="4"/>
  <c r="Q76" i="4" s="1"/>
  <c r="S76" i="4" s="1"/>
  <c r="U76" i="4" s="1"/>
  <c r="AQ76" i="4" s="1"/>
  <c r="AU76" i="4" s="1"/>
  <c r="S90" i="7"/>
  <c r="U90" i="7" s="1"/>
  <c r="AJ90" i="7" s="1"/>
  <c r="AN90" i="7" s="1"/>
  <c r="S122" i="20"/>
  <c r="U122" i="20" s="1"/>
  <c r="AT122" i="20" s="1"/>
  <c r="O29" i="27"/>
  <c r="O75" i="31"/>
  <c r="O74" i="12"/>
  <c r="BA122" i="1"/>
  <c r="BA121" i="22"/>
  <c r="O138" i="3"/>
  <c r="S59" i="5"/>
  <c r="U59" i="5" s="1"/>
  <c r="AQ59" i="5" s="1"/>
  <c r="AU59" i="5" s="1"/>
  <c r="P123" i="6"/>
  <c r="Q123" i="6" s="1"/>
  <c r="S123" i="6" s="1"/>
  <c r="U123" i="6" s="1"/>
  <c r="AT123" i="6" s="1"/>
  <c r="S43" i="16"/>
  <c r="U43" i="16" s="1"/>
  <c r="AQ43" i="16" s="1"/>
  <c r="AU43" i="16" s="1"/>
  <c r="N140" i="18"/>
  <c r="P139" i="18"/>
  <c r="Q139" i="18" s="1"/>
  <c r="S139" i="18" s="1"/>
  <c r="U139" i="18" s="1"/>
  <c r="AT139" i="18" s="1"/>
  <c r="AX139" i="18" s="1"/>
  <c r="P58" i="3"/>
  <c r="Q58" i="3" s="1"/>
  <c r="S58" i="3" s="1"/>
  <c r="U58" i="3" s="1"/>
  <c r="AQ58" i="3" s="1"/>
  <c r="AU58" i="3" s="1"/>
  <c r="O59" i="3"/>
  <c r="P122" i="10"/>
  <c r="Q122" i="10" s="1"/>
  <c r="S122" i="10" s="1"/>
  <c r="U122" i="10" s="1"/>
  <c r="AT122" i="10" s="1"/>
  <c r="O123" i="10"/>
  <c r="P27" i="16"/>
  <c r="Q27" i="16" s="1"/>
  <c r="S27" i="16" s="1"/>
  <c r="U27" i="16" s="1"/>
  <c r="AQ27" i="16" s="1"/>
  <c r="AU27" i="16" s="1"/>
  <c r="O28" i="16"/>
  <c r="O28" i="3"/>
  <c r="S59" i="17"/>
  <c r="U59" i="17" s="1"/>
  <c r="AQ59" i="17" s="1"/>
  <c r="AU59" i="17" s="1"/>
  <c r="P42" i="5"/>
  <c r="Q42" i="5" s="1"/>
  <c r="S42" i="5" s="1"/>
  <c r="U42" i="5" s="1"/>
  <c r="AQ42" i="5" s="1"/>
  <c r="AU42" i="5" s="1"/>
  <c r="O43" i="5"/>
  <c r="S137" i="18"/>
  <c r="U137" i="18" s="1"/>
  <c r="AT137" i="18" s="1"/>
  <c r="AX137" i="18" s="1"/>
  <c r="O45" i="29"/>
  <c r="O44" i="16"/>
  <c r="O138" i="1"/>
  <c r="S27" i="28"/>
  <c r="U27" i="28" s="1"/>
  <c r="AQ27" i="28" s="1"/>
  <c r="AU27" i="28" s="1"/>
  <c r="P122" i="11"/>
  <c r="Q122" i="11" s="1"/>
  <c r="S122" i="11" s="1"/>
  <c r="U122" i="11" s="1"/>
  <c r="AT122" i="11" s="1"/>
  <c r="O123" i="11"/>
  <c r="P91" i="22"/>
  <c r="Q91" i="22" s="1"/>
  <c r="S91" i="22" s="1"/>
  <c r="U91" i="22" s="1"/>
  <c r="AJ91" i="22" s="1"/>
  <c r="AN91" i="22" s="1"/>
  <c r="P27" i="26"/>
  <c r="Q27" i="26" s="1"/>
  <c r="S27" i="26" s="1"/>
  <c r="U27" i="26" s="1"/>
  <c r="AQ27" i="26" s="1"/>
  <c r="AU27" i="26" s="1"/>
  <c r="O28" i="26"/>
  <c r="S74" i="26"/>
  <c r="U74" i="26" s="1"/>
  <c r="AQ74" i="26" s="1"/>
  <c r="AU74" i="26" s="1"/>
  <c r="O75" i="26"/>
  <c r="S27" i="27"/>
  <c r="U27" i="27" s="1"/>
  <c r="AQ27" i="27" s="1"/>
  <c r="AU27" i="27" s="1"/>
  <c r="S137" i="21"/>
  <c r="U137" i="21" s="1"/>
  <c r="AT137" i="21" s="1"/>
  <c r="AX137" i="21" s="1"/>
  <c r="O107" i="2"/>
  <c r="P60" i="19"/>
  <c r="Q60" i="19" s="1"/>
  <c r="S60" i="19" s="1"/>
  <c r="U60" i="19" s="1"/>
  <c r="AQ60" i="19" s="1"/>
  <c r="AU60" i="19" s="1"/>
  <c r="O61" i="19"/>
  <c r="P122" i="2"/>
  <c r="Q122" i="2" s="1"/>
  <c r="S122" i="2" s="1"/>
  <c r="U122" i="2" s="1"/>
  <c r="AT122" i="2" s="1"/>
  <c r="O123" i="2"/>
  <c r="P59" i="7"/>
  <c r="Q59" i="7" s="1"/>
  <c r="S59" i="7" s="1"/>
  <c r="U59" i="7" s="1"/>
  <c r="AQ59" i="7" s="1"/>
  <c r="AU59" i="7" s="1"/>
  <c r="P26" i="31"/>
  <c r="Q26" i="31" s="1"/>
  <c r="S26" i="31" s="1"/>
  <c r="U26" i="31" s="1"/>
  <c r="AQ26" i="31" s="1"/>
  <c r="AU26" i="31" s="1"/>
  <c r="O27" i="31"/>
  <c r="P59" i="33"/>
  <c r="Q59" i="33" s="1"/>
  <c r="S59" i="33" s="1"/>
  <c r="U59" i="33" s="1"/>
  <c r="AQ59" i="33" s="1"/>
  <c r="AU59" i="33" s="1"/>
  <c r="P44" i="31"/>
  <c r="Q44" i="31" s="1"/>
  <c r="S44" i="31" s="1"/>
  <c r="U44" i="31" s="1"/>
  <c r="AQ44" i="31" s="1"/>
  <c r="AU44" i="31" s="1"/>
  <c r="O122" i="7"/>
  <c r="O74" i="28"/>
  <c r="O123" i="31"/>
  <c r="O138" i="17"/>
  <c r="O123" i="3"/>
  <c r="O137" i="15"/>
  <c r="O60" i="10"/>
  <c r="O90" i="13"/>
  <c r="O43" i="7"/>
  <c r="O122" i="13"/>
  <c r="P27" i="20"/>
  <c r="Q27" i="20" s="1"/>
  <c r="S27" i="20" s="1"/>
  <c r="U27" i="20" s="1"/>
  <c r="AQ27" i="20" s="1"/>
  <c r="AU27" i="20" s="1"/>
  <c r="O44" i="18"/>
  <c r="O106" i="27"/>
  <c r="O75" i="20"/>
  <c r="P92" i="11"/>
  <c r="P136" i="22"/>
  <c r="Q136" i="22" s="1"/>
  <c r="S136" i="22" s="1"/>
  <c r="U136" i="22" s="1"/>
  <c r="AT136" i="22" s="1"/>
  <c r="AX136" i="22" s="1"/>
  <c r="P136" i="27"/>
  <c r="Q136" i="27" s="1"/>
  <c r="S136" i="27" s="1"/>
  <c r="U136" i="27" s="1"/>
  <c r="AT136" i="27" s="1"/>
  <c r="AX136" i="27" s="1"/>
  <c r="O137" i="27"/>
  <c r="P123" i="26"/>
  <c r="Q123" i="26" s="1"/>
  <c r="S123" i="26" s="1"/>
  <c r="U123" i="26" s="1"/>
  <c r="AT123" i="26" s="1"/>
  <c r="O124" i="26"/>
  <c r="S44" i="12"/>
  <c r="U44" i="12" s="1"/>
  <c r="AQ44" i="12" s="1"/>
  <c r="AU44" i="12" s="1"/>
  <c r="O106" i="29"/>
  <c r="O44" i="2"/>
  <c r="P136" i="13"/>
  <c r="Q136" i="13" s="1"/>
  <c r="S136" i="13" s="1"/>
  <c r="U136" i="13" s="1"/>
  <c r="AT136" i="13" s="1"/>
  <c r="AX136" i="13" s="1"/>
  <c r="O137" i="13"/>
  <c r="P74" i="11"/>
  <c r="Q74" i="11" s="1"/>
  <c r="S74" i="11" s="1"/>
  <c r="U74" i="11" s="1"/>
  <c r="AQ74" i="11" s="1"/>
  <c r="AU74" i="11" s="1"/>
  <c r="O75" i="11"/>
  <c r="P121" i="12"/>
  <c r="Q121" i="12" s="1"/>
  <c r="S121" i="12" s="1"/>
  <c r="U121" i="12" s="1"/>
  <c r="AT121" i="12" s="1"/>
  <c r="O90" i="6"/>
  <c r="S136" i="17"/>
  <c r="U136" i="17" s="1"/>
  <c r="AT136" i="17" s="1"/>
  <c r="AX136" i="17" s="1"/>
  <c r="S136" i="1"/>
  <c r="U136" i="1" s="1"/>
  <c r="AT136" i="1" s="1"/>
  <c r="AX136" i="1" s="1"/>
  <c r="O27" i="9"/>
  <c r="P58" i="28"/>
  <c r="Q58" i="28" s="1"/>
  <c r="S58" i="28" s="1"/>
  <c r="U58" i="28" s="1"/>
  <c r="AQ58" i="28" s="1"/>
  <c r="AU58" i="28" s="1"/>
  <c r="O59" i="28"/>
  <c r="P122" i="9"/>
  <c r="Q122" i="9" s="1"/>
  <c r="S122" i="9" s="1"/>
  <c r="U122" i="9" s="1"/>
  <c r="AT122" i="9" s="1"/>
  <c r="O123" i="9"/>
  <c r="O106" i="20"/>
  <c r="P74" i="2"/>
  <c r="Q74" i="2" s="1"/>
  <c r="S74" i="2" s="1"/>
  <c r="U74" i="2" s="1"/>
  <c r="AQ74" i="2" s="1"/>
  <c r="AU74" i="2" s="1"/>
  <c r="O59" i="30"/>
  <c r="P89" i="14"/>
  <c r="Q89" i="14" s="1"/>
  <c r="S89" i="14" s="1"/>
  <c r="U89" i="14" s="1"/>
  <c r="AJ89" i="14" s="1"/>
  <c r="AN89" i="14" s="1"/>
  <c r="S138" i="25"/>
  <c r="U138" i="25" s="1"/>
  <c r="AT138" i="25" s="1"/>
  <c r="AX138" i="25" s="1"/>
  <c r="S58" i="18"/>
  <c r="U58" i="18" s="1"/>
  <c r="AQ58" i="18" s="1"/>
  <c r="AU58" i="18" s="1"/>
  <c r="P76" i="21"/>
  <c r="Q76" i="21" s="1"/>
  <c r="S76" i="21" s="1"/>
  <c r="U76" i="21" s="1"/>
  <c r="AQ76" i="21" s="1"/>
  <c r="AU76" i="21" s="1"/>
  <c r="N77" i="21"/>
  <c r="O75" i="15"/>
  <c r="O138" i="9"/>
  <c r="O106" i="3"/>
  <c r="P107" i="23"/>
  <c r="Q107" i="23" s="1"/>
  <c r="S107" i="23" s="1"/>
  <c r="U107" i="23" s="1"/>
  <c r="AT107" i="23" s="1"/>
  <c r="AX107" i="23" s="1"/>
  <c r="O108" i="23"/>
  <c r="S121" i="20"/>
  <c r="U121" i="20" s="1"/>
  <c r="AT121" i="20" s="1"/>
  <c r="S122" i="31"/>
  <c r="U122" i="31" s="1"/>
  <c r="AT122" i="31" s="1"/>
  <c r="P29" i="28"/>
  <c r="Q29" i="28" s="1"/>
  <c r="S29" i="28" s="1"/>
  <c r="U29" i="28" s="1"/>
  <c r="AQ29" i="28" s="1"/>
  <c r="AU29" i="28" s="1"/>
  <c r="N30" i="28"/>
  <c r="P73" i="7"/>
  <c r="Q73" i="7" s="1"/>
  <c r="S73" i="7" s="1"/>
  <c r="U73" i="7" s="1"/>
  <c r="AQ73" i="7" s="1"/>
  <c r="AU73" i="7" s="1"/>
  <c r="O74" i="7"/>
  <c r="P139" i="10"/>
  <c r="Q139" i="10" s="1"/>
  <c r="S139" i="10" s="1"/>
  <c r="U139" i="10" s="1"/>
  <c r="AT139" i="10" s="1"/>
  <c r="AX139" i="10" s="1"/>
  <c r="O60" i="5"/>
  <c r="P105" i="10"/>
  <c r="Q105" i="10" s="1"/>
  <c r="S105" i="10" s="1"/>
  <c r="U105" i="10" s="1"/>
  <c r="AT105" i="10" s="1"/>
  <c r="AX105" i="10" s="1"/>
  <c r="O106" i="10"/>
  <c r="O28" i="29"/>
  <c r="S26" i="9"/>
  <c r="U26" i="9" s="1"/>
  <c r="AQ26" i="9" s="1"/>
  <c r="AU26" i="9" s="1"/>
  <c r="O27" i="6"/>
  <c r="P122" i="30"/>
  <c r="Q122" i="30" s="1"/>
  <c r="S122" i="30" s="1"/>
  <c r="U122" i="30" s="1"/>
  <c r="AT122" i="30" s="1"/>
  <c r="S74" i="13"/>
  <c r="U74" i="13" s="1"/>
  <c r="AQ74" i="13" s="1"/>
  <c r="AU74" i="13" s="1"/>
  <c r="S121" i="13"/>
  <c r="U121" i="13" s="1"/>
  <c r="AT121" i="13" s="1"/>
  <c r="O90" i="10"/>
  <c r="S26" i="29"/>
  <c r="U26" i="29" s="1"/>
  <c r="AQ26" i="29" s="1"/>
  <c r="AU26" i="29" s="1"/>
  <c r="P137" i="6"/>
  <c r="Q137" i="6" s="1"/>
  <c r="S137" i="6" s="1"/>
  <c r="U137" i="6" s="1"/>
  <c r="AT137" i="6" s="1"/>
  <c r="AX137" i="6" s="1"/>
  <c r="O138" i="4"/>
  <c r="O30" i="28"/>
  <c r="O107" i="21"/>
  <c r="O28" i="21"/>
  <c r="P42" i="24"/>
  <c r="Q42" i="24" s="1"/>
  <c r="S42" i="24" s="1"/>
  <c r="U42" i="24" s="1"/>
  <c r="AQ42" i="24" s="1"/>
  <c r="AU42" i="24" s="1"/>
  <c r="O123" i="20"/>
  <c r="O29" i="13"/>
  <c r="O122" i="24"/>
  <c r="P136" i="20"/>
  <c r="Q136" i="20" s="1"/>
  <c r="S136" i="20" s="1"/>
  <c r="U136" i="20" s="1"/>
  <c r="AT136" i="20" s="1"/>
  <c r="AX136" i="20" s="1"/>
  <c r="O44" i="26"/>
  <c r="O59" i="22"/>
  <c r="P105" i="11"/>
  <c r="Q105" i="11" s="1"/>
  <c r="S105" i="11" s="1"/>
  <c r="U105" i="11" s="1"/>
  <c r="AT105" i="11" s="1"/>
  <c r="AX105" i="11" s="1"/>
  <c r="O106" i="11"/>
  <c r="P136" i="5"/>
  <c r="Q136" i="5" s="1"/>
  <c r="S136" i="5" s="1"/>
  <c r="U136" i="5" s="1"/>
  <c r="AT136" i="5" s="1"/>
  <c r="AX136" i="5" s="1"/>
  <c r="O137" i="5"/>
  <c r="AX122" i="4"/>
  <c r="BA122" i="4"/>
  <c r="O90" i="30"/>
  <c r="O138" i="28"/>
  <c r="O138" i="11"/>
  <c r="P75" i="29"/>
  <c r="Q75" i="29" s="1"/>
  <c r="S75" i="29" s="1"/>
  <c r="U75" i="29" s="1"/>
  <c r="AQ75" i="29" s="1"/>
  <c r="AU75" i="29" s="1"/>
  <c r="P75" i="33"/>
  <c r="Q75" i="33" s="1"/>
  <c r="S75" i="33" s="1"/>
  <c r="U75" i="33" s="1"/>
  <c r="AQ75" i="33" s="1"/>
  <c r="AU75" i="33" s="1"/>
  <c r="O76" i="33"/>
  <c r="O43" i="3"/>
  <c r="P105" i="17"/>
  <c r="Q105" i="17" s="1"/>
  <c r="S105" i="17" s="1"/>
  <c r="U105" i="17" s="1"/>
  <c r="AT105" i="17" s="1"/>
  <c r="AX105" i="17" s="1"/>
  <c r="O106" i="17"/>
  <c r="P136" i="19"/>
  <c r="Q136" i="19" s="1"/>
  <c r="S136" i="19" s="1"/>
  <c r="U136" i="19" s="1"/>
  <c r="AT136" i="19" s="1"/>
  <c r="AX136" i="19" s="1"/>
  <c r="O137" i="19"/>
  <c r="P73" i="22"/>
  <c r="Q73" i="22" s="1"/>
  <c r="S73" i="22" s="1"/>
  <c r="U73" i="22" s="1"/>
  <c r="AQ73" i="22" s="1"/>
  <c r="AU73" i="22" s="1"/>
  <c r="O74" i="22"/>
  <c r="P58" i="31"/>
  <c r="Q58" i="31" s="1"/>
  <c r="S58" i="31" s="1"/>
  <c r="U58" i="31" s="1"/>
  <c r="AQ58" i="31" s="1"/>
  <c r="AU58" i="31" s="1"/>
  <c r="O59" i="24"/>
  <c r="P73" i="1"/>
  <c r="Q73" i="1" s="1"/>
  <c r="S73" i="1" s="1"/>
  <c r="U73" i="1" s="1"/>
  <c r="AQ73" i="1" s="1"/>
  <c r="AU73" i="1" s="1"/>
  <c r="O74" i="1"/>
  <c r="S58" i="15"/>
  <c r="U58" i="15" s="1"/>
  <c r="AQ58" i="15" s="1"/>
  <c r="AU58" i="15" s="1"/>
  <c r="S58" i="4"/>
  <c r="U58" i="4" s="1"/>
  <c r="AQ58" i="4" s="1"/>
  <c r="AU58" i="4" s="1"/>
  <c r="S89" i="2"/>
  <c r="U89" i="2" s="1"/>
  <c r="AJ89" i="2" s="1"/>
  <c r="AN89" i="2" s="1"/>
  <c r="P138" i="7"/>
  <c r="Q138" i="7" s="1"/>
  <c r="S138" i="7" s="1"/>
  <c r="U138" i="7" s="1"/>
  <c r="AT138" i="7" s="1"/>
  <c r="AX138" i="7" s="1"/>
  <c r="S107" i="13"/>
  <c r="U107" i="13" s="1"/>
  <c r="AT107" i="13" s="1"/>
  <c r="AX107" i="13" s="1"/>
  <c r="O44" i="11"/>
  <c r="S89" i="3"/>
  <c r="U89" i="3" s="1"/>
  <c r="AJ89" i="3" s="1"/>
  <c r="AN89" i="3" s="1"/>
  <c r="P137" i="2"/>
  <c r="Q137" i="2" s="1"/>
  <c r="S137" i="2" s="1"/>
  <c r="U137" i="2" s="1"/>
  <c r="AT137" i="2" s="1"/>
  <c r="AX137" i="2" s="1"/>
  <c r="S137" i="8"/>
  <c r="U137" i="8" s="1"/>
  <c r="AT137" i="8" s="1"/>
  <c r="AX137" i="8" s="1"/>
  <c r="S42" i="7"/>
  <c r="U42" i="7" s="1"/>
  <c r="AQ42" i="7" s="1"/>
  <c r="AU42" i="7" s="1"/>
  <c r="O75" i="8"/>
  <c r="S73" i="10"/>
  <c r="U73" i="10" s="1"/>
  <c r="AQ73" i="10" s="1"/>
  <c r="AU73" i="10" s="1"/>
  <c r="S105" i="1"/>
  <c r="U105" i="1" s="1"/>
  <c r="AT105" i="1" s="1"/>
  <c r="AX105" i="1" s="1"/>
  <c r="O122" i="28"/>
  <c r="O123" i="19"/>
  <c r="P105" i="15"/>
  <c r="Q105" i="15" s="1"/>
  <c r="S105" i="15" s="1"/>
  <c r="U105" i="15" s="1"/>
  <c r="AT105" i="15" s="1"/>
  <c r="AX105" i="15" s="1"/>
  <c r="S58" i="24"/>
  <c r="U58" i="24" s="1"/>
  <c r="AQ58" i="24" s="1"/>
  <c r="AU58" i="24" s="1"/>
  <c r="O74" i="25"/>
  <c r="P27" i="23"/>
  <c r="Q27" i="23" s="1"/>
  <c r="S27" i="23" s="1"/>
  <c r="U27" i="23" s="1"/>
  <c r="AQ27" i="23" s="1"/>
  <c r="AU27" i="23" s="1"/>
  <c r="Q106" i="34" l="1"/>
  <c r="S106" i="34" s="1"/>
  <c r="U106" i="34" s="1"/>
  <c r="AT106" i="34" s="1"/>
  <c r="AX106" i="34" s="1"/>
  <c r="O107" i="34"/>
  <c r="D146" i="34"/>
  <c r="E147" i="34" s="1"/>
  <c r="H146" i="34" s="1"/>
  <c r="I146" i="34" s="1"/>
  <c r="J146" i="34" s="1"/>
  <c r="E132" i="34"/>
  <c r="H131" i="34" s="1"/>
  <c r="I131" i="34" s="1"/>
  <c r="J131" i="34" s="1"/>
  <c r="E123" i="34"/>
  <c r="H122" i="34" s="1"/>
  <c r="I122" i="34" s="1"/>
  <c r="J122" i="34" s="1"/>
  <c r="P122" i="34" s="1"/>
  <c r="D137" i="34"/>
  <c r="E138" i="34" s="1"/>
  <c r="H137" i="34" s="1"/>
  <c r="I137" i="34" s="1"/>
  <c r="J137" i="34" s="1"/>
  <c r="P137" i="34" s="1"/>
  <c r="E117" i="34"/>
  <c r="H116" i="34" s="1"/>
  <c r="I116" i="34" s="1"/>
  <c r="J116" i="34" s="1"/>
  <c r="D132" i="34"/>
  <c r="O76" i="34"/>
  <c r="E124" i="34"/>
  <c r="H123" i="34" s="1"/>
  <c r="I123" i="34" s="1"/>
  <c r="J123" i="34" s="1"/>
  <c r="D138" i="34"/>
  <c r="E139" i="34" s="1"/>
  <c r="H138" i="34" s="1"/>
  <c r="I138" i="34" s="1"/>
  <c r="J138" i="34" s="1"/>
  <c r="P28" i="34"/>
  <c r="Q28" i="34" s="1"/>
  <c r="S28" i="34" s="1"/>
  <c r="U28" i="34" s="1"/>
  <c r="AQ28" i="34" s="1"/>
  <c r="AU28" i="34" s="1"/>
  <c r="P44" i="34"/>
  <c r="Q44" i="34" s="1"/>
  <c r="S44" i="34" s="1"/>
  <c r="U44" i="34" s="1"/>
  <c r="AQ44" i="34" s="1"/>
  <c r="AU44" i="34" s="1"/>
  <c r="O45" i="34"/>
  <c r="D130" i="34"/>
  <c r="E115" i="34"/>
  <c r="H114" i="34" s="1"/>
  <c r="I114" i="34" s="1"/>
  <c r="J114" i="34" s="1"/>
  <c r="P92" i="34"/>
  <c r="Q92" i="34" s="1"/>
  <c r="S92" i="34" s="1"/>
  <c r="U92" i="34" s="1"/>
  <c r="AJ92" i="34" s="1"/>
  <c r="AN92" i="34" s="1"/>
  <c r="P59" i="34"/>
  <c r="Q59" i="34" s="1"/>
  <c r="S59" i="34" s="1"/>
  <c r="U59" i="34" s="1"/>
  <c r="AQ59" i="34" s="1"/>
  <c r="AU59" i="34" s="1"/>
  <c r="O60" i="34"/>
  <c r="E114" i="34"/>
  <c r="H113" i="34" s="1"/>
  <c r="I113" i="34" s="1"/>
  <c r="J113" i="34" s="1"/>
  <c r="D129" i="34"/>
  <c r="P109" i="7"/>
  <c r="Q109" i="7" s="1"/>
  <c r="S109" i="7" s="1"/>
  <c r="U109" i="7" s="1"/>
  <c r="AT109" i="7" s="1"/>
  <c r="AX109" i="7" s="1"/>
  <c r="P77" i="4"/>
  <c r="Q77" i="4" s="1"/>
  <c r="S77" i="4" s="1"/>
  <c r="U77" i="4" s="1"/>
  <c r="AQ77" i="4" s="1"/>
  <c r="AU77" i="4" s="1"/>
  <c r="P46" i="33"/>
  <c r="Q46" i="33" s="1"/>
  <c r="S46" i="33" s="1"/>
  <c r="U46" i="33" s="1"/>
  <c r="AQ46" i="33" s="1"/>
  <c r="AU46" i="33" s="1"/>
  <c r="P46" i="4"/>
  <c r="Q46" i="4" s="1"/>
  <c r="S46" i="4" s="1"/>
  <c r="U46" i="4" s="1"/>
  <c r="AQ46" i="4" s="1"/>
  <c r="AU46" i="4" s="1"/>
  <c r="P60" i="15"/>
  <c r="Q60" i="15" s="1"/>
  <c r="S60" i="15" s="1"/>
  <c r="U60" i="15" s="1"/>
  <c r="AQ60" i="15" s="1"/>
  <c r="AU60" i="15" s="1"/>
  <c r="O61" i="15"/>
  <c r="P28" i="14"/>
  <c r="Q28" i="14" s="1"/>
  <c r="S28" i="14" s="1"/>
  <c r="U28" i="14" s="1"/>
  <c r="AQ28" i="14" s="1"/>
  <c r="AU28" i="14" s="1"/>
  <c r="P123" i="19"/>
  <c r="Q123" i="19" s="1"/>
  <c r="S123" i="19" s="1"/>
  <c r="U123" i="19" s="1"/>
  <c r="AT123" i="19" s="1"/>
  <c r="O124" i="19"/>
  <c r="O43" i="24"/>
  <c r="P27" i="6"/>
  <c r="Q27" i="6" s="1"/>
  <c r="S27" i="6" s="1"/>
  <c r="U27" i="6" s="1"/>
  <c r="AQ27" i="6" s="1"/>
  <c r="AU27" i="6" s="1"/>
  <c r="O28" i="6"/>
  <c r="BA121" i="20"/>
  <c r="AX121" i="20"/>
  <c r="P106" i="20"/>
  <c r="Q106" i="20" s="1"/>
  <c r="S106" i="20" s="1"/>
  <c r="U106" i="20" s="1"/>
  <c r="AT106" i="20" s="1"/>
  <c r="AX106" i="20" s="1"/>
  <c r="P44" i="18"/>
  <c r="Q44" i="18" s="1"/>
  <c r="S44" i="18" s="1"/>
  <c r="U44" i="18" s="1"/>
  <c r="AQ44" i="18" s="1"/>
  <c r="AU44" i="18" s="1"/>
  <c r="O45" i="31"/>
  <c r="P138" i="16"/>
  <c r="Q138" i="16" s="1"/>
  <c r="S138" i="16" s="1"/>
  <c r="U138" i="16" s="1"/>
  <c r="AT138" i="16" s="1"/>
  <c r="AX138" i="16" s="1"/>
  <c r="P44" i="14"/>
  <c r="Q44" i="14" s="1"/>
  <c r="S44" i="14" s="1"/>
  <c r="U44" i="14" s="1"/>
  <c r="AQ44" i="14" s="1"/>
  <c r="AU44" i="14" s="1"/>
  <c r="AX122" i="21"/>
  <c r="BA122" i="21"/>
  <c r="P59" i="4"/>
  <c r="Q59" i="4" s="1"/>
  <c r="S59" i="4" s="1"/>
  <c r="U59" i="4" s="1"/>
  <c r="AQ59" i="4" s="1"/>
  <c r="AU59" i="4" s="1"/>
  <c r="O107" i="25"/>
  <c r="O106" i="18"/>
  <c r="O91" i="28"/>
  <c r="P74" i="18"/>
  <c r="Q74" i="18" s="1"/>
  <c r="S74" i="18" s="1"/>
  <c r="U74" i="18" s="1"/>
  <c r="AQ74" i="18" s="1"/>
  <c r="AU74" i="18" s="1"/>
  <c r="O107" i="6"/>
  <c r="P91" i="1"/>
  <c r="Q91" i="1" s="1"/>
  <c r="S91" i="1" s="1"/>
  <c r="U91" i="1" s="1"/>
  <c r="AJ91" i="1" s="1"/>
  <c r="AN91" i="1" s="1"/>
  <c r="O92" i="1"/>
  <c r="O61" i="12"/>
  <c r="P137" i="13"/>
  <c r="Q137" i="13" s="1"/>
  <c r="S137" i="13" s="1"/>
  <c r="U137" i="13" s="1"/>
  <c r="AT137" i="13" s="1"/>
  <c r="AX137" i="13" s="1"/>
  <c r="O138" i="13"/>
  <c r="P27" i="4"/>
  <c r="Q27" i="4" s="1"/>
  <c r="S27" i="4" s="1"/>
  <c r="U27" i="4" s="1"/>
  <c r="AQ27" i="4" s="1"/>
  <c r="AU27" i="4" s="1"/>
  <c r="O28" i="4"/>
  <c r="P75" i="26"/>
  <c r="Q75" i="26" s="1"/>
  <c r="S75" i="26" s="1"/>
  <c r="U75" i="26" s="1"/>
  <c r="AQ75" i="26" s="1"/>
  <c r="AU75" i="26" s="1"/>
  <c r="P28" i="21"/>
  <c r="Q28" i="21" s="1"/>
  <c r="S28" i="21" s="1"/>
  <c r="U28" i="21" s="1"/>
  <c r="AQ28" i="21" s="1"/>
  <c r="AU28" i="21" s="1"/>
  <c r="O29" i="21"/>
  <c r="P28" i="29"/>
  <c r="Q28" i="29" s="1"/>
  <c r="S28" i="29" s="1"/>
  <c r="U28" i="29" s="1"/>
  <c r="AQ28" i="29" s="1"/>
  <c r="AU28" i="29" s="1"/>
  <c r="AX122" i="9"/>
  <c r="BA122" i="9"/>
  <c r="O28" i="20"/>
  <c r="O60" i="33"/>
  <c r="P123" i="1"/>
  <c r="Q123" i="1" s="1"/>
  <c r="S123" i="1" s="1"/>
  <c r="U123" i="1" s="1"/>
  <c r="AT123" i="1" s="1"/>
  <c r="O61" i="21"/>
  <c r="P59" i="23"/>
  <c r="Q59" i="23" s="1"/>
  <c r="S59" i="23" s="1"/>
  <c r="U59" i="23" s="1"/>
  <c r="AQ59" i="23" s="1"/>
  <c r="AU59" i="23" s="1"/>
  <c r="P75" i="14"/>
  <c r="Q75" i="14" s="1"/>
  <c r="S75" i="14" s="1"/>
  <c r="U75" i="14" s="1"/>
  <c r="AQ75" i="14" s="1"/>
  <c r="AU75" i="14" s="1"/>
  <c r="O76" i="14"/>
  <c r="O59" i="20"/>
  <c r="O138" i="12"/>
  <c r="P91" i="21"/>
  <c r="Q91" i="21" s="1"/>
  <c r="S91" i="21" s="1"/>
  <c r="U91" i="21" s="1"/>
  <c r="AJ91" i="21" s="1"/>
  <c r="AN91" i="21" s="1"/>
  <c r="O122" i="27"/>
  <c r="BA122" i="25"/>
  <c r="AX122" i="25"/>
  <c r="O27" i="8"/>
  <c r="O138" i="29"/>
  <c r="P74" i="5"/>
  <c r="Q74" i="5" s="1"/>
  <c r="S74" i="5" s="1"/>
  <c r="U74" i="5" s="1"/>
  <c r="AQ74" i="5" s="1"/>
  <c r="AU74" i="5" s="1"/>
  <c r="O75" i="5"/>
  <c r="BA122" i="17"/>
  <c r="AX122" i="17"/>
  <c r="P90" i="29"/>
  <c r="Q90" i="29" s="1"/>
  <c r="S90" i="29" s="1"/>
  <c r="U90" i="29" s="1"/>
  <c r="AJ90" i="29" s="1"/>
  <c r="AN90" i="29" s="1"/>
  <c r="O91" i="29"/>
  <c r="P106" i="11"/>
  <c r="Q106" i="11" s="1"/>
  <c r="S106" i="11" s="1"/>
  <c r="U106" i="11" s="1"/>
  <c r="AT106" i="11" s="1"/>
  <c r="AX106" i="11" s="1"/>
  <c r="O107" i="11"/>
  <c r="P107" i="21"/>
  <c r="Q107" i="21" s="1"/>
  <c r="S107" i="21" s="1"/>
  <c r="U107" i="21" s="1"/>
  <c r="AT107" i="21" s="1"/>
  <c r="AX107" i="21" s="1"/>
  <c r="O108" i="21"/>
  <c r="P106" i="10"/>
  <c r="Q106" i="10" s="1"/>
  <c r="S106" i="10" s="1"/>
  <c r="U106" i="10" s="1"/>
  <c r="AT106" i="10" s="1"/>
  <c r="AX106" i="10" s="1"/>
  <c r="O107" i="10"/>
  <c r="P106" i="3"/>
  <c r="Q106" i="3" s="1"/>
  <c r="S106" i="3" s="1"/>
  <c r="U106" i="3" s="1"/>
  <c r="AT106" i="3" s="1"/>
  <c r="AX106" i="3" s="1"/>
  <c r="P59" i="28"/>
  <c r="Q59" i="28" s="1"/>
  <c r="S59" i="28" s="1"/>
  <c r="U59" i="28" s="1"/>
  <c r="AQ59" i="28" s="1"/>
  <c r="AU59" i="28" s="1"/>
  <c r="O60" i="28"/>
  <c r="P106" i="29"/>
  <c r="Q106" i="29" s="1"/>
  <c r="S106" i="29" s="1"/>
  <c r="U106" i="29" s="1"/>
  <c r="AT106" i="29" s="1"/>
  <c r="AX106" i="29" s="1"/>
  <c r="O107" i="29"/>
  <c r="N77" i="9"/>
  <c r="O77" i="9" s="1"/>
  <c r="P76" i="9"/>
  <c r="Q76" i="9" s="1"/>
  <c r="S76" i="9" s="1"/>
  <c r="U76" i="9" s="1"/>
  <c r="AQ76" i="9" s="1"/>
  <c r="AU76" i="9" s="1"/>
  <c r="P139" i="21"/>
  <c r="Q139" i="21" s="1"/>
  <c r="S139" i="21" s="1"/>
  <c r="U139" i="21" s="1"/>
  <c r="AT139" i="21" s="1"/>
  <c r="AX139" i="21" s="1"/>
  <c r="P62" i="13"/>
  <c r="Q62" i="13" s="1"/>
  <c r="S62" i="13" s="1"/>
  <c r="U62" i="13" s="1"/>
  <c r="AQ62" i="13" s="1"/>
  <c r="AU62" i="13" s="1"/>
  <c r="P76" i="13"/>
  <c r="Q76" i="13" s="1"/>
  <c r="S76" i="13" s="1"/>
  <c r="U76" i="13" s="1"/>
  <c r="AQ76" i="13" s="1"/>
  <c r="AU76" i="13" s="1"/>
  <c r="AX121" i="19"/>
  <c r="BA121" i="19"/>
  <c r="BA121" i="27"/>
  <c r="AX121" i="27"/>
  <c r="P92" i="26"/>
  <c r="Q92" i="26" s="1"/>
  <c r="S92" i="26" s="1"/>
  <c r="U92" i="26" s="1"/>
  <c r="AJ92" i="26" s="1"/>
  <c r="AN92" i="26" s="1"/>
  <c r="N93" i="26"/>
  <c r="O93" i="26"/>
  <c r="P106" i="26"/>
  <c r="Q106" i="26" s="1"/>
  <c r="S106" i="26" s="1"/>
  <c r="U106" i="26" s="1"/>
  <c r="AT106" i="26" s="1"/>
  <c r="AX106" i="26" s="1"/>
  <c r="O140" i="18"/>
  <c r="P28" i="12"/>
  <c r="Q28" i="12" s="1"/>
  <c r="S28" i="12" s="1"/>
  <c r="U28" i="12" s="1"/>
  <c r="AQ28" i="12" s="1"/>
  <c r="AU28" i="12" s="1"/>
  <c r="BA122" i="31"/>
  <c r="AX122" i="31"/>
  <c r="P43" i="5"/>
  <c r="Q43" i="5" s="1"/>
  <c r="S43" i="5" s="1"/>
  <c r="U43" i="5" s="1"/>
  <c r="AQ43" i="5" s="1"/>
  <c r="AU43" i="5" s="1"/>
  <c r="O44" i="5"/>
  <c r="P123" i="16"/>
  <c r="Q123" i="16" s="1"/>
  <c r="S123" i="16" s="1"/>
  <c r="U123" i="16" s="1"/>
  <c r="AT123" i="16" s="1"/>
  <c r="P91" i="24"/>
  <c r="Q91" i="24" s="1"/>
  <c r="S91" i="24" s="1"/>
  <c r="U91" i="24" s="1"/>
  <c r="AJ91" i="24" s="1"/>
  <c r="AN91" i="24" s="1"/>
  <c r="O92" i="24"/>
  <c r="P30" i="28"/>
  <c r="Q30" i="28" s="1"/>
  <c r="S30" i="28" s="1"/>
  <c r="U30" i="28" s="1"/>
  <c r="AQ30" i="28" s="1"/>
  <c r="AU30" i="28" s="1"/>
  <c r="P138" i="9"/>
  <c r="Q138" i="9" s="1"/>
  <c r="S138" i="9" s="1"/>
  <c r="U138" i="9" s="1"/>
  <c r="AT138" i="9" s="1"/>
  <c r="AX138" i="9" s="1"/>
  <c r="O139" i="9"/>
  <c r="P122" i="13"/>
  <c r="Q122" i="13" s="1"/>
  <c r="S122" i="13" s="1"/>
  <c r="U122" i="13" s="1"/>
  <c r="AT122" i="13" s="1"/>
  <c r="O123" i="13"/>
  <c r="P27" i="31"/>
  <c r="Q27" i="31" s="1"/>
  <c r="S27" i="31" s="1"/>
  <c r="U27" i="31" s="1"/>
  <c r="AQ27" i="31" s="1"/>
  <c r="AU27" i="31" s="1"/>
  <c r="P28" i="26"/>
  <c r="Q28" i="26" s="1"/>
  <c r="S28" i="26" s="1"/>
  <c r="U28" i="26" s="1"/>
  <c r="AQ28" i="26" s="1"/>
  <c r="AU28" i="26" s="1"/>
  <c r="O29" i="26"/>
  <c r="P28" i="3"/>
  <c r="Q28" i="3" s="1"/>
  <c r="S28" i="3" s="1"/>
  <c r="U28" i="3" s="1"/>
  <c r="AQ28" i="3" s="1"/>
  <c r="AU28" i="3" s="1"/>
  <c r="O29" i="3"/>
  <c r="P74" i="12"/>
  <c r="Q74" i="12" s="1"/>
  <c r="S74" i="12" s="1"/>
  <c r="U74" i="12" s="1"/>
  <c r="AQ74" i="12" s="1"/>
  <c r="AU74" i="12" s="1"/>
  <c r="AX122" i="19"/>
  <c r="BA122" i="19"/>
  <c r="P90" i="4"/>
  <c r="Q90" i="4" s="1"/>
  <c r="S90" i="4" s="1"/>
  <c r="U90" i="4" s="1"/>
  <c r="AJ90" i="4" s="1"/>
  <c r="AN90" i="4" s="1"/>
  <c r="O91" i="4"/>
  <c r="P43" i="21"/>
  <c r="Q43" i="21" s="1"/>
  <c r="S43" i="21" s="1"/>
  <c r="U43" i="21" s="1"/>
  <c r="AQ43" i="21" s="1"/>
  <c r="AU43" i="21" s="1"/>
  <c r="O44" i="21"/>
  <c r="P123" i="18"/>
  <c r="Q123" i="18" s="1"/>
  <c r="S123" i="18" s="1"/>
  <c r="U123" i="18" s="1"/>
  <c r="AT123" i="18" s="1"/>
  <c r="P106" i="31"/>
  <c r="Q106" i="31" s="1"/>
  <c r="S106" i="31" s="1"/>
  <c r="U106" i="31" s="1"/>
  <c r="AT106" i="31" s="1"/>
  <c r="AX106" i="31" s="1"/>
  <c r="O107" i="31"/>
  <c r="P44" i="1"/>
  <c r="Q44" i="1" s="1"/>
  <c r="S44" i="1" s="1"/>
  <c r="U44" i="1" s="1"/>
  <c r="AQ44" i="1" s="1"/>
  <c r="AU44" i="1" s="1"/>
  <c r="O45" i="1"/>
  <c r="P137" i="19"/>
  <c r="Q137" i="19" s="1"/>
  <c r="S137" i="19" s="1"/>
  <c r="U137" i="19" s="1"/>
  <c r="AT137" i="19" s="1"/>
  <c r="AX137" i="19" s="1"/>
  <c r="P122" i="7"/>
  <c r="Q122" i="7" s="1"/>
  <c r="S122" i="7" s="1"/>
  <c r="U122" i="7" s="1"/>
  <c r="AT122" i="7" s="1"/>
  <c r="P75" i="8"/>
  <c r="Q75" i="8" s="1"/>
  <c r="S75" i="8" s="1"/>
  <c r="U75" i="8" s="1"/>
  <c r="AQ75" i="8" s="1"/>
  <c r="AU75" i="8" s="1"/>
  <c r="P74" i="1"/>
  <c r="Q74" i="1" s="1"/>
  <c r="S74" i="1" s="1"/>
  <c r="U74" i="1" s="1"/>
  <c r="AQ74" i="1" s="1"/>
  <c r="AU74" i="1" s="1"/>
  <c r="O75" i="1"/>
  <c r="P138" i="4"/>
  <c r="Q138" i="4" s="1"/>
  <c r="S138" i="4" s="1"/>
  <c r="U138" i="4" s="1"/>
  <c r="AT138" i="4" s="1"/>
  <c r="AX138" i="4" s="1"/>
  <c r="O139" i="4"/>
  <c r="P60" i="5"/>
  <c r="Q60" i="5" s="1"/>
  <c r="S60" i="5" s="1"/>
  <c r="U60" i="5" s="1"/>
  <c r="AQ60" i="5" s="1"/>
  <c r="AU60" i="5" s="1"/>
  <c r="P75" i="15"/>
  <c r="Q75" i="15" s="1"/>
  <c r="S75" i="15" s="1"/>
  <c r="U75" i="15" s="1"/>
  <c r="AQ75" i="15" s="1"/>
  <c r="AU75" i="15" s="1"/>
  <c r="P27" i="9"/>
  <c r="Q27" i="9" s="1"/>
  <c r="S27" i="9" s="1"/>
  <c r="U27" i="9" s="1"/>
  <c r="AQ27" i="9" s="1"/>
  <c r="AU27" i="9" s="1"/>
  <c r="O28" i="9"/>
  <c r="P124" i="26"/>
  <c r="Q124" i="26" s="1"/>
  <c r="S124" i="26" s="1"/>
  <c r="U124" i="26" s="1"/>
  <c r="AT124" i="26" s="1"/>
  <c r="P28" i="16"/>
  <c r="Q28" i="16" s="1"/>
  <c r="S28" i="16" s="1"/>
  <c r="U28" i="16" s="1"/>
  <c r="AQ28" i="16" s="1"/>
  <c r="AU28" i="16" s="1"/>
  <c r="P90" i="15"/>
  <c r="Q90" i="15" s="1"/>
  <c r="S90" i="15" s="1"/>
  <c r="U90" i="15" s="1"/>
  <c r="AJ90" i="15" s="1"/>
  <c r="AN90" i="15" s="1"/>
  <c r="O91" i="15"/>
  <c r="P90" i="3"/>
  <c r="Q90" i="3" s="1"/>
  <c r="S90" i="3" s="1"/>
  <c r="U90" i="3" s="1"/>
  <c r="AJ90" i="3" s="1"/>
  <c r="AN90" i="3" s="1"/>
  <c r="O91" i="3"/>
  <c r="P137" i="31"/>
  <c r="Q137" i="31" s="1"/>
  <c r="S137" i="31" s="1"/>
  <c r="U137" i="31" s="1"/>
  <c r="AT137" i="31" s="1"/>
  <c r="AX137" i="31" s="1"/>
  <c r="O138" i="31"/>
  <c r="P29" i="17"/>
  <c r="Q29" i="17" s="1"/>
  <c r="S29" i="17" s="1"/>
  <c r="U29" i="17" s="1"/>
  <c r="AQ29" i="17" s="1"/>
  <c r="AU29" i="17" s="1"/>
  <c r="N30" i="17"/>
  <c r="O30" i="17" s="1"/>
  <c r="P28" i="10"/>
  <c r="Q28" i="10" s="1"/>
  <c r="S28" i="10" s="1"/>
  <c r="U28" i="10" s="1"/>
  <c r="AQ28" i="10" s="1"/>
  <c r="AU28" i="10" s="1"/>
  <c r="AX122" i="18"/>
  <c r="BA122" i="18"/>
  <c r="N46" i="9"/>
  <c r="O46" i="9" s="1"/>
  <c r="P92" i="27"/>
  <c r="Q92" i="27" s="1"/>
  <c r="S92" i="27" s="1"/>
  <c r="U92" i="27" s="1"/>
  <c r="AJ92" i="27" s="1"/>
  <c r="AN92" i="27" s="1"/>
  <c r="BA122" i="8"/>
  <c r="AX122" i="8"/>
  <c r="N109" i="23"/>
  <c r="P108" i="23"/>
  <c r="Q108" i="23" s="1"/>
  <c r="S108" i="23" s="1"/>
  <c r="U108" i="23" s="1"/>
  <c r="AT108" i="23" s="1"/>
  <c r="AX108" i="23" s="1"/>
  <c r="O109" i="23"/>
  <c r="P43" i="3"/>
  <c r="Q43" i="3" s="1"/>
  <c r="S43" i="3" s="1"/>
  <c r="U43" i="3" s="1"/>
  <c r="AQ43" i="3" s="1"/>
  <c r="AU43" i="3" s="1"/>
  <c r="O44" i="3"/>
  <c r="P76" i="33"/>
  <c r="Q76" i="33" s="1"/>
  <c r="S76" i="33" s="1"/>
  <c r="U76" i="33" s="1"/>
  <c r="AQ76" i="33" s="1"/>
  <c r="AU76" i="33" s="1"/>
  <c r="O76" i="29"/>
  <c r="P59" i="22"/>
  <c r="Q59" i="22" s="1"/>
  <c r="S59" i="22" s="1"/>
  <c r="U59" i="22" s="1"/>
  <c r="AQ59" i="22" s="1"/>
  <c r="AU59" i="22" s="1"/>
  <c r="O60" i="22"/>
  <c r="O138" i="6"/>
  <c r="O77" i="21"/>
  <c r="AX123" i="26"/>
  <c r="BA123" i="26"/>
  <c r="P43" i="7"/>
  <c r="Q43" i="7" s="1"/>
  <c r="S43" i="7" s="1"/>
  <c r="U43" i="7" s="1"/>
  <c r="AQ43" i="7" s="1"/>
  <c r="AU43" i="7" s="1"/>
  <c r="O60" i="7"/>
  <c r="O92" i="22"/>
  <c r="P75" i="31"/>
  <c r="Q75" i="31" s="1"/>
  <c r="S75" i="31" s="1"/>
  <c r="U75" i="31" s="1"/>
  <c r="AQ75" i="31" s="1"/>
  <c r="AU75" i="31" s="1"/>
  <c r="O76" i="31"/>
  <c r="BA122" i="22"/>
  <c r="AX122" i="22"/>
  <c r="N62" i="2"/>
  <c r="O62" i="2" s="1"/>
  <c r="P61" i="2"/>
  <c r="Q61" i="2" s="1"/>
  <c r="S61" i="2" s="1"/>
  <c r="U61" i="2" s="1"/>
  <c r="AQ61" i="2" s="1"/>
  <c r="AU61" i="2" s="1"/>
  <c r="P90" i="2"/>
  <c r="Q90" i="2" s="1"/>
  <c r="S90" i="2" s="1"/>
  <c r="U90" i="2" s="1"/>
  <c r="AJ90" i="2" s="1"/>
  <c r="AN90" i="2" s="1"/>
  <c r="O91" i="2"/>
  <c r="O138" i="24"/>
  <c r="P44" i="25"/>
  <c r="Q44" i="25" s="1"/>
  <c r="S44" i="25" s="1"/>
  <c r="U44" i="25" s="1"/>
  <c r="AQ44" i="25" s="1"/>
  <c r="AU44" i="25" s="1"/>
  <c r="O76" i="23"/>
  <c r="O90" i="17"/>
  <c r="O122" i="33"/>
  <c r="P61" i="6"/>
  <c r="Q61" i="6" s="1"/>
  <c r="S61" i="6" s="1"/>
  <c r="U61" i="6" s="1"/>
  <c r="AQ61" i="6" s="1"/>
  <c r="AU61" i="6" s="1"/>
  <c r="N93" i="19"/>
  <c r="O93" i="19" s="1"/>
  <c r="O43" i="23"/>
  <c r="P60" i="9"/>
  <c r="Q60" i="9" s="1"/>
  <c r="S60" i="9" s="1"/>
  <c r="U60" i="9" s="1"/>
  <c r="AQ60" i="9" s="1"/>
  <c r="AU60" i="9" s="1"/>
  <c r="O61" i="9"/>
  <c r="P124" i="5"/>
  <c r="Q124" i="5" s="1"/>
  <c r="S124" i="5" s="1"/>
  <c r="U124" i="5" s="1"/>
  <c r="AT124" i="5" s="1"/>
  <c r="P123" i="9"/>
  <c r="Q123" i="9" s="1"/>
  <c r="S123" i="9" s="1"/>
  <c r="U123" i="9" s="1"/>
  <c r="AT123" i="9" s="1"/>
  <c r="O124" i="9"/>
  <c r="P138" i="3"/>
  <c r="Q138" i="3" s="1"/>
  <c r="S138" i="3" s="1"/>
  <c r="U138" i="3" s="1"/>
  <c r="AT138" i="3" s="1"/>
  <c r="AX138" i="3" s="1"/>
  <c r="P44" i="22"/>
  <c r="Q44" i="22" s="1"/>
  <c r="S44" i="22" s="1"/>
  <c r="U44" i="22" s="1"/>
  <c r="AQ44" i="22" s="1"/>
  <c r="AU44" i="22" s="1"/>
  <c r="O45" i="22"/>
  <c r="P60" i="18"/>
  <c r="Q60" i="18" s="1"/>
  <c r="S60" i="18" s="1"/>
  <c r="U60" i="18" s="1"/>
  <c r="AQ60" i="18" s="1"/>
  <c r="AU60" i="18" s="1"/>
  <c r="O61" i="18"/>
  <c r="P60" i="8"/>
  <c r="Q60" i="8" s="1"/>
  <c r="S60" i="8" s="1"/>
  <c r="U60" i="8" s="1"/>
  <c r="AQ60" i="8" s="1"/>
  <c r="AU60" i="8" s="1"/>
  <c r="P90" i="13"/>
  <c r="Q90" i="13" s="1"/>
  <c r="S90" i="13" s="1"/>
  <c r="U90" i="13" s="1"/>
  <c r="AJ90" i="13" s="1"/>
  <c r="AN90" i="13" s="1"/>
  <c r="O91" i="13"/>
  <c r="P123" i="10"/>
  <c r="Q123" i="10" s="1"/>
  <c r="S123" i="10" s="1"/>
  <c r="U123" i="10" s="1"/>
  <c r="AT123" i="10" s="1"/>
  <c r="P59" i="26"/>
  <c r="Q59" i="26" s="1"/>
  <c r="S59" i="26" s="1"/>
  <c r="U59" i="26" s="1"/>
  <c r="AQ59" i="26" s="1"/>
  <c r="AU59" i="26" s="1"/>
  <c r="P43" i="20"/>
  <c r="Q43" i="20" s="1"/>
  <c r="S43" i="20" s="1"/>
  <c r="U43" i="20" s="1"/>
  <c r="AQ43" i="20" s="1"/>
  <c r="AU43" i="20" s="1"/>
  <c r="P59" i="14"/>
  <c r="Q59" i="14" s="1"/>
  <c r="S59" i="14" s="1"/>
  <c r="U59" i="14" s="1"/>
  <c r="AQ59" i="14" s="1"/>
  <c r="AU59" i="14" s="1"/>
  <c r="O60" i="14"/>
  <c r="P28" i="11"/>
  <c r="Q28" i="11" s="1"/>
  <c r="S28" i="11" s="1"/>
  <c r="U28" i="11" s="1"/>
  <c r="AQ28" i="11" s="1"/>
  <c r="AU28" i="11" s="1"/>
  <c r="O29" i="11"/>
  <c r="BA121" i="33"/>
  <c r="AX121" i="33"/>
  <c r="N109" i="28"/>
  <c r="P108" i="28"/>
  <c r="Q108" i="28" s="1"/>
  <c r="S108" i="28" s="1"/>
  <c r="U108" i="28" s="1"/>
  <c r="AT108" i="28" s="1"/>
  <c r="AX108" i="28" s="1"/>
  <c r="O109" i="28"/>
  <c r="P106" i="9"/>
  <c r="Q106" i="9" s="1"/>
  <c r="S106" i="9" s="1"/>
  <c r="U106" i="9" s="1"/>
  <c r="AT106" i="9" s="1"/>
  <c r="AX106" i="9" s="1"/>
  <c r="O107" i="9"/>
  <c r="AX123" i="5"/>
  <c r="BA123" i="5"/>
  <c r="O90" i="23"/>
  <c r="O75" i="30"/>
  <c r="O75" i="6"/>
  <c r="P123" i="21"/>
  <c r="Q123" i="21" s="1"/>
  <c r="S123" i="21" s="1"/>
  <c r="U123" i="21" s="1"/>
  <c r="AT123" i="21" s="1"/>
  <c r="P139" i="30"/>
  <c r="Q139" i="30" s="1"/>
  <c r="S139" i="30" s="1"/>
  <c r="U139" i="30" s="1"/>
  <c r="AT139" i="30" s="1"/>
  <c r="AX139" i="30" s="1"/>
  <c r="P137" i="5"/>
  <c r="Q137" i="5" s="1"/>
  <c r="S137" i="5" s="1"/>
  <c r="U137" i="5" s="1"/>
  <c r="AT137" i="5" s="1"/>
  <c r="AX137" i="5" s="1"/>
  <c r="N62" i="11"/>
  <c r="O62" i="11" s="1"/>
  <c r="P61" i="11"/>
  <c r="Q61" i="11" s="1"/>
  <c r="S61" i="11" s="1"/>
  <c r="U61" i="11" s="1"/>
  <c r="AQ61" i="11" s="1"/>
  <c r="AU61" i="11" s="1"/>
  <c r="O28" i="23"/>
  <c r="O138" i="2"/>
  <c r="P59" i="24"/>
  <c r="Q59" i="24" s="1"/>
  <c r="S59" i="24" s="1"/>
  <c r="U59" i="24" s="1"/>
  <c r="AQ59" i="24" s="1"/>
  <c r="AU59" i="24" s="1"/>
  <c r="P44" i="26"/>
  <c r="Q44" i="26" s="1"/>
  <c r="S44" i="26" s="1"/>
  <c r="U44" i="26" s="1"/>
  <c r="AQ44" i="26" s="1"/>
  <c r="AU44" i="26" s="1"/>
  <c r="O45" i="26"/>
  <c r="N140" i="10"/>
  <c r="O140" i="10" s="1"/>
  <c r="P90" i="6"/>
  <c r="Q90" i="6" s="1"/>
  <c r="S90" i="6" s="1"/>
  <c r="U90" i="6" s="1"/>
  <c r="AJ90" i="6" s="1"/>
  <c r="AN90" i="6" s="1"/>
  <c r="O91" i="6"/>
  <c r="P137" i="27"/>
  <c r="Q137" i="27" s="1"/>
  <c r="S137" i="27" s="1"/>
  <c r="U137" i="27" s="1"/>
  <c r="AT137" i="27" s="1"/>
  <c r="AX137" i="27" s="1"/>
  <c r="O138" i="27"/>
  <c r="P60" i="10"/>
  <c r="Q60" i="10" s="1"/>
  <c r="S60" i="10" s="1"/>
  <c r="U60" i="10" s="1"/>
  <c r="AQ60" i="10" s="1"/>
  <c r="AU60" i="10" s="1"/>
  <c r="O61" i="10"/>
  <c r="P123" i="2"/>
  <c r="Q123" i="2" s="1"/>
  <c r="S123" i="2" s="1"/>
  <c r="U123" i="2" s="1"/>
  <c r="AT123" i="2" s="1"/>
  <c r="O124" i="2"/>
  <c r="AX122" i="10"/>
  <c r="BA122" i="10"/>
  <c r="N30" i="27"/>
  <c r="P29" i="27"/>
  <c r="Q29" i="27" s="1"/>
  <c r="S29" i="27" s="1"/>
  <c r="U29" i="27" s="1"/>
  <c r="AQ29" i="27" s="1"/>
  <c r="AU29" i="27" s="1"/>
  <c r="O108" i="22"/>
  <c r="O27" i="19"/>
  <c r="P75" i="27"/>
  <c r="Q75" i="27" s="1"/>
  <c r="S75" i="27" s="1"/>
  <c r="U75" i="27" s="1"/>
  <c r="AQ75" i="27" s="1"/>
  <c r="AU75" i="27" s="1"/>
  <c r="O76" i="27"/>
  <c r="P44" i="10"/>
  <c r="Q44" i="10" s="1"/>
  <c r="S44" i="10" s="1"/>
  <c r="U44" i="10" s="1"/>
  <c r="AQ44" i="10" s="1"/>
  <c r="AU44" i="10" s="1"/>
  <c r="O45" i="10"/>
  <c r="P91" i="8"/>
  <c r="Q91" i="8" s="1"/>
  <c r="S91" i="8" s="1"/>
  <c r="U91" i="8" s="1"/>
  <c r="AJ91" i="8" s="1"/>
  <c r="AN91" i="8" s="1"/>
  <c r="P91" i="20"/>
  <c r="Q91" i="20" s="1"/>
  <c r="S91" i="20" s="1"/>
  <c r="U91" i="20" s="1"/>
  <c r="AJ91" i="20" s="1"/>
  <c r="AN91" i="20" s="1"/>
  <c r="P138" i="23"/>
  <c r="Q138" i="23" s="1"/>
  <c r="S138" i="23" s="1"/>
  <c r="U138" i="23" s="1"/>
  <c r="AT138" i="23" s="1"/>
  <c r="AX138" i="23" s="1"/>
  <c r="O139" i="23"/>
  <c r="P91" i="25"/>
  <c r="Q91" i="25" s="1"/>
  <c r="S91" i="25" s="1"/>
  <c r="U91" i="25" s="1"/>
  <c r="AJ91" i="25" s="1"/>
  <c r="AN91" i="25" s="1"/>
  <c r="O92" i="25"/>
  <c r="P60" i="16"/>
  <c r="Q60" i="16" s="1"/>
  <c r="S60" i="16" s="1"/>
  <c r="U60" i="16" s="1"/>
  <c r="AQ60" i="16" s="1"/>
  <c r="AU60" i="16" s="1"/>
  <c r="O61" i="16"/>
  <c r="P91" i="18"/>
  <c r="Q91" i="18" s="1"/>
  <c r="S91" i="18" s="1"/>
  <c r="U91" i="18" s="1"/>
  <c r="AJ91" i="18" s="1"/>
  <c r="AN91" i="18" s="1"/>
  <c r="O92" i="18"/>
  <c r="P106" i="27"/>
  <c r="Q106" i="27" s="1"/>
  <c r="S106" i="27" s="1"/>
  <c r="U106" i="27" s="1"/>
  <c r="AT106" i="27" s="1"/>
  <c r="AX106" i="27" s="1"/>
  <c r="O107" i="27"/>
  <c r="P28" i="18"/>
  <c r="Q28" i="18" s="1"/>
  <c r="S28" i="18" s="1"/>
  <c r="U28" i="18" s="1"/>
  <c r="AQ28" i="18" s="1"/>
  <c r="AU28" i="18" s="1"/>
  <c r="P75" i="19"/>
  <c r="Q75" i="19" s="1"/>
  <c r="S75" i="19" s="1"/>
  <c r="U75" i="19" s="1"/>
  <c r="AQ75" i="19" s="1"/>
  <c r="AU75" i="19" s="1"/>
  <c r="P74" i="7"/>
  <c r="Q74" i="7" s="1"/>
  <c r="S74" i="7" s="1"/>
  <c r="U74" i="7" s="1"/>
  <c r="AQ74" i="7" s="1"/>
  <c r="AU74" i="7" s="1"/>
  <c r="O75" i="7"/>
  <c r="P137" i="15"/>
  <c r="Q137" i="15" s="1"/>
  <c r="S137" i="15" s="1"/>
  <c r="U137" i="15" s="1"/>
  <c r="AT137" i="15" s="1"/>
  <c r="AX137" i="15" s="1"/>
  <c r="BA122" i="2"/>
  <c r="AX122" i="2"/>
  <c r="P123" i="11"/>
  <c r="Q123" i="11" s="1"/>
  <c r="S123" i="11" s="1"/>
  <c r="U123" i="11" s="1"/>
  <c r="AT123" i="11" s="1"/>
  <c r="P59" i="3"/>
  <c r="Q59" i="3" s="1"/>
  <c r="S59" i="3" s="1"/>
  <c r="U59" i="3" s="1"/>
  <c r="AQ59" i="3" s="1"/>
  <c r="AU59" i="3" s="1"/>
  <c r="O60" i="3"/>
  <c r="BA122" i="20"/>
  <c r="AX122" i="20"/>
  <c r="N93" i="16"/>
  <c r="O93" i="16" s="1"/>
  <c r="P106" i="16"/>
  <c r="Q106" i="16" s="1"/>
  <c r="S106" i="16" s="1"/>
  <c r="U106" i="16" s="1"/>
  <c r="AT106" i="16" s="1"/>
  <c r="AX106" i="16" s="1"/>
  <c r="P90" i="31"/>
  <c r="Q90" i="31" s="1"/>
  <c r="S90" i="31" s="1"/>
  <c r="U90" i="31" s="1"/>
  <c r="AJ90" i="31" s="1"/>
  <c r="AN90" i="31" s="1"/>
  <c r="P124" i="15"/>
  <c r="Q124" i="15" s="1"/>
  <c r="S124" i="15" s="1"/>
  <c r="U124" i="15" s="1"/>
  <c r="AT124" i="15" s="1"/>
  <c r="P137" i="26"/>
  <c r="Q137" i="26" s="1"/>
  <c r="S137" i="26" s="1"/>
  <c r="U137" i="26" s="1"/>
  <c r="AT137" i="26" s="1"/>
  <c r="AX137" i="26" s="1"/>
  <c r="O138" i="26"/>
  <c r="P122" i="23"/>
  <c r="Q122" i="23" s="1"/>
  <c r="S122" i="23" s="1"/>
  <c r="U122" i="23" s="1"/>
  <c r="AT122" i="23" s="1"/>
  <c r="P137" i="33"/>
  <c r="Q137" i="33" s="1"/>
  <c r="S137" i="33" s="1"/>
  <c r="U137" i="33" s="1"/>
  <c r="AT137" i="33" s="1"/>
  <c r="AX137" i="33" s="1"/>
  <c r="O138" i="33"/>
  <c r="P44" i="13"/>
  <c r="Q44" i="13" s="1"/>
  <c r="S44" i="13" s="1"/>
  <c r="U44" i="13" s="1"/>
  <c r="AQ44" i="13" s="1"/>
  <c r="AU44" i="13" s="1"/>
  <c r="BA122" i="30"/>
  <c r="AX122" i="30"/>
  <c r="P138" i="11"/>
  <c r="Q138" i="11" s="1"/>
  <c r="S138" i="11" s="1"/>
  <c r="U138" i="11" s="1"/>
  <c r="AT138" i="11" s="1"/>
  <c r="AX138" i="11" s="1"/>
  <c r="P74" i="25"/>
  <c r="Q74" i="25" s="1"/>
  <c r="S74" i="25" s="1"/>
  <c r="U74" i="25" s="1"/>
  <c r="AQ74" i="25" s="1"/>
  <c r="AU74" i="25" s="1"/>
  <c r="P138" i="28"/>
  <c r="Q138" i="28" s="1"/>
  <c r="S138" i="28" s="1"/>
  <c r="U138" i="28" s="1"/>
  <c r="AT138" i="28" s="1"/>
  <c r="AX138" i="28" s="1"/>
  <c r="O139" i="28"/>
  <c r="O137" i="20"/>
  <c r="P90" i="10"/>
  <c r="Q90" i="10" s="1"/>
  <c r="S90" i="10" s="1"/>
  <c r="U90" i="10" s="1"/>
  <c r="AJ90" i="10" s="1"/>
  <c r="AN90" i="10" s="1"/>
  <c r="O91" i="10"/>
  <c r="O122" i="12"/>
  <c r="O137" i="22"/>
  <c r="P123" i="3"/>
  <c r="Q123" i="3" s="1"/>
  <c r="S123" i="3" s="1"/>
  <c r="U123" i="3" s="1"/>
  <c r="AT123" i="3" s="1"/>
  <c r="O124" i="3"/>
  <c r="BA122" i="11"/>
  <c r="AX122" i="11"/>
  <c r="P90" i="33"/>
  <c r="Q90" i="33" s="1"/>
  <c r="S90" i="33" s="1"/>
  <c r="U90" i="33" s="1"/>
  <c r="AJ90" i="33" s="1"/>
  <c r="AN90" i="33" s="1"/>
  <c r="O28" i="24"/>
  <c r="P28" i="33"/>
  <c r="Q28" i="33" s="1"/>
  <c r="S28" i="33" s="1"/>
  <c r="U28" i="33" s="1"/>
  <c r="AQ28" i="33" s="1"/>
  <c r="AU28" i="33" s="1"/>
  <c r="O29" i="33"/>
  <c r="O43" i="27"/>
  <c r="N30" i="15"/>
  <c r="P29" i="15"/>
  <c r="Q29" i="15" s="1"/>
  <c r="S29" i="15" s="1"/>
  <c r="U29" i="15" s="1"/>
  <c r="AQ29" i="15" s="1"/>
  <c r="AU29" i="15" s="1"/>
  <c r="O30" i="15"/>
  <c r="P27" i="22"/>
  <c r="Q27" i="22" s="1"/>
  <c r="S27" i="22" s="1"/>
  <c r="U27" i="22" s="1"/>
  <c r="AQ27" i="22" s="1"/>
  <c r="AU27" i="22" s="1"/>
  <c r="P123" i="14"/>
  <c r="Q123" i="14" s="1"/>
  <c r="S123" i="14" s="1"/>
  <c r="U123" i="14" s="1"/>
  <c r="AT123" i="14" s="1"/>
  <c r="BA121" i="23"/>
  <c r="AX121" i="23"/>
  <c r="P28" i="2"/>
  <c r="Q28" i="2" s="1"/>
  <c r="S28" i="2" s="1"/>
  <c r="U28" i="2" s="1"/>
  <c r="AQ28" i="2" s="1"/>
  <c r="AU28" i="2" s="1"/>
  <c r="O76" i="3"/>
  <c r="P107" i="8"/>
  <c r="Q107" i="8" s="1"/>
  <c r="S107" i="8" s="1"/>
  <c r="U107" i="8" s="1"/>
  <c r="AT107" i="8" s="1"/>
  <c r="AX107" i="8" s="1"/>
  <c r="P123" i="25"/>
  <c r="Q123" i="25" s="1"/>
  <c r="S123" i="25" s="1"/>
  <c r="U123" i="25" s="1"/>
  <c r="AT123" i="25" s="1"/>
  <c r="O124" i="25"/>
  <c r="P44" i="11"/>
  <c r="Q44" i="11" s="1"/>
  <c r="S44" i="11" s="1"/>
  <c r="U44" i="11" s="1"/>
  <c r="AQ44" i="11" s="1"/>
  <c r="AU44" i="11" s="1"/>
  <c r="O45" i="11"/>
  <c r="O59" i="31"/>
  <c r="P90" i="30"/>
  <c r="Q90" i="30" s="1"/>
  <c r="S90" i="30" s="1"/>
  <c r="U90" i="30" s="1"/>
  <c r="AJ90" i="30" s="1"/>
  <c r="AN90" i="30" s="1"/>
  <c r="P122" i="24"/>
  <c r="Q122" i="24" s="1"/>
  <c r="S122" i="24" s="1"/>
  <c r="U122" i="24" s="1"/>
  <c r="AT122" i="24" s="1"/>
  <c r="AX121" i="13"/>
  <c r="BA121" i="13"/>
  <c r="O90" i="14"/>
  <c r="AX121" i="12"/>
  <c r="BA121" i="12"/>
  <c r="P138" i="17"/>
  <c r="Q138" i="17" s="1"/>
  <c r="S138" i="17" s="1"/>
  <c r="U138" i="17" s="1"/>
  <c r="AT138" i="17" s="1"/>
  <c r="AX138" i="17" s="1"/>
  <c r="O90" i="12"/>
  <c r="O106" i="14"/>
  <c r="P91" i="5"/>
  <c r="Q91" i="5" s="1"/>
  <c r="S91" i="5" s="1"/>
  <c r="U91" i="5" s="1"/>
  <c r="AJ91" i="5" s="1"/>
  <c r="AN91" i="5" s="1"/>
  <c r="N109" i="13"/>
  <c r="P108" i="13"/>
  <c r="Q108" i="13" s="1"/>
  <c r="S108" i="13" s="1"/>
  <c r="U108" i="13" s="1"/>
  <c r="AT108" i="13" s="1"/>
  <c r="AX108" i="13" s="1"/>
  <c r="O106" i="12"/>
  <c r="AX122" i="14"/>
  <c r="BA122" i="14"/>
  <c r="O109" i="24"/>
  <c r="O75" i="24"/>
  <c r="O125" i="4"/>
  <c r="O122" i="29"/>
  <c r="O124" i="22"/>
  <c r="O106" i="4"/>
  <c r="P44" i="17"/>
  <c r="Q44" i="17" s="1"/>
  <c r="S44" i="17" s="1"/>
  <c r="U44" i="17" s="1"/>
  <c r="AQ44" i="17" s="1"/>
  <c r="AU44" i="17" s="1"/>
  <c r="N46" i="29"/>
  <c r="P45" i="29"/>
  <c r="Q45" i="29" s="1"/>
  <c r="S45" i="29" s="1"/>
  <c r="U45" i="29" s="1"/>
  <c r="AQ45" i="29" s="1"/>
  <c r="AU45" i="29" s="1"/>
  <c r="P74" i="17"/>
  <c r="Q74" i="17" s="1"/>
  <c r="S74" i="17" s="1"/>
  <c r="U74" i="17" s="1"/>
  <c r="AQ74" i="17" s="1"/>
  <c r="AU74" i="17" s="1"/>
  <c r="P122" i="28"/>
  <c r="Q122" i="28" s="1"/>
  <c r="S122" i="28" s="1"/>
  <c r="U122" i="28" s="1"/>
  <c r="AT122" i="28" s="1"/>
  <c r="O123" i="28"/>
  <c r="N46" i="8"/>
  <c r="P45" i="8"/>
  <c r="Q45" i="8" s="1"/>
  <c r="S45" i="8" s="1"/>
  <c r="U45" i="8" s="1"/>
  <c r="AQ45" i="8" s="1"/>
  <c r="AU45" i="8" s="1"/>
  <c r="P29" i="13"/>
  <c r="Q29" i="13" s="1"/>
  <c r="S29" i="13" s="1"/>
  <c r="U29" i="13" s="1"/>
  <c r="AQ29" i="13" s="1"/>
  <c r="AU29" i="13" s="1"/>
  <c r="P75" i="11"/>
  <c r="Q75" i="11" s="1"/>
  <c r="S75" i="11" s="1"/>
  <c r="U75" i="11" s="1"/>
  <c r="AQ75" i="11" s="1"/>
  <c r="AU75" i="11" s="1"/>
  <c r="O76" i="11"/>
  <c r="Q92" i="11"/>
  <c r="S92" i="11" s="1"/>
  <c r="U92" i="11" s="1"/>
  <c r="AJ92" i="11" s="1"/>
  <c r="AN92" i="11" s="1"/>
  <c r="P123" i="31"/>
  <c r="Q123" i="31" s="1"/>
  <c r="S123" i="31" s="1"/>
  <c r="U123" i="31" s="1"/>
  <c r="AT123" i="31" s="1"/>
  <c r="P61" i="19"/>
  <c r="Q61" i="19" s="1"/>
  <c r="S61" i="19" s="1"/>
  <c r="U61" i="19" s="1"/>
  <c r="AQ61" i="19" s="1"/>
  <c r="AU61" i="19" s="1"/>
  <c r="P138" i="1"/>
  <c r="Q138" i="1" s="1"/>
  <c r="S138" i="1" s="1"/>
  <c r="U138" i="1" s="1"/>
  <c r="AT138" i="1" s="1"/>
  <c r="AX138" i="1" s="1"/>
  <c r="N30" i="1"/>
  <c r="P29" i="1"/>
  <c r="Q29" i="1" s="1"/>
  <c r="S29" i="1" s="1"/>
  <c r="U29" i="1" s="1"/>
  <c r="AQ29" i="1" s="1"/>
  <c r="AU29" i="1" s="1"/>
  <c r="O30" i="1"/>
  <c r="P28" i="7"/>
  <c r="Q28" i="7" s="1"/>
  <c r="S28" i="7" s="1"/>
  <c r="U28" i="7" s="1"/>
  <c r="AQ28" i="7" s="1"/>
  <c r="AU28" i="7" s="1"/>
  <c r="P44" i="19"/>
  <c r="Q44" i="19" s="1"/>
  <c r="S44" i="19" s="1"/>
  <c r="U44" i="19" s="1"/>
  <c r="AQ44" i="19" s="1"/>
  <c r="AU44" i="19" s="1"/>
  <c r="P139" i="25"/>
  <c r="Q139" i="25" s="1"/>
  <c r="S139" i="25" s="1"/>
  <c r="U139" i="25" s="1"/>
  <c r="AT139" i="25" s="1"/>
  <c r="AX139" i="25" s="1"/>
  <c r="P45" i="12"/>
  <c r="Q45" i="12" s="1"/>
  <c r="S45" i="12" s="1"/>
  <c r="U45" i="12" s="1"/>
  <c r="AQ45" i="12" s="1"/>
  <c r="AU45" i="12" s="1"/>
  <c r="P75" i="16"/>
  <c r="Q75" i="16" s="1"/>
  <c r="S75" i="16" s="1"/>
  <c r="U75" i="16" s="1"/>
  <c r="AQ75" i="16" s="1"/>
  <c r="AU75" i="16" s="1"/>
  <c r="BA121" i="29"/>
  <c r="AX121" i="29"/>
  <c r="P107" i="19"/>
  <c r="Q107" i="19" s="1"/>
  <c r="S107" i="19" s="1"/>
  <c r="U107" i="19" s="1"/>
  <c r="AT107" i="19" s="1"/>
  <c r="AX107" i="19" s="1"/>
  <c r="O108" i="19"/>
  <c r="BA123" i="22"/>
  <c r="AX123" i="22"/>
  <c r="P44" i="6"/>
  <c r="Q44" i="6" s="1"/>
  <c r="S44" i="6" s="1"/>
  <c r="U44" i="6" s="1"/>
  <c r="AQ44" i="6" s="1"/>
  <c r="AU44" i="6" s="1"/>
  <c r="P28" i="25"/>
  <c r="Q28" i="25" s="1"/>
  <c r="S28" i="25" s="1"/>
  <c r="U28" i="25" s="1"/>
  <c r="AQ28" i="25" s="1"/>
  <c r="AU28" i="25" s="1"/>
  <c r="O29" i="25"/>
  <c r="P44" i="2"/>
  <c r="Q44" i="2" s="1"/>
  <c r="S44" i="2" s="1"/>
  <c r="U44" i="2" s="1"/>
  <c r="AQ44" i="2" s="1"/>
  <c r="AU44" i="2" s="1"/>
  <c r="O45" i="2"/>
  <c r="P59" i="30"/>
  <c r="Q59" i="30" s="1"/>
  <c r="S59" i="30" s="1"/>
  <c r="U59" i="30" s="1"/>
  <c r="AQ59" i="30" s="1"/>
  <c r="AU59" i="30" s="1"/>
  <c r="N93" i="11"/>
  <c r="O93" i="11" s="1"/>
  <c r="P74" i="28"/>
  <c r="Q74" i="28" s="1"/>
  <c r="S74" i="28" s="1"/>
  <c r="U74" i="28" s="1"/>
  <c r="AQ74" i="28" s="1"/>
  <c r="AU74" i="28" s="1"/>
  <c r="P75" i="10"/>
  <c r="Q75" i="10" s="1"/>
  <c r="S75" i="10" s="1"/>
  <c r="U75" i="10" s="1"/>
  <c r="AQ75" i="10" s="1"/>
  <c r="AU75" i="10" s="1"/>
  <c r="O76" i="10"/>
  <c r="N93" i="9"/>
  <c r="P92" i="9"/>
  <c r="Q92" i="9" s="1"/>
  <c r="S92" i="9" s="1"/>
  <c r="U92" i="9" s="1"/>
  <c r="AJ92" i="9" s="1"/>
  <c r="AN92" i="9" s="1"/>
  <c r="P60" i="17"/>
  <c r="Q60" i="17" s="1"/>
  <c r="S60" i="17" s="1"/>
  <c r="U60" i="17" s="1"/>
  <c r="AQ60" i="17" s="1"/>
  <c r="AU60" i="17" s="1"/>
  <c r="O61" i="17"/>
  <c r="P60" i="1"/>
  <c r="Q60" i="1" s="1"/>
  <c r="S60" i="1" s="1"/>
  <c r="U60" i="1" s="1"/>
  <c r="AQ60" i="1" s="1"/>
  <c r="AU60" i="1" s="1"/>
  <c r="N30" i="30"/>
  <c r="P29" i="30"/>
  <c r="Q29" i="30" s="1"/>
  <c r="S29" i="30" s="1"/>
  <c r="U29" i="30" s="1"/>
  <c r="AQ29" i="30" s="1"/>
  <c r="AU29" i="30" s="1"/>
  <c r="O30" i="30"/>
  <c r="N109" i="24"/>
  <c r="O107" i="1"/>
  <c r="BA123" i="6"/>
  <c r="AX123" i="6"/>
  <c r="P43" i="15"/>
  <c r="Q43" i="15" s="1"/>
  <c r="S43" i="15" s="1"/>
  <c r="U43" i="15" s="1"/>
  <c r="AQ43" i="15" s="1"/>
  <c r="AU43" i="15" s="1"/>
  <c r="O44" i="15"/>
  <c r="P106" i="17"/>
  <c r="Q106" i="17" s="1"/>
  <c r="S106" i="17" s="1"/>
  <c r="U106" i="17" s="1"/>
  <c r="AT106" i="17" s="1"/>
  <c r="AX106" i="17" s="1"/>
  <c r="P45" i="30"/>
  <c r="Q45" i="30" s="1"/>
  <c r="S45" i="30" s="1"/>
  <c r="U45" i="30" s="1"/>
  <c r="AQ45" i="30" s="1"/>
  <c r="AU45" i="30" s="1"/>
  <c r="P74" i="22"/>
  <c r="Q74" i="22" s="1"/>
  <c r="S74" i="22" s="1"/>
  <c r="U74" i="22" s="1"/>
  <c r="AQ74" i="22" s="1"/>
  <c r="AU74" i="22" s="1"/>
  <c r="O106" i="15"/>
  <c r="O139" i="7"/>
  <c r="P123" i="20"/>
  <c r="Q123" i="20" s="1"/>
  <c r="S123" i="20" s="1"/>
  <c r="U123" i="20" s="1"/>
  <c r="AT123" i="20" s="1"/>
  <c r="O123" i="30"/>
  <c r="O75" i="2"/>
  <c r="P75" i="20"/>
  <c r="Q75" i="20" s="1"/>
  <c r="S75" i="20" s="1"/>
  <c r="U75" i="20" s="1"/>
  <c r="AQ75" i="20" s="1"/>
  <c r="AU75" i="20" s="1"/>
  <c r="P107" i="2"/>
  <c r="Q107" i="2" s="1"/>
  <c r="S107" i="2" s="1"/>
  <c r="U107" i="2" s="1"/>
  <c r="AT107" i="2" s="1"/>
  <c r="AX107" i="2" s="1"/>
  <c r="O108" i="2"/>
  <c r="P44" i="16"/>
  <c r="Q44" i="16" s="1"/>
  <c r="S44" i="16" s="1"/>
  <c r="U44" i="16" s="1"/>
  <c r="AQ44" i="16" s="1"/>
  <c r="AU44" i="16" s="1"/>
  <c r="O45" i="16"/>
  <c r="O124" i="6"/>
  <c r="P138" i="8"/>
  <c r="Q138" i="8" s="1"/>
  <c r="S138" i="8" s="1"/>
  <c r="U138" i="8" s="1"/>
  <c r="AT138" i="8" s="1"/>
  <c r="AX138" i="8" s="1"/>
  <c r="O123" i="17"/>
  <c r="P62" i="27"/>
  <c r="Q62" i="27" s="1"/>
  <c r="S62" i="27" s="1"/>
  <c r="U62" i="27" s="1"/>
  <c r="AQ62" i="27" s="1"/>
  <c r="AU62" i="27" s="1"/>
  <c r="O107" i="33"/>
  <c r="P106" i="5"/>
  <c r="Q106" i="5" s="1"/>
  <c r="S106" i="5" s="1"/>
  <c r="U106" i="5" s="1"/>
  <c r="AT106" i="5" s="1"/>
  <c r="AX106" i="5" s="1"/>
  <c r="AX124" i="4"/>
  <c r="BA124" i="4"/>
  <c r="Q92" i="7"/>
  <c r="S92" i="7" s="1"/>
  <c r="U92" i="7" s="1"/>
  <c r="AJ92" i="7" s="1"/>
  <c r="AN92" i="7" s="1"/>
  <c r="O93" i="7"/>
  <c r="P106" i="30"/>
  <c r="Q106" i="30" s="1"/>
  <c r="S106" i="30" s="1"/>
  <c r="U106" i="30" s="1"/>
  <c r="AT106" i="30" s="1"/>
  <c r="AX106" i="30" s="1"/>
  <c r="O107" i="30"/>
  <c r="O123" i="8"/>
  <c r="P27" i="5"/>
  <c r="Q27" i="5" s="1"/>
  <c r="S27" i="5" s="1"/>
  <c r="U27" i="5" s="1"/>
  <c r="AQ27" i="5" s="1"/>
  <c r="AU27" i="5" s="1"/>
  <c r="O28" i="5"/>
  <c r="O60" i="25"/>
  <c r="O59" i="29"/>
  <c r="P44" i="28"/>
  <c r="Q44" i="28" s="1"/>
  <c r="S44" i="28" s="1"/>
  <c r="U44" i="28" s="1"/>
  <c r="AQ44" i="28" s="1"/>
  <c r="AU44" i="28" s="1"/>
  <c r="O138" i="14"/>
  <c r="N93" i="34" l="1"/>
  <c r="O29" i="34"/>
  <c r="E131" i="34"/>
  <c r="H130" i="34" s="1"/>
  <c r="I130" i="34" s="1"/>
  <c r="J130" i="34" s="1"/>
  <c r="D145" i="34"/>
  <c r="E146" i="34" s="1"/>
  <c r="H145" i="34" s="1"/>
  <c r="I145" i="34" s="1"/>
  <c r="J145" i="34" s="1"/>
  <c r="P45" i="34"/>
  <c r="Q45" i="34" s="1"/>
  <c r="S45" i="34" s="1"/>
  <c r="U45" i="34" s="1"/>
  <c r="AQ45" i="34" s="1"/>
  <c r="AU45" i="34" s="1"/>
  <c r="N46" i="34"/>
  <c r="P76" i="34"/>
  <c r="Q76" i="34" s="1"/>
  <c r="S76" i="34" s="1"/>
  <c r="U76" i="34" s="1"/>
  <c r="AQ76" i="34" s="1"/>
  <c r="AU76" i="34" s="1"/>
  <c r="N77" i="34"/>
  <c r="D144" i="34"/>
  <c r="E145" i="34" s="1"/>
  <c r="H144" i="34" s="1"/>
  <c r="I144" i="34" s="1"/>
  <c r="J144" i="34" s="1"/>
  <c r="E130" i="34"/>
  <c r="H129" i="34" s="1"/>
  <c r="I129" i="34" s="1"/>
  <c r="J129" i="34" s="1"/>
  <c r="P60" i="34"/>
  <c r="Q60" i="34" s="1"/>
  <c r="S60" i="34" s="1"/>
  <c r="U60" i="34" s="1"/>
  <c r="AQ60" i="34" s="1"/>
  <c r="AU60" i="34" s="1"/>
  <c r="O61" i="34"/>
  <c r="D147" i="34"/>
  <c r="E148" i="34" s="1"/>
  <c r="H147" i="34" s="1"/>
  <c r="I147" i="34" s="1"/>
  <c r="J147" i="34" s="1"/>
  <c r="E133" i="34"/>
  <c r="H132" i="34" s="1"/>
  <c r="I132" i="34" s="1"/>
  <c r="J132" i="34" s="1"/>
  <c r="Q137" i="34"/>
  <c r="S137" i="34" s="1"/>
  <c r="U137" i="34" s="1"/>
  <c r="AT137" i="34" s="1"/>
  <c r="AX137" i="34" s="1"/>
  <c r="O138" i="34"/>
  <c r="O93" i="34"/>
  <c r="Q122" i="34"/>
  <c r="S122" i="34" s="1"/>
  <c r="U122" i="34" s="1"/>
  <c r="AT122" i="34" s="1"/>
  <c r="O123" i="34"/>
  <c r="P107" i="34"/>
  <c r="Q107" i="34" s="1"/>
  <c r="S107" i="34" s="1"/>
  <c r="U107" i="34" s="1"/>
  <c r="AT107" i="34" s="1"/>
  <c r="AX107" i="34" s="1"/>
  <c r="P93" i="11"/>
  <c r="Q93" i="11" s="1"/>
  <c r="S93" i="11" s="1"/>
  <c r="U93" i="11" s="1"/>
  <c r="AJ93" i="11" s="1"/>
  <c r="AN93" i="11" s="1"/>
  <c r="P140" i="10"/>
  <c r="Q140" i="10" s="1"/>
  <c r="S140" i="10" s="1"/>
  <c r="U140" i="10" s="1"/>
  <c r="AT140" i="10" s="1"/>
  <c r="AX140" i="10" s="1"/>
  <c r="O141" i="10"/>
  <c r="P30" i="17"/>
  <c r="Q30" i="17" s="1"/>
  <c r="S30" i="17" s="1"/>
  <c r="U30" i="17" s="1"/>
  <c r="AQ30" i="17" s="1"/>
  <c r="AU30" i="17" s="1"/>
  <c r="P77" i="9"/>
  <c r="Q77" i="9" s="1"/>
  <c r="S77" i="9" s="1"/>
  <c r="U77" i="9" s="1"/>
  <c r="AQ77" i="9" s="1"/>
  <c r="AU77" i="9" s="1"/>
  <c r="P62" i="2"/>
  <c r="Q62" i="2" s="1"/>
  <c r="S62" i="2" s="1"/>
  <c r="U62" i="2" s="1"/>
  <c r="AQ62" i="2" s="1"/>
  <c r="AU62" i="2" s="1"/>
  <c r="P62" i="11"/>
  <c r="Q62" i="11" s="1"/>
  <c r="S62" i="11" s="1"/>
  <c r="U62" i="11" s="1"/>
  <c r="AQ62" i="11" s="1"/>
  <c r="AU62" i="11" s="1"/>
  <c r="BA124" i="26"/>
  <c r="AX124" i="26"/>
  <c r="BA122" i="7"/>
  <c r="AX122" i="7"/>
  <c r="P140" i="18"/>
  <c r="Q140" i="18" s="1"/>
  <c r="S140" i="18" s="1"/>
  <c r="U140" i="18" s="1"/>
  <c r="AT140" i="18" s="1"/>
  <c r="AX140" i="18" s="1"/>
  <c r="P108" i="21"/>
  <c r="Q108" i="21" s="1"/>
  <c r="S108" i="21" s="1"/>
  <c r="U108" i="21" s="1"/>
  <c r="AT108" i="21" s="1"/>
  <c r="AX108" i="21" s="1"/>
  <c r="P122" i="27"/>
  <c r="Q122" i="27" s="1"/>
  <c r="S122" i="27" s="1"/>
  <c r="U122" i="27" s="1"/>
  <c r="AT122" i="27" s="1"/>
  <c r="O123" i="27"/>
  <c r="P28" i="4"/>
  <c r="Q28" i="4" s="1"/>
  <c r="S28" i="4" s="1"/>
  <c r="U28" i="4" s="1"/>
  <c r="AQ28" i="4" s="1"/>
  <c r="AU28" i="4" s="1"/>
  <c r="O29" i="4"/>
  <c r="P28" i="6"/>
  <c r="Q28" i="6" s="1"/>
  <c r="S28" i="6" s="1"/>
  <c r="U28" i="6" s="1"/>
  <c r="AQ28" i="6" s="1"/>
  <c r="AU28" i="6" s="1"/>
  <c r="O29" i="6"/>
  <c r="P124" i="6"/>
  <c r="Q124" i="6" s="1"/>
  <c r="S124" i="6" s="1"/>
  <c r="U124" i="6" s="1"/>
  <c r="AT124" i="6" s="1"/>
  <c r="O61" i="1"/>
  <c r="P106" i="4"/>
  <c r="Q106" i="4" s="1"/>
  <c r="S106" i="4" s="1"/>
  <c r="U106" i="4" s="1"/>
  <c r="AT106" i="4" s="1"/>
  <c r="AX106" i="4" s="1"/>
  <c r="O107" i="4"/>
  <c r="P106" i="14"/>
  <c r="Q106" i="14" s="1"/>
  <c r="S106" i="14" s="1"/>
  <c r="U106" i="14" s="1"/>
  <c r="AT106" i="14" s="1"/>
  <c r="AX106" i="14" s="1"/>
  <c r="P59" i="31"/>
  <c r="Q59" i="31" s="1"/>
  <c r="S59" i="31" s="1"/>
  <c r="U59" i="31" s="1"/>
  <c r="AQ59" i="31" s="1"/>
  <c r="AU59" i="31" s="1"/>
  <c r="O60" i="31"/>
  <c r="O28" i="22"/>
  <c r="O91" i="31"/>
  <c r="O138" i="15"/>
  <c r="O138" i="5"/>
  <c r="O124" i="10"/>
  <c r="P138" i="24"/>
  <c r="Q138" i="24" s="1"/>
  <c r="S138" i="24" s="1"/>
  <c r="U138" i="24" s="1"/>
  <c r="AT138" i="24" s="1"/>
  <c r="AX138" i="24" s="1"/>
  <c r="O139" i="24"/>
  <c r="N125" i="26"/>
  <c r="O138" i="19"/>
  <c r="O31" i="28"/>
  <c r="O107" i="26"/>
  <c r="O92" i="21"/>
  <c r="P60" i="33"/>
  <c r="Q60" i="33" s="1"/>
  <c r="S60" i="33" s="1"/>
  <c r="U60" i="33" s="1"/>
  <c r="AQ60" i="33" s="1"/>
  <c r="AU60" i="33" s="1"/>
  <c r="O110" i="7"/>
  <c r="P106" i="15"/>
  <c r="Q106" i="15" s="1"/>
  <c r="S106" i="15" s="1"/>
  <c r="U106" i="15" s="1"/>
  <c r="AT106" i="15" s="1"/>
  <c r="AX106" i="15" s="1"/>
  <c r="O107" i="15"/>
  <c r="P27" i="19"/>
  <c r="Q27" i="19" s="1"/>
  <c r="S27" i="19" s="1"/>
  <c r="U27" i="19" s="1"/>
  <c r="AQ27" i="19" s="1"/>
  <c r="AU27" i="19" s="1"/>
  <c r="O28" i="19"/>
  <c r="N46" i="30"/>
  <c r="O46" i="30" s="1"/>
  <c r="N62" i="17"/>
  <c r="P61" i="17"/>
  <c r="Q61" i="17" s="1"/>
  <c r="S61" i="17" s="1"/>
  <c r="U61" i="17" s="1"/>
  <c r="AQ61" i="17" s="1"/>
  <c r="AU61" i="17" s="1"/>
  <c r="O62" i="17"/>
  <c r="N30" i="13"/>
  <c r="O30" i="13" s="1"/>
  <c r="P122" i="29"/>
  <c r="Q122" i="29" s="1"/>
  <c r="S122" i="29" s="1"/>
  <c r="U122" i="29" s="1"/>
  <c r="AT122" i="29" s="1"/>
  <c r="O123" i="29"/>
  <c r="P90" i="12"/>
  <c r="Q90" i="12" s="1"/>
  <c r="S90" i="12" s="1"/>
  <c r="U90" i="12" s="1"/>
  <c r="AJ90" i="12" s="1"/>
  <c r="AN90" i="12" s="1"/>
  <c r="O91" i="12"/>
  <c r="P30" i="15"/>
  <c r="Q30" i="15" s="1"/>
  <c r="S30" i="15" s="1"/>
  <c r="U30" i="15" s="1"/>
  <c r="AQ30" i="15" s="1"/>
  <c r="AU30" i="15" s="1"/>
  <c r="AX123" i="3"/>
  <c r="BA123" i="3"/>
  <c r="O140" i="30"/>
  <c r="P91" i="13"/>
  <c r="Q91" i="13" s="1"/>
  <c r="S91" i="13" s="1"/>
  <c r="U91" i="13" s="1"/>
  <c r="AJ91" i="13" s="1"/>
  <c r="AN91" i="13" s="1"/>
  <c r="O92" i="13"/>
  <c r="AX124" i="5"/>
  <c r="BA124" i="5"/>
  <c r="O75" i="12"/>
  <c r="N140" i="21"/>
  <c r="O140" i="21" s="1"/>
  <c r="O45" i="14"/>
  <c r="P92" i="18"/>
  <c r="Q92" i="18" s="1"/>
  <c r="S92" i="18" s="1"/>
  <c r="U92" i="18" s="1"/>
  <c r="AJ92" i="18" s="1"/>
  <c r="AN92" i="18" s="1"/>
  <c r="P61" i="16"/>
  <c r="Q61" i="16" s="1"/>
  <c r="S61" i="16" s="1"/>
  <c r="U61" i="16" s="1"/>
  <c r="AQ61" i="16" s="1"/>
  <c r="AU61" i="16" s="1"/>
  <c r="P138" i="27"/>
  <c r="Q138" i="27" s="1"/>
  <c r="S138" i="27" s="1"/>
  <c r="U138" i="27" s="1"/>
  <c r="AT138" i="27" s="1"/>
  <c r="AX138" i="27" s="1"/>
  <c r="P28" i="9"/>
  <c r="Q28" i="9" s="1"/>
  <c r="S28" i="9" s="1"/>
  <c r="U28" i="9" s="1"/>
  <c r="AQ28" i="9" s="1"/>
  <c r="AU28" i="9" s="1"/>
  <c r="P107" i="11"/>
  <c r="Q107" i="11" s="1"/>
  <c r="S107" i="11" s="1"/>
  <c r="U107" i="11" s="1"/>
  <c r="AT107" i="11" s="1"/>
  <c r="AX107" i="11" s="1"/>
  <c r="P28" i="20"/>
  <c r="Q28" i="20" s="1"/>
  <c r="S28" i="20" s="1"/>
  <c r="U28" i="20" s="1"/>
  <c r="AQ28" i="20" s="1"/>
  <c r="AU28" i="20" s="1"/>
  <c r="P107" i="30"/>
  <c r="Q107" i="30" s="1"/>
  <c r="S107" i="30" s="1"/>
  <c r="U107" i="30" s="1"/>
  <c r="AT107" i="30" s="1"/>
  <c r="AX107" i="30" s="1"/>
  <c r="O108" i="30"/>
  <c r="P108" i="2"/>
  <c r="Q108" i="2" s="1"/>
  <c r="S108" i="2" s="1"/>
  <c r="U108" i="2" s="1"/>
  <c r="AT108" i="2" s="1"/>
  <c r="AX108" i="2" s="1"/>
  <c r="P29" i="25"/>
  <c r="Q29" i="25" s="1"/>
  <c r="S29" i="25" s="1"/>
  <c r="U29" i="25" s="1"/>
  <c r="AQ29" i="25" s="1"/>
  <c r="AU29" i="25" s="1"/>
  <c r="N46" i="12"/>
  <c r="O46" i="12" s="1"/>
  <c r="P125" i="4"/>
  <c r="Q125" i="4" s="1"/>
  <c r="S125" i="4" s="1"/>
  <c r="U125" i="4" s="1"/>
  <c r="AT125" i="4" s="1"/>
  <c r="O126" i="4"/>
  <c r="P124" i="25"/>
  <c r="Q124" i="25" s="1"/>
  <c r="S124" i="25" s="1"/>
  <c r="U124" i="25" s="1"/>
  <c r="AT124" i="25" s="1"/>
  <c r="P137" i="22"/>
  <c r="Q137" i="22" s="1"/>
  <c r="S137" i="22" s="1"/>
  <c r="U137" i="22" s="1"/>
  <c r="AT137" i="22" s="1"/>
  <c r="AX137" i="22" s="1"/>
  <c r="O138" i="22"/>
  <c r="P91" i="6"/>
  <c r="Q91" i="6" s="1"/>
  <c r="S91" i="6" s="1"/>
  <c r="U91" i="6" s="1"/>
  <c r="AJ91" i="6" s="1"/>
  <c r="AN91" i="6" s="1"/>
  <c r="N125" i="5"/>
  <c r="O125" i="5" s="1"/>
  <c r="P77" i="21"/>
  <c r="Q77" i="21" s="1"/>
  <c r="S77" i="21" s="1"/>
  <c r="U77" i="21" s="1"/>
  <c r="AQ77" i="21" s="1"/>
  <c r="AU77" i="21" s="1"/>
  <c r="O76" i="15"/>
  <c r="P45" i="1"/>
  <c r="Q45" i="1" s="1"/>
  <c r="S45" i="1" s="1"/>
  <c r="U45" i="1" s="1"/>
  <c r="AQ45" i="1" s="1"/>
  <c r="AU45" i="1" s="1"/>
  <c r="N46" i="1"/>
  <c r="O46" i="1" s="1"/>
  <c r="P92" i="24"/>
  <c r="Q92" i="24" s="1"/>
  <c r="S92" i="24" s="1"/>
  <c r="U92" i="24" s="1"/>
  <c r="AJ92" i="24" s="1"/>
  <c r="AN92" i="24" s="1"/>
  <c r="N93" i="24"/>
  <c r="O93" i="24" s="1"/>
  <c r="P93" i="26"/>
  <c r="Q93" i="26" s="1"/>
  <c r="S93" i="26" s="1"/>
  <c r="U93" i="26" s="1"/>
  <c r="AJ93" i="26" s="1"/>
  <c r="AN93" i="26" s="1"/>
  <c r="O94" i="26"/>
  <c r="P91" i="29"/>
  <c r="Q91" i="29" s="1"/>
  <c r="S91" i="29" s="1"/>
  <c r="U91" i="29" s="1"/>
  <c r="AJ91" i="29" s="1"/>
  <c r="AN91" i="29" s="1"/>
  <c r="O92" i="29"/>
  <c r="P61" i="12"/>
  <c r="Q61" i="12" s="1"/>
  <c r="S61" i="12" s="1"/>
  <c r="U61" i="12" s="1"/>
  <c r="AQ61" i="12" s="1"/>
  <c r="AU61" i="12" s="1"/>
  <c r="P124" i="19"/>
  <c r="Q124" i="19" s="1"/>
  <c r="S124" i="19" s="1"/>
  <c r="U124" i="19" s="1"/>
  <c r="AT124" i="19" s="1"/>
  <c r="N125" i="19"/>
  <c r="P76" i="27"/>
  <c r="Q76" i="27" s="1"/>
  <c r="S76" i="27" s="1"/>
  <c r="U76" i="27" s="1"/>
  <c r="AQ76" i="27" s="1"/>
  <c r="AU76" i="27" s="1"/>
  <c r="P123" i="8"/>
  <c r="Q123" i="8" s="1"/>
  <c r="S123" i="8" s="1"/>
  <c r="U123" i="8" s="1"/>
  <c r="AT123" i="8" s="1"/>
  <c r="O124" i="8"/>
  <c r="P45" i="2"/>
  <c r="Q45" i="2" s="1"/>
  <c r="S45" i="2" s="1"/>
  <c r="U45" i="2" s="1"/>
  <c r="AQ45" i="2" s="1"/>
  <c r="AU45" i="2" s="1"/>
  <c r="N46" i="2"/>
  <c r="O46" i="2"/>
  <c r="P124" i="22"/>
  <c r="Q124" i="22" s="1"/>
  <c r="S124" i="22" s="1"/>
  <c r="U124" i="22" s="1"/>
  <c r="AT124" i="22" s="1"/>
  <c r="N125" i="22"/>
  <c r="N125" i="3"/>
  <c r="P124" i="3"/>
  <c r="Q124" i="3" s="1"/>
  <c r="S124" i="3" s="1"/>
  <c r="U124" i="3" s="1"/>
  <c r="AT124" i="3" s="1"/>
  <c r="O125" i="3"/>
  <c r="P91" i="2"/>
  <c r="Q91" i="2" s="1"/>
  <c r="S91" i="2" s="1"/>
  <c r="U91" i="2" s="1"/>
  <c r="AJ91" i="2" s="1"/>
  <c r="AN91" i="2" s="1"/>
  <c r="O92" i="2"/>
  <c r="P109" i="23"/>
  <c r="Q109" i="23" s="1"/>
  <c r="S109" i="23" s="1"/>
  <c r="U109" i="23" s="1"/>
  <c r="AT109" i="23" s="1"/>
  <c r="AX109" i="23" s="1"/>
  <c r="O110" i="23"/>
  <c r="P43" i="24"/>
  <c r="Q43" i="24" s="1"/>
  <c r="S43" i="24" s="1"/>
  <c r="U43" i="24" s="1"/>
  <c r="AQ43" i="24" s="1"/>
  <c r="AU43" i="24" s="1"/>
  <c r="P93" i="7"/>
  <c r="Q93" i="7" s="1"/>
  <c r="S93" i="7" s="1"/>
  <c r="U93" i="7" s="1"/>
  <c r="AJ93" i="7" s="1"/>
  <c r="AN93" i="7" s="1"/>
  <c r="O94" i="7"/>
  <c r="O107" i="17"/>
  <c r="O93" i="9"/>
  <c r="O139" i="1"/>
  <c r="O46" i="8"/>
  <c r="P75" i="24"/>
  <c r="Q75" i="24" s="1"/>
  <c r="S75" i="24" s="1"/>
  <c r="U75" i="24" s="1"/>
  <c r="AQ75" i="24" s="1"/>
  <c r="AU75" i="24" s="1"/>
  <c r="O139" i="17"/>
  <c r="BA123" i="25"/>
  <c r="AX123" i="25"/>
  <c r="P122" i="12"/>
  <c r="Q122" i="12" s="1"/>
  <c r="S122" i="12" s="1"/>
  <c r="U122" i="12" s="1"/>
  <c r="AT122" i="12" s="1"/>
  <c r="O123" i="12"/>
  <c r="O45" i="13"/>
  <c r="O107" i="16"/>
  <c r="P75" i="7"/>
  <c r="Q75" i="7" s="1"/>
  <c r="S75" i="7" s="1"/>
  <c r="U75" i="7" s="1"/>
  <c r="AQ75" i="7" s="1"/>
  <c r="AU75" i="7" s="1"/>
  <c r="O76" i="7"/>
  <c r="P92" i="25"/>
  <c r="Q92" i="25" s="1"/>
  <c r="S92" i="25" s="1"/>
  <c r="U92" i="25" s="1"/>
  <c r="AJ92" i="25" s="1"/>
  <c r="AN92" i="25" s="1"/>
  <c r="N109" i="22"/>
  <c r="P108" i="22"/>
  <c r="Q108" i="22" s="1"/>
  <c r="S108" i="22" s="1"/>
  <c r="U108" i="22" s="1"/>
  <c r="AT108" i="22" s="1"/>
  <c r="AX108" i="22" s="1"/>
  <c r="O109" i="22"/>
  <c r="N140" i="30"/>
  <c r="N62" i="9"/>
  <c r="P61" i="9"/>
  <c r="Q61" i="9" s="1"/>
  <c r="S61" i="9" s="1"/>
  <c r="U61" i="9" s="1"/>
  <c r="AQ61" i="9" s="1"/>
  <c r="AU61" i="9" s="1"/>
  <c r="O62" i="9"/>
  <c r="P138" i="31"/>
  <c r="Q138" i="31" s="1"/>
  <c r="S138" i="31" s="1"/>
  <c r="U138" i="31" s="1"/>
  <c r="AT138" i="31" s="1"/>
  <c r="AX138" i="31" s="1"/>
  <c r="O139" i="31"/>
  <c r="P29" i="3"/>
  <c r="Q29" i="3" s="1"/>
  <c r="S29" i="3" s="1"/>
  <c r="U29" i="3" s="1"/>
  <c r="AQ29" i="3" s="1"/>
  <c r="AU29" i="3" s="1"/>
  <c r="P138" i="12"/>
  <c r="Q138" i="12" s="1"/>
  <c r="S138" i="12" s="1"/>
  <c r="U138" i="12" s="1"/>
  <c r="AT138" i="12" s="1"/>
  <c r="AX138" i="12" s="1"/>
  <c r="O29" i="29"/>
  <c r="P92" i="1"/>
  <c r="Q92" i="1" s="1"/>
  <c r="S92" i="1" s="1"/>
  <c r="U92" i="1" s="1"/>
  <c r="AJ92" i="1" s="1"/>
  <c r="AN92" i="1" s="1"/>
  <c r="AX123" i="19"/>
  <c r="BA123" i="19"/>
  <c r="BA124" i="15"/>
  <c r="AX124" i="15"/>
  <c r="P109" i="28"/>
  <c r="Q109" i="28" s="1"/>
  <c r="S109" i="28" s="1"/>
  <c r="U109" i="28" s="1"/>
  <c r="AT109" i="28" s="1"/>
  <c r="AX109" i="28" s="1"/>
  <c r="O110" i="28"/>
  <c r="AX123" i="10"/>
  <c r="BA123" i="10"/>
  <c r="P138" i="13"/>
  <c r="Q138" i="13" s="1"/>
  <c r="S138" i="13" s="1"/>
  <c r="U138" i="13" s="1"/>
  <c r="AT138" i="13" s="1"/>
  <c r="AX138" i="13" s="1"/>
  <c r="O139" i="13"/>
  <c r="O76" i="20"/>
  <c r="O45" i="6"/>
  <c r="P109" i="24"/>
  <c r="Q109" i="24" s="1"/>
  <c r="S109" i="24" s="1"/>
  <c r="U109" i="24" s="1"/>
  <c r="AT109" i="24" s="1"/>
  <c r="AX109" i="24" s="1"/>
  <c r="O108" i="8"/>
  <c r="P43" i="27"/>
  <c r="Q43" i="27" s="1"/>
  <c r="S43" i="27" s="1"/>
  <c r="U43" i="27" s="1"/>
  <c r="AQ43" i="27" s="1"/>
  <c r="AU43" i="27" s="1"/>
  <c r="O44" i="27"/>
  <c r="O124" i="21"/>
  <c r="O61" i="8"/>
  <c r="P138" i="6"/>
  <c r="Q138" i="6" s="1"/>
  <c r="S138" i="6" s="1"/>
  <c r="U138" i="6" s="1"/>
  <c r="AT138" i="6" s="1"/>
  <c r="AX138" i="6" s="1"/>
  <c r="O139" i="6"/>
  <c r="O61" i="5"/>
  <c r="O124" i="16"/>
  <c r="P59" i="20"/>
  <c r="Q59" i="20" s="1"/>
  <c r="S59" i="20" s="1"/>
  <c r="U59" i="20" s="1"/>
  <c r="AQ59" i="20" s="1"/>
  <c r="AU59" i="20" s="1"/>
  <c r="O60" i="20"/>
  <c r="O139" i="16"/>
  <c r="O29" i="14"/>
  <c r="O47" i="33"/>
  <c r="P44" i="3"/>
  <c r="Q44" i="3" s="1"/>
  <c r="S44" i="3" s="1"/>
  <c r="U44" i="3" s="1"/>
  <c r="AQ44" i="3" s="1"/>
  <c r="AU44" i="3" s="1"/>
  <c r="O45" i="3"/>
  <c r="N77" i="10"/>
  <c r="P76" i="10"/>
  <c r="Q76" i="10" s="1"/>
  <c r="S76" i="10" s="1"/>
  <c r="U76" i="10" s="1"/>
  <c r="AQ76" i="10" s="1"/>
  <c r="AU76" i="10" s="1"/>
  <c r="O77" i="10"/>
  <c r="P93" i="16"/>
  <c r="Q93" i="16" s="1"/>
  <c r="S93" i="16" s="1"/>
  <c r="U93" i="16" s="1"/>
  <c r="AJ93" i="16" s="1"/>
  <c r="AN93" i="16" s="1"/>
  <c r="P45" i="26"/>
  <c r="Q45" i="26" s="1"/>
  <c r="S45" i="26" s="1"/>
  <c r="U45" i="26" s="1"/>
  <c r="AQ45" i="26" s="1"/>
  <c r="AU45" i="26" s="1"/>
  <c r="P75" i="6"/>
  <c r="Q75" i="6" s="1"/>
  <c r="S75" i="6" s="1"/>
  <c r="U75" i="6" s="1"/>
  <c r="AQ75" i="6" s="1"/>
  <c r="AU75" i="6" s="1"/>
  <c r="P29" i="11"/>
  <c r="Q29" i="11" s="1"/>
  <c r="S29" i="11" s="1"/>
  <c r="U29" i="11" s="1"/>
  <c r="AQ29" i="11" s="1"/>
  <c r="AU29" i="11" s="1"/>
  <c r="P61" i="18"/>
  <c r="Q61" i="18" s="1"/>
  <c r="S61" i="18" s="1"/>
  <c r="U61" i="18" s="1"/>
  <c r="AQ61" i="18" s="1"/>
  <c r="AU61" i="18" s="1"/>
  <c r="N62" i="18"/>
  <c r="O62" i="18"/>
  <c r="P93" i="19"/>
  <c r="Q93" i="19" s="1"/>
  <c r="S93" i="19" s="1"/>
  <c r="U93" i="19" s="1"/>
  <c r="AJ93" i="19" s="1"/>
  <c r="AN93" i="19" s="1"/>
  <c r="O94" i="19"/>
  <c r="P139" i="4"/>
  <c r="Q139" i="4" s="1"/>
  <c r="S139" i="4" s="1"/>
  <c r="U139" i="4" s="1"/>
  <c r="AT139" i="4" s="1"/>
  <c r="AX139" i="4" s="1"/>
  <c r="N140" i="4"/>
  <c r="P44" i="5"/>
  <c r="Q44" i="5" s="1"/>
  <c r="S44" i="5" s="1"/>
  <c r="U44" i="5" s="1"/>
  <c r="AQ44" i="5" s="1"/>
  <c r="AU44" i="5" s="1"/>
  <c r="O45" i="5"/>
  <c r="P107" i="29"/>
  <c r="Q107" i="29" s="1"/>
  <c r="S107" i="29" s="1"/>
  <c r="U107" i="29" s="1"/>
  <c r="AT107" i="29" s="1"/>
  <c r="AX107" i="29" s="1"/>
  <c r="O108" i="29"/>
  <c r="P45" i="31"/>
  <c r="Q45" i="31" s="1"/>
  <c r="S45" i="31" s="1"/>
  <c r="U45" i="31" s="1"/>
  <c r="AQ45" i="31" s="1"/>
  <c r="AU45" i="31" s="1"/>
  <c r="P61" i="15"/>
  <c r="Q61" i="15" s="1"/>
  <c r="S61" i="15" s="1"/>
  <c r="U61" i="15" s="1"/>
  <c r="AQ61" i="15" s="1"/>
  <c r="AU61" i="15" s="1"/>
  <c r="N62" i="15"/>
  <c r="P59" i="29"/>
  <c r="Q59" i="29" s="1"/>
  <c r="S59" i="29" s="1"/>
  <c r="U59" i="29" s="1"/>
  <c r="AQ59" i="29" s="1"/>
  <c r="AU59" i="29" s="1"/>
  <c r="BA123" i="14"/>
  <c r="AX123" i="14"/>
  <c r="P45" i="11"/>
  <c r="Q45" i="11" s="1"/>
  <c r="S45" i="11" s="1"/>
  <c r="U45" i="11" s="1"/>
  <c r="AQ45" i="11" s="1"/>
  <c r="AU45" i="11" s="1"/>
  <c r="N30" i="33"/>
  <c r="P29" i="33"/>
  <c r="Q29" i="33" s="1"/>
  <c r="S29" i="33" s="1"/>
  <c r="U29" i="33" s="1"/>
  <c r="AQ29" i="33" s="1"/>
  <c r="AU29" i="33" s="1"/>
  <c r="O30" i="33"/>
  <c r="P29" i="26"/>
  <c r="Q29" i="26" s="1"/>
  <c r="S29" i="26" s="1"/>
  <c r="U29" i="26" s="1"/>
  <c r="AQ29" i="26" s="1"/>
  <c r="AU29" i="26" s="1"/>
  <c r="N77" i="14"/>
  <c r="P76" i="14"/>
  <c r="Q76" i="14" s="1"/>
  <c r="S76" i="14" s="1"/>
  <c r="U76" i="14" s="1"/>
  <c r="AQ76" i="14" s="1"/>
  <c r="AU76" i="14" s="1"/>
  <c r="O77" i="14"/>
  <c r="P29" i="21"/>
  <c r="Q29" i="21" s="1"/>
  <c r="S29" i="21" s="1"/>
  <c r="U29" i="21" s="1"/>
  <c r="AQ29" i="21" s="1"/>
  <c r="AU29" i="21" s="1"/>
  <c r="P75" i="2"/>
  <c r="Q75" i="2" s="1"/>
  <c r="S75" i="2" s="1"/>
  <c r="U75" i="2" s="1"/>
  <c r="AQ75" i="2" s="1"/>
  <c r="AU75" i="2" s="1"/>
  <c r="O76" i="2"/>
  <c r="O107" i="5"/>
  <c r="P123" i="30"/>
  <c r="Q123" i="30" s="1"/>
  <c r="S123" i="30" s="1"/>
  <c r="U123" i="30" s="1"/>
  <c r="AT123" i="30" s="1"/>
  <c r="N62" i="19"/>
  <c r="O62" i="19" s="1"/>
  <c r="AX122" i="28"/>
  <c r="BA122" i="28"/>
  <c r="P137" i="20"/>
  <c r="Q137" i="20" s="1"/>
  <c r="S137" i="20" s="1"/>
  <c r="U137" i="20" s="1"/>
  <c r="AT137" i="20" s="1"/>
  <c r="AX137" i="20" s="1"/>
  <c r="O138" i="20"/>
  <c r="O123" i="23"/>
  <c r="O76" i="19"/>
  <c r="O30" i="27"/>
  <c r="P75" i="30"/>
  <c r="Q75" i="30" s="1"/>
  <c r="S75" i="30" s="1"/>
  <c r="U75" i="30" s="1"/>
  <c r="AQ75" i="30" s="1"/>
  <c r="AU75" i="30" s="1"/>
  <c r="O76" i="30"/>
  <c r="O62" i="6"/>
  <c r="P76" i="29"/>
  <c r="Q76" i="29" s="1"/>
  <c r="S76" i="29" s="1"/>
  <c r="U76" i="29" s="1"/>
  <c r="AQ76" i="29" s="1"/>
  <c r="AU76" i="29" s="1"/>
  <c r="N93" i="27"/>
  <c r="O93" i="27" s="1"/>
  <c r="O124" i="18"/>
  <c r="O28" i="31"/>
  <c r="O60" i="23"/>
  <c r="O75" i="18"/>
  <c r="O45" i="18"/>
  <c r="O47" i="4"/>
  <c r="AX122" i="24"/>
  <c r="BA122" i="24"/>
  <c r="AX123" i="21"/>
  <c r="BA123" i="21"/>
  <c r="P107" i="31"/>
  <c r="Q107" i="31" s="1"/>
  <c r="S107" i="31" s="1"/>
  <c r="U107" i="31" s="1"/>
  <c r="AT107" i="31" s="1"/>
  <c r="AX107" i="31" s="1"/>
  <c r="O108" i="31"/>
  <c r="N140" i="25"/>
  <c r="O140" i="25" s="1"/>
  <c r="P123" i="28"/>
  <c r="Q123" i="28" s="1"/>
  <c r="S123" i="28" s="1"/>
  <c r="U123" i="28" s="1"/>
  <c r="AT123" i="28" s="1"/>
  <c r="O124" i="28"/>
  <c r="P76" i="3"/>
  <c r="Q76" i="3" s="1"/>
  <c r="S76" i="3" s="1"/>
  <c r="U76" i="3" s="1"/>
  <c r="AQ76" i="3" s="1"/>
  <c r="AU76" i="3" s="1"/>
  <c r="N77" i="3"/>
  <c r="O77" i="3" s="1"/>
  <c r="O124" i="20"/>
  <c r="O75" i="28"/>
  <c r="O45" i="19"/>
  <c r="O124" i="31"/>
  <c r="O75" i="17"/>
  <c r="P106" i="12"/>
  <c r="Q106" i="12" s="1"/>
  <c r="S106" i="12" s="1"/>
  <c r="U106" i="12" s="1"/>
  <c r="AT106" i="12" s="1"/>
  <c r="AX106" i="12" s="1"/>
  <c r="O107" i="12"/>
  <c r="P90" i="14"/>
  <c r="Q90" i="14" s="1"/>
  <c r="S90" i="14" s="1"/>
  <c r="U90" i="14" s="1"/>
  <c r="AJ90" i="14" s="1"/>
  <c r="AN90" i="14" s="1"/>
  <c r="O91" i="14"/>
  <c r="O29" i="2"/>
  <c r="P28" i="24"/>
  <c r="Q28" i="24" s="1"/>
  <c r="S28" i="24" s="1"/>
  <c r="U28" i="24" s="1"/>
  <c r="AQ28" i="24" s="1"/>
  <c r="AU28" i="24" s="1"/>
  <c r="N140" i="28"/>
  <c r="P139" i="28"/>
  <c r="Q139" i="28" s="1"/>
  <c r="S139" i="28" s="1"/>
  <c r="U139" i="28" s="1"/>
  <c r="AT139" i="28" s="1"/>
  <c r="AX139" i="28" s="1"/>
  <c r="BA122" i="23"/>
  <c r="AX122" i="23"/>
  <c r="O92" i="20"/>
  <c r="O60" i="24"/>
  <c r="P90" i="23"/>
  <c r="Q90" i="23" s="1"/>
  <c r="S90" i="23" s="1"/>
  <c r="U90" i="23" s="1"/>
  <c r="AJ90" i="23" s="1"/>
  <c r="AN90" i="23" s="1"/>
  <c r="P60" i="14"/>
  <c r="Q60" i="14" s="1"/>
  <c r="S60" i="14" s="1"/>
  <c r="U60" i="14" s="1"/>
  <c r="AQ60" i="14" s="1"/>
  <c r="AU60" i="14" s="1"/>
  <c r="N46" i="22"/>
  <c r="P45" i="22"/>
  <c r="Q45" i="22" s="1"/>
  <c r="S45" i="22" s="1"/>
  <c r="U45" i="22" s="1"/>
  <c r="AQ45" i="22" s="1"/>
  <c r="AU45" i="22" s="1"/>
  <c r="O46" i="22"/>
  <c r="P91" i="15"/>
  <c r="Q91" i="15" s="1"/>
  <c r="S91" i="15" s="1"/>
  <c r="U91" i="15" s="1"/>
  <c r="AJ91" i="15" s="1"/>
  <c r="AN91" i="15" s="1"/>
  <c r="P75" i="1"/>
  <c r="Q75" i="1" s="1"/>
  <c r="S75" i="1" s="1"/>
  <c r="U75" i="1" s="1"/>
  <c r="AQ75" i="1" s="1"/>
  <c r="AU75" i="1" s="1"/>
  <c r="O76" i="1"/>
  <c r="AX123" i="18"/>
  <c r="BA123" i="18"/>
  <c r="P60" i="28"/>
  <c r="Q60" i="28" s="1"/>
  <c r="S60" i="28" s="1"/>
  <c r="U60" i="28" s="1"/>
  <c r="AQ60" i="28" s="1"/>
  <c r="AU60" i="28" s="1"/>
  <c r="O61" i="28"/>
  <c r="P75" i="5"/>
  <c r="Q75" i="5" s="1"/>
  <c r="S75" i="5" s="1"/>
  <c r="U75" i="5" s="1"/>
  <c r="AQ75" i="5" s="1"/>
  <c r="AU75" i="5" s="1"/>
  <c r="O76" i="5"/>
  <c r="P91" i="10"/>
  <c r="Q91" i="10" s="1"/>
  <c r="S91" i="10" s="1"/>
  <c r="U91" i="10" s="1"/>
  <c r="AJ91" i="10" s="1"/>
  <c r="AN91" i="10" s="1"/>
  <c r="P139" i="23"/>
  <c r="Q139" i="23" s="1"/>
  <c r="S139" i="23" s="1"/>
  <c r="U139" i="23" s="1"/>
  <c r="AT139" i="23" s="1"/>
  <c r="AX139" i="23" s="1"/>
  <c r="N140" i="23"/>
  <c r="O140" i="23"/>
  <c r="P43" i="23"/>
  <c r="Q43" i="23" s="1"/>
  <c r="S43" i="23" s="1"/>
  <c r="U43" i="23" s="1"/>
  <c r="AQ43" i="23" s="1"/>
  <c r="AU43" i="23" s="1"/>
  <c r="P60" i="22"/>
  <c r="Q60" i="22" s="1"/>
  <c r="S60" i="22" s="1"/>
  <c r="U60" i="22" s="1"/>
  <c r="AQ60" i="22" s="1"/>
  <c r="AU60" i="22" s="1"/>
  <c r="BA123" i="20"/>
  <c r="AX123" i="20"/>
  <c r="P108" i="19"/>
  <c r="Q108" i="19" s="1"/>
  <c r="S108" i="19" s="1"/>
  <c r="U108" i="19" s="1"/>
  <c r="AT108" i="19" s="1"/>
  <c r="AX108" i="19" s="1"/>
  <c r="BA123" i="31"/>
  <c r="AX123" i="31"/>
  <c r="P138" i="26"/>
  <c r="Q138" i="26" s="1"/>
  <c r="S138" i="26" s="1"/>
  <c r="U138" i="26" s="1"/>
  <c r="AT138" i="26" s="1"/>
  <c r="AX138" i="26" s="1"/>
  <c r="P60" i="3"/>
  <c r="Q60" i="3" s="1"/>
  <c r="S60" i="3" s="1"/>
  <c r="U60" i="3" s="1"/>
  <c r="AQ60" i="3" s="1"/>
  <c r="AU60" i="3" s="1"/>
  <c r="N62" i="6"/>
  <c r="N77" i="31"/>
  <c r="P76" i="31"/>
  <c r="Q76" i="31" s="1"/>
  <c r="S76" i="31" s="1"/>
  <c r="U76" i="31" s="1"/>
  <c r="AQ76" i="31" s="1"/>
  <c r="AU76" i="31" s="1"/>
  <c r="O77" i="31"/>
  <c r="P46" i="9"/>
  <c r="Q46" i="9" s="1"/>
  <c r="S46" i="9" s="1"/>
  <c r="U46" i="9" s="1"/>
  <c r="AQ46" i="9" s="1"/>
  <c r="AU46" i="9" s="1"/>
  <c r="O47" i="9"/>
  <c r="P44" i="21"/>
  <c r="Q44" i="21" s="1"/>
  <c r="S44" i="21" s="1"/>
  <c r="U44" i="21" s="1"/>
  <c r="AQ44" i="21" s="1"/>
  <c r="AU44" i="21" s="1"/>
  <c r="P123" i="13"/>
  <c r="Q123" i="13" s="1"/>
  <c r="S123" i="13" s="1"/>
  <c r="U123" i="13" s="1"/>
  <c r="AT123" i="13" s="1"/>
  <c r="O124" i="13"/>
  <c r="P91" i="28"/>
  <c r="Q91" i="28" s="1"/>
  <c r="S91" i="28" s="1"/>
  <c r="U91" i="28" s="1"/>
  <c r="AJ91" i="28" s="1"/>
  <c r="AN91" i="28" s="1"/>
  <c r="P123" i="17"/>
  <c r="Q123" i="17" s="1"/>
  <c r="S123" i="17" s="1"/>
  <c r="U123" i="17" s="1"/>
  <c r="AT123" i="17" s="1"/>
  <c r="P30" i="1"/>
  <c r="Q30" i="1" s="1"/>
  <c r="S30" i="1" s="1"/>
  <c r="U30" i="1" s="1"/>
  <c r="AQ30" i="1" s="1"/>
  <c r="AU30" i="1" s="1"/>
  <c r="P28" i="5"/>
  <c r="Q28" i="5" s="1"/>
  <c r="S28" i="5" s="1"/>
  <c r="U28" i="5" s="1"/>
  <c r="AQ28" i="5" s="1"/>
  <c r="AU28" i="5" s="1"/>
  <c r="N62" i="10"/>
  <c r="O62" i="10" s="1"/>
  <c r="P61" i="10"/>
  <c r="Q61" i="10" s="1"/>
  <c r="S61" i="10" s="1"/>
  <c r="U61" i="10" s="1"/>
  <c r="AQ61" i="10" s="1"/>
  <c r="AU61" i="10" s="1"/>
  <c r="P44" i="15"/>
  <c r="Q44" i="15" s="1"/>
  <c r="S44" i="15" s="1"/>
  <c r="U44" i="15" s="1"/>
  <c r="AQ44" i="15" s="1"/>
  <c r="AU44" i="15" s="1"/>
  <c r="O45" i="15"/>
  <c r="P138" i="33"/>
  <c r="Q138" i="33" s="1"/>
  <c r="S138" i="33" s="1"/>
  <c r="U138" i="33" s="1"/>
  <c r="AT138" i="33" s="1"/>
  <c r="AX138" i="33" s="1"/>
  <c r="O139" i="33"/>
  <c r="BA123" i="16"/>
  <c r="AX123" i="16"/>
  <c r="P138" i="14"/>
  <c r="Q138" i="14" s="1"/>
  <c r="S138" i="14" s="1"/>
  <c r="U138" i="14" s="1"/>
  <c r="AT138" i="14" s="1"/>
  <c r="AX138" i="14" s="1"/>
  <c r="O139" i="14"/>
  <c r="P107" i="33"/>
  <c r="Q107" i="33" s="1"/>
  <c r="S107" i="33" s="1"/>
  <c r="U107" i="33" s="1"/>
  <c r="AT107" i="33" s="1"/>
  <c r="AX107" i="33" s="1"/>
  <c r="O108" i="33"/>
  <c r="P107" i="1"/>
  <c r="Q107" i="1" s="1"/>
  <c r="S107" i="1" s="1"/>
  <c r="U107" i="1" s="1"/>
  <c r="AT107" i="1" s="1"/>
  <c r="AX107" i="1" s="1"/>
  <c r="O108" i="1"/>
  <c r="O45" i="28"/>
  <c r="O63" i="27"/>
  <c r="O29" i="7"/>
  <c r="O46" i="29"/>
  <c r="O109" i="13"/>
  <c r="O91" i="33"/>
  <c r="O29" i="18"/>
  <c r="O92" i="8"/>
  <c r="P138" i="2"/>
  <c r="Q138" i="2" s="1"/>
  <c r="S138" i="2" s="1"/>
  <c r="U138" i="2" s="1"/>
  <c r="AT138" i="2" s="1"/>
  <c r="AX138" i="2" s="1"/>
  <c r="O139" i="2"/>
  <c r="O139" i="3"/>
  <c r="P122" i="33"/>
  <c r="Q122" i="33" s="1"/>
  <c r="S122" i="33" s="1"/>
  <c r="U122" i="33" s="1"/>
  <c r="AT122" i="33" s="1"/>
  <c r="O123" i="33"/>
  <c r="O29" i="16"/>
  <c r="O76" i="8"/>
  <c r="BA122" i="13"/>
  <c r="AX122" i="13"/>
  <c r="O77" i="13"/>
  <c r="O107" i="3"/>
  <c r="P138" i="29"/>
  <c r="Q138" i="29" s="1"/>
  <c r="S138" i="29" s="1"/>
  <c r="U138" i="29" s="1"/>
  <c r="AT138" i="29" s="1"/>
  <c r="AX138" i="29" s="1"/>
  <c r="N62" i="21"/>
  <c r="O62" i="21" s="1"/>
  <c r="P61" i="21"/>
  <c r="Q61" i="21" s="1"/>
  <c r="S61" i="21" s="1"/>
  <c r="U61" i="21" s="1"/>
  <c r="AQ61" i="21" s="1"/>
  <c r="AU61" i="21" s="1"/>
  <c r="P106" i="18"/>
  <c r="Q106" i="18" s="1"/>
  <c r="S106" i="18" s="1"/>
  <c r="U106" i="18" s="1"/>
  <c r="AT106" i="18" s="1"/>
  <c r="AX106" i="18" s="1"/>
  <c r="O107" i="20"/>
  <c r="O78" i="4"/>
  <c r="N46" i="16"/>
  <c r="P45" i="16"/>
  <c r="Q45" i="16" s="1"/>
  <c r="S45" i="16" s="1"/>
  <c r="U45" i="16" s="1"/>
  <c r="AQ45" i="16" s="1"/>
  <c r="AU45" i="16" s="1"/>
  <c r="P91" i="3"/>
  <c r="Q91" i="3" s="1"/>
  <c r="S91" i="3" s="1"/>
  <c r="U91" i="3" s="1"/>
  <c r="AJ91" i="3" s="1"/>
  <c r="AN91" i="3" s="1"/>
  <c r="P107" i="6"/>
  <c r="Q107" i="6" s="1"/>
  <c r="S107" i="6" s="1"/>
  <c r="U107" i="6" s="1"/>
  <c r="AT107" i="6" s="1"/>
  <c r="AX107" i="6" s="1"/>
  <c r="P139" i="7"/>
  <c r="Q139" i="7" s="1"/>
  <c r="S139" i="7" s="1"/>
  <c r="U139" i="7" s="1"/>
  <c r="AT139" i="7" s="1"/>
  <c r="AX139" i="7" s="1"/>
  <c r="O60" i="30"/>
  <c r="O123" i="24"/>
  <c r="O75" i="25"/>
  <c r="O124" i="11"/>
  <c r="P28" i="23"/>
  <c r="Q28" i="23" s="1"/>
  <c r="S28" i="23" s="1"/>
  <c r="U28" i="23" s="1"/>
  <c r="AQ28" i="23" s="1"/>
  <c r="AU28" i="23" s="1"/>
  <c r="O29" i="23"/>
  <c r="O44" i="20"/>
  <c r="P90" i="17"/>
  <c r="Q90" i="17" s="1"/>
  <c r="S90" i="17" s="1"/>
  <c r="U90" i="17" s="1"/>
  <c r="AJ90" i="17" s="1"/>
  <c r="AN90" i="17" s="1"/>
  <c r="O91" i="17"/>
  <c r="N93" i="22"/>
  <c r="P92" i="22"/>
  <c r="Q92" i="22" s="1"/>
  <c r="S92" i="22" s="1"/>
  <c r="U92" i="22" s="1"/>
  <c r="AJ92" i="22" s="1"/>
  <c r="AN92" i="22" s="1"/>
  <c r="N77" i="33"/>
  <c r="O77" i="33" s="1"/>
  <c r="O29" i="12"/>
  <c r="N77" i="13"/>
  <c r="P27" i="8"/>
  <c r="Q27" i="8" s="1"/>
  <c r="S27" i="8" s="1"/>
  <c r="U27" i="8" s="1"/>
  <c r="AQ27" i="8" s="1"/>
  <c r="AU27" i="8" s="1"/>
  <c r="O28" i="8"/>
  <c r="O124" i="1"/>
  <c r="O76" i="26"/>
  <c r="AX123" i="11"/>
  <c r="BA123" i="11"/>
  <c r="P76" i="23"/>
  <c r="Q76" i="23" s="1"/>
  <c r="S76" i="23" s="1"/>
  <c r="U76" i="23" s="1"/>
  <c r="AQ76" i="23" s="1"/>
  <c r="AU76" i="23" s="1"/>
  <c r="P60" i="7"/>
  <c r="Q60" i="7" s="1"/>
  <c r="S60" i="7" s="1"/>
  <c r="U60" i="7" s="1"/>
  <c r="AQ60" i="7" s="1"/>
  <c r="AU60" i="7" s="1"/>
  <c r="O61" i="7"/>
  <c r="P30" i="30"/>
  <c r="Q30" i="30" s="1"/>
  <c r="S30" i="30" s="1"/>
  <c r="U30" i="30" s="1"/>
  <c r="AQ30" i="30" s="1"/>
  <c r="AU30" i="30" s="1"/>
  <c r="N77" i="11"/>
  <c r="P76" i="11"/>
  <c r="Q76" i="11" s="1"/>
  <c r="S76" i="11" s="1"/>
  <c r="U76" i="11" s="1"/>
  <c r="AQ76" i="11" s="1"/>
  <c r="AU76" i="11" s="1"/>
  <c r="O77" i="11"/>
  <c r="P107" i="27"/>
  <c r="Q107" i="27" s="1"/>
  <c r="S107" i="27" s="1"/>
  <c r="U107" i="27" s="1"/>
  <c r="AT107" i="27" s="1"/>
  <c r="AX107" i="27" s="1"/>
  <c r="O108" i="27"/>
  <c r="P45" i="10"/>
  <c r="Q45" i="10" s="1"/>
  <c r="S45" i="10" s="1"/>
  <c r="U45" i="10" s="1"/>
  <c r="AQ45" i="10" s="1"/>
  <c r="AU45" i="10" s="1"/>
  <c r="P124" i="2"/>
  <c r="Q124" i="2" s="1"/>
  <c r="S124" i="2" s="1"/>
  <c r="U124" i="2" s="1"/>
  <c r="AT124" i="2" s="1"/>
  <c r="P107" i="9"/>
  <c r="Q107" i="9" s="1"/>
  <c r="S107" i="9" s="1"/>
  <c r="U107" i="9" s="1"/>
  <c r="AT107" i="9" s="1"/>
  <c r="AX107" i="9" s="1"/>
  <c r="O108" i="9"/>
  <c r="N125" i="9"/>
  <c r="P124" i="9"/>
  <c r="Q124" i="9" s="1"/>
  <c r="S124" i="9" s="1"/>
  <c r="U124" i="9" s="1"/>
  <c r="AT124" i="9" s="1"/>
  <c r="P91" i="4"/>
  <c r="Q91" i="4" s="1"/>
  <c r="S91" i="4" s="1"/>
  <c r="U91" i="4" s="1"/>
  <c r="AJ91" i="4" s="1"/>
  <c r="AN91" i="4" s="1"/>
  <c r="P139" i="9"/>
  <c r="Q139" i="9" s="1"/>
  <c r="S139" i="9" s="1"/>
  <c r="U139" i="9" s="1"/>
  <c r="AT139" i="9" s="1"/>
  <c r="AX139" i="9" s="1"/>
  <c r="P107" i="10"/>
  <c r="Q107" i="10" s="1"/>
  <c r="S107" i="10" s="1"/>
  <c r="U107" i="10" s="1"/>
  <c r="AT107" i="10" s="1"/>
  <c r="AX107" i="10" s="1"/>
  <c r="O108" i="10"/>
  <c r="BA123" i="1"/>
  <c r="AX123" i="1"/>
  <c r="P107" i="25"/>
  <c r="Q107" i="25" s="1"/>
  <c r="S107" i="25" s="1"/>
  <c r="U107" i="25" s="1"/>
  <c r="AT107" i="25" s="1"/>
  <c r="AX107" i="25" s="1"/>
  <c r="P60" i="25"/>
  <c r="Q60" i="25" s="1"/>
  <c r="S60" i="25" s="1"/>
  <c r="U60" i="25" s="1"/>
  <c r="AQ60" i="25" s="1"/>
  <c r="AU60" i="25" s="1"/>
  <c r="O139" i="8"/>
  <c r="O75" i="22"/>
  <c r="O76" i="16"/>
  <c r="O45" i="17"/>
  <c r="O92" i="5"/>
  <c r="O91" i="30"/>
  <c r="O124" i="14"/>
  <c r="O139" i="11"/>
  <c r="N125" i="15"/>
  <c r="O125" i="15" s="1"/>
  <c r="BA123" i="2"/>
  <c r="AX123" i="2"/>
  <c r="O60" i="26"/>
  <c r="AX123" i="9"/>
  <c r="BA123" i="9"/>
  <c r="O45" i="25"/>
  <c r="O44" i="7"/>
  <c r="O29" i="10"/>
  <c r="O125" i="26"/>
  <c r="O123" i="7"/>
  <c r="O63" i="13"/>
  <c r="O60" i="4"/>
  <c r="P138" i="34" l="1"/>
  <c r="Q138" i="34" s="1"/>
  <c r="S138" i="34" s="1"/>
  <c r="U138" i="34" s="1"/>
  <c r="AT138" i="34" s="1"/>
  <c r="AX138" i="34" s="1"/>
  <c r="O139" i="34"/>
  <c r="P61" i="34"/>
  <c r="Q61" i="34" s="1"/>
  <c r="S61" i="34" s="1"/>
  <c r="U61" i="34" s="1"/>
  <c r="AQ61" i="34" s="1"/>
  <c r="AU61" i="34" s="1"/>
  <c r="O77" i="34"/>
  <c r="O108" i="34"/>
  <c r="O46" i="34"/>
  <c r="P123" i="34"/>
  <c r="Q123" i="34" s="1"/>
  <c r="S123" i="34" s="1"/>
  <c r="U123" i="34" s="1"/>
  <c r="AT123" i="34" s="1"/>
  <c r="O124" i="34"/>
  <c r="AX122" i="34"/>
  <c r="BA122" i="34"/>
  <c r="P93" i="34"/>
  <c r="Q93" i="34" s="1"/>
  <c r="S93" i="34" s="1"/>
  <c r="U93" i="34" s="1"/>
  <c r="AJ93" i="34" s="1"/>
  <c r="AN93" i="34" s="1"/>
  <c r="O94" i="34"/>
  <c r="P29" i="34"/>
  <c r="Q29" i="34" s="1"/>
  <c r="S29" i="34" s="1"/>
  <c r="U29" i="34" s="1"/>
  <c r="AQ29" i="34" s="1"/>
  <c r="AU29" i="34" s="1"/>
  <c r="N30" i="34"/>
  <c r="O30" i="34"/>
  <c r="P77" i="33"/>
  <c r="Q77" i="33" s="1"/>
  <c r="S77" i="33" s="1"/>
  <c r="U77" i="33" s="1"/>
  <c r="AQ77" i="33" s="1"/>
  <c r="AU77" i="33" s="1"/>
  <c r="O78" i="33"/>
  <c r="P77" i="3"/>
  <c r="Q77" i="3" s="1"/>
  <c r="S77" i="3" s="1"/>
  <c r="U77" i="3" s="1"/>
  <c r="AQ77" i="3" s="1"/>
  <c r="AU77" i="3" s="1"/>
  <c r="P46" i="30"/>
  <c r="Q46" i="30" s="1"/>
  <c r="S46" i="30" s="1"/>
  <c r="U46" i="30" s="1"/>
  <c r="AQ46" i="30" s="1"/>
  <c r="AU46" i="30" s="1"/>
  <c r="O47" i="30"/>
  <c r="P140" i="25"/>
  <c r="Q140" i="25" s="1"/>
  <c r="S140" i="25" s="1"/>
  <c r="U140" i="25" s="1"/>
  <c r="AT140" i="25" s="1"/>
  <c r="AX140" i="25" s="1"/>
  <c r="O141" i="25"/>
  <c r="P93" i="24"/>
  <c r="Q93" i="24" s="1"/>
  <c r="S93" i="24" s="1"/>
  <c r="U93" i="24" s="1"/>
  <c r="AJ93" i="24" s="1"/>
  <c r="AN93" i="24" s="1"/>
  <c r="P62" i="10"/>
  <c r="Q62" i="10" s="1"/>
  <c r="S62" i="10" s="1"/>
  <c r="U62" i="10" s="1"/>
  <c r="AQ62" i="10" s="1"/>
  <c r="AU62" i="10" s="1"/>
  <c r="O63" i="10"/>
  <c r="P46" i="1"/>
  <c r="Q46" i="1" s="1"/>
  <c r="S46" i="1" s="1"/>
  <c r="U46" i="1" s="1"/>
  <c r="AQ46" i="1" s="1"/>
  <c r="AU46" i="1" s="1"/>
  <c r="O47" i="1"/>
  <c r="P62" i="21"/>
  <c r="Q62" i="21" s="1"/>
  <c r="S62" i="21" s="1"/>
  <c r="U62" i="21" s="1"/>
  <c r="AQ62" i="21" s="1"/>
  <c r="AU62" i="21" s="1"/>
  <c r="O63" i="21"/>
  <c r="P30" i="13"/>
  <c r="Q30" i="13" s="1"/>
  <c r="S30" i="13" s="1"/>
  <c r="U30" i="13" s="1"/>
  <c r="AQ30" i="13" s="1"/>
  <c r="AU30" i="13" s="1"/>
  <c r="O31" i="13"/>
  <c r="P76" i="16"/>
  <c r="Q76" i="16" s="1"/>
  <c r="S76" i="16" s="1"/>
  <c r="U76" i="16" s="1"/>
  <c r="AQ76" i="16" s="1"/>
  <c r="AU76" i="16" s="1"/>
  <c r="P77" i="13"/>
  <c r="Q77" i="13" s="1"/>
  <c r="S77" i="13" s="1"/>
  <c r="U77" i="13" s="1"/>
  <c r="AQ77" i="13" s="1"/>
  <c r="AU77" i="13" s="1"/>
  <c r="P107" i="12"/>
  <c r="Q107" i="12" s="1"/>
  <c r="S107" i="12" s="1"/>
  <c r="U107" i="12" s="1"/>
  <c r="AT107" i="12" s="1"/>
  <c r="AX107" i="12" s="1"/>
  <c r="O108" i="12"/>
  <c r="P93" i="9"/>
  <c r="Q93" i="9" s="1"/>
  <c r="S93" i="9" s="1"/>
  <c r="U93" i="9" s="1"/>
  <c r="AJ93" i="9" s="1"/>
  <c r="AN93" i="9" s="1"/>
  <c r="O94" i="9"/>
  <c r="P123" i="7"/>
  <c r="Q123" i="7" s="1"/>
  <c r="S123" i="7" s="1"/>
  <c r="U123" i="7" s="1"/>
  <c r="AT123" i="7" s="1"/>
  <c r="O124" i="7"/>
  <c r="P108" i="10"/>
  <c r="Q108" i="10" s="1"/>
  <c r="S108" i="10" s="1"/>
  <c r="U108" i="10" s="1"/>
  <c r="AT108" i="10" s="1"/>
  <c r="AX108" i="10" s="1"/>
  <c r="P45" i="6"/>
  <c r="Q45" i="6" s="1"/>
  <c r="S45" i="6" s="1"/>
  <c r="U45" i="6" s="1"/>
  <c r="AQ45" i="6" s="1"/>
  <c r="AU45" i="6" s="1"/>
  <c r="P109" i="22"/>
  <c r="Q109" i="22" s="1"/>
  <c r="S109" i="22" s="1"/>
  <c r="U109" i="22" s="1"/>
  <c r="AT109" i="22" s="1"/>
  <c r="AX109" i="22" s="1"/>
  <c r="P125" i="3"/>
  <c r="Q125" i="3" s="1"/>
  <c r="S125" i="3" s="1"/>
  <c r="U125" i="3" s="1"/>
  <c r="AT125" i="3" s="1"/>
  <c r="O126" i="3"/>
  <c r="P126" i="4"/>
  <c r="Q126" i="4" s="1"/>
  <c r="S126" i="4" s="1"/>
  <c r="U126" i="4" s="1"/>
  <c r="AT126" i="4" s="1"/>
  <c r="O127" i="4"/>
  <c r="P123" i="29"/>
  <c r="Q123" i="29" s="1"/>
  <c r="S123" i="29" s="1"/>
  <c r="U123" i="29" s="1"/>
  <c r="AT123" i="29" s="1"/>
  <c r="P29" i="10"/>
  <c r="Q29" i="10" s="1"/>
  <c r="S29" i="10" s="1"/>
  <c r="U29" i="10" s="1"/>
  <c r="AQ29" i="10" s="1"/>
  <c r="AU29" i="10" s="1"/>
  <c r="P108" i="27"/>
  <c r="Q108" i="27" s="1"/>
  <c r="S108" i="27" s="1"/>
  <c r="U108" i="27" s="1"/>
  <c r="AT108" i="27" s="1"/>
  <c r="AX108" i="27" s="1"/>
  <c r="P76" i="26"/>
  <c r="Q76" i="26" s="1"/>
  <c r="S76" i="26" s="1"/>
  <c r="U76" i="26" s="1"/>
  <c r="AQ76" i="26" s="1"/>
  <c r="AU76" i="26" s="1"/>
  <c r="P29" i="23"/>
  <c r="Q29" i="23" s="1"/>
  <c r="S29" i="23" s="1"/>
  <c r="U29" i="23" s="1"/>
  <c r="AQ29" i="23" s="1"/>
  <c r="AU29" i="23" s="1"/>
  <c r="N30" i="23"/>
  <c r="N109" i="33"/>
  <c r="P108" i="33"/>
  <c r="Q108" i="33" s="1"/>
  <c r="S108" i="33" s="1"/>
  <c r="U108" i="33" s="1"/>
  <c r="AT108" i="33" s="1"/>
  <c r="AX108" i="33" s="1"/>
  <c r="P91" i="14"/>
  <c r="Q91" i="14" s="1"/>
  <c r="S91" i="14" s="1"/>
  <c r="U91" i="14" s="1"/>
  <c r="AJ91" i="14" s="1"/>
  <c r="AN91" i="14" s="1"/>
  <c r="P28" i="31"/>
  <c r="Q28" i="31" s="1"/>
  <c r="S28" i="31" s="1"/>
  <c r="U28" i="31" s="1"/>
  <c r="AQ28" i="31" s="1"/>
  <c r="AU28" i="31" s="1"/>
  <c r="P61" i="5"/>
  <c r="Q61" i="5" s="1"/>
  <c r="S61" i="5" s="1"/>
  <c r="U61" i="5" s="1"/>
  <c r="AQ61" i="5" s="1"/>
  <c r="AU61" i="5" s="1"/>
  <c r="P139" i="13"/>
  <c r="Q139" i="13" s="1"/>
  <c r="S139" i="13" s="1"/>
  <c r="U139" i="13" s="1"/>
  <c r="AT139" i="13" s="1"/>
  <c r="AX139" i="13" s="1"/>
  <c r="N140" i="1"/>
  <c r="P139" i="1"/>
  <c r="Q139" i="1" s="1"/>
  <c r="S139" i="1" s="1"/>
  <c r="U139" i="1" s="1"/>
  <c r="AT139" i="1" s="1"/>
  <c r="AX139" i="1" s="1"/>
  <c r="P76" i="15"/>
  <c r="Q76" i="15" s="1"/>
  <c r="S76" i="15" s="1"/>
  <c r="U76" i="15" s="1"/>
  <c r="AQ76" i="15" s="1"/>
  <c r="AU76" i="15" s="1"/>
  <c r="N77" i="15"/>
  <c r="O77" i="15" s="1"/>
  <c r="P46" i="12"/>
  <c r="Q46" i="12" s="1"/>
  <c r="S46" i="12" s="1"/>
  <c r="U46" i="12" s="1"/>
  <c r="AQ46" i="12" s="1"/>
  <c r="AU46" i="12" s="1"/>
  <c r="P138" i="15"/>
  <c r="Q138" i="15" s="1"/>
  <c r="S138" i="15" s="1"/>
  <c r="U138" i="15" s="1"/>
  <c r="AT138" i="15" s="1"/>
  <c r="AX138" i="15" s="1"/>
  <c r="O139" i="15"/>
  <c r="P29" i="6"/>
  <c r="Q29" i="6" s="1"/>
  <c r="S29" i="6" s="1"/>
  <c r="U29" i="6" s="1"/>
  <c r="AQ29" i="6" s="1"/>
  <c r="AU29" i="6" s="1"/>
  <c r="P76" i="5"/>
  <c r="Q76" i="5" s="1"/>
  <c r="S76" i="5" s="1"/>
  <c r="U76" i="5" s="1"/>
  <c r="AQ76" i="5" s="1"/>
  <c r="AU76" i="5" s="1"/>
  <c r="P139" i="6"/>
  <c r="Q139" i="6" s="1"/>
  <c r="S139" i="6" s="1"/>
  <c r="U139" i="6" s="1"/>
  <c r="AT139" i="6" s="1"/>
  <c r="AX139" i="6" s="1"/>
  <c r="P91" i="30"/>
  <c r="Q91" i="30" s="1"/>
  <c r="S91" i="30" s="1"/>
  <c r="U91" i="30" s="1"/>
  <c r="AJ91" i="30" s="1"/>
  <c r="AN91" i="30" s="1"/>
  <c r="P139" i="2"/>
  <c r="Q139" i="2" s="1"/>
  <c r="S139" i="2" s="1"/>
  <c r="U139" i="2" s="1"/>
  <c r="AT139" i="2" s="1"/>
  <c r="AX139" i="2" s="1"/>
  <c r="P124" i="28"/>
  <c r="Q124" i="28" s="1"/>
  <c r="S124" i="28" s="1"/>
  <c r="U124" i="28" s="1"/>
  <c r="AT124" i="28" s="1"/>
  <c r="P138" i="20"/>
  <c r="Q138" i="20" s="1"/>
  <c r="S138" i="20" s="1"/>
  <c r="U138" i="20" s="1"/>
  <c r="AT138" i="20" s="1"/>
  <c r="AX138" i="20" s="1"/>
  <c r="O139" i="20"/>
  <c r="P77" i="14"/>
  <c r="Q77" i="14" s="1"/>
  <c r="S77" i="14" s="1"/>
  <c r="U77" i="14" s="1"/>
  <c r="AQ77" i="14" s="1"/>
  <c r="AU77" i="14" s="1"/>
  <c r="P75" i="12"/>
  <c r="Q75" i="12" s="1"/>
  <c r="S75" i="12" s="1"/>
  <c r="U75" i="12" s="1"/>
  <c r="AQ75" i="12" s="1"/>
  <c r="AU75" i="12" s="1"/>
  <c r="AX124" i="6"/>
  <c r="BA124" i="6"/>
  <c r="P45" i="17"/>
  <c r="Q45" i="17" s="1"/>
  <c r="S45" i="17" s="1"/>
  <c r="U45" i="17" s="1"/>
  <c r="AQ45" i="17" s="1"/>
  <c r="AU45" i="17" s="1"/>
  <c r="P44" i="7"/>
  <c r="Q44" i="7" s="1"/>
  <c r="S44" i="7" s="1"/>
  <c r="U44" i="7" s="1"/>
  <c r="AQ44" i="7" s="1"/>
  <c r="AU44" i="7" s="1"/>
  <c r="N140" i="9"/>
  <c r="O140" i="9" s="1"/>
  <c r="N125" i="1"/>
  <c r="P124" i="1"/>
  <c r="Q124" i="1" s="1"/>
  <c r="S124" i="1" s="1"/>
  <c r="U124" i="1" s="1"/>
  <c r="AT124" i="1" s="1"/>
  <c r="O125" i="1"/>
  <c r="O108" i="6"/>
  <c r="P107" i="3"/>
  <c r="Q107" i="3" s="1"/>
  <c r="S107" i="3" s="1"/>
  <c r="U107" i="3" s="1"/>
  <c r="AT107" i="3" s="1"/>
  <c r="AX107" i="3" s="1"/>
  <c r="O108" i="3"/>
  <c r="P92" i="8"/>
  <c r="Q92" i="8" s="1"/>
  <c r="S92" i="8" s="1"/>
  <c r="U92" i="8" s="1"/>
  <c r="AJ92" i="8" s="1"/>
  <c r="AN92" i="8" s="1"/>
  <c r="O31" i="1"/>
  <c r="O61" i="14"/>
  <c r="P124" i="18"/>
  <c r="Q124" i="18" s="1"/>
  <c r="S124" i="18" s="1"/>
  <c r="U124" i="18" s="1"/>
  <c r="AT124" i="18" s="1"/>
  <c r="O30" i="26"/>
  <c r="O93" i="25"/>
  <c r="O125" i="22"/>
  <c r="O78" i="21"/>
  <c r="O61" i="33"/>
  <c r="P91" i="31"/>
  <c r="Q91" i="31" s="1"/>
  <c r="S91" i="31" s="1"/>
  <c r="U91" i="31" s="1"/>
  <c r="AJ91" i="31" s="1"/>
  <c r="AN91" i="31" s="1"/>
  <c r="O94" i="11"/>
  <c r="P62" i="17"/>
  <c r="Q62" i="17" s="1"/>
  <c r="S62" i="17" s="1"/>
  <c r="U62" i="17" s="1"/>
  <c r="AQ62" i="17" s="1"/>
  <c r="AU62" i="17" s="1"/>
  <c r="O92" i="4"/>
  <c r="O92" i="3"/>
  <c r="P91" i="33"/>
  <c r="Q91" i="33" s="1"/>
  <c r="S91" i="33" s="1"/>
  <c r="U91" i="33" s="1"/>
  <c r="AJ91" i="33" s="1"/>
  <c r="AN91" i="33" s="1"/>
  <c r="O92" i="33"/>
  <c r="O124" i="17"/>
  <c r="O61" i="3"/>
  <c r="O61" i="22"/>
  <c r="O91" i="23"/>
  <c r="P93" i="27"/>
  <c r="Q93" i="27" s="1"/>
  <c r="S93" i="27" s="1"/>
  <c r="U93" i="27" s="1"/>
  <c r="AJ93" i="27" s="1"/>
  <c r="AN93" i="27" s="1"/>
  <c r="O94" i="27"/>
  <c r="P62" i="19"/>
  <c r="Q62" i="19" s="1"/>
  <c r="S62" i="19" s="1"/>
  <c r="U62" i="19" s="1"/>
  <c r="AQ62" i="19" s="1"/>
  <c r="AU62" i="19" s="1"/>
  <c r="N30" i="26"/>
  <c r="N46" i="31"/>
  <c r="O46" i="31" s="1"/>
  <c r="N30" i="3"/>
  <c r="O30" i="3" s="1"/>
  <c r="N93" i="25"/>
  <c r="P107" i="17"/>
  <c r="Q107" i="17" s="1"/>
  <c r="S107" i="17" s="1"/>
  <c r="U107" i="17" s="1"/>
  <c r="AT107" i="17" s="1"/>
  <c r="AX107" i="17" s="1"/>
  <c r="BA124" i="22"/>
  <c r="AX124" i="22"/>
  <c r="N62" i="12"/>
  <c r="O62" i="12" s="1"/>
  <c r="P125" i="5"/>
  <c r="Q125" i="5" s="1"/>
  <c r="S125" i="5" s="1"/>
  <c r="U125" i="5" s="1"/>
  <c r="AT125" i="5" s="1"/>
  <c r="N30" i="25"/>
  <c r="O30" i="25" s="1"/>
  <c r="N62" i="16"/>
  <c r="O62" i="16" s="1"/>
  <c r="P92" i="21"/>
  <c r="Q92" i="21" s="1"/>
  <c r="S92" i="21" s="1"/>
  <c r="U92" i="21" s="1"/>
  <c r="AJ92" i="21" s="1"/>
  <c r="AN92" i="21" s="1"/>
  <c r="P28" i="22"/>
  <c r="Q28" i="22" s="1"/>
  <c r="S28" i="22" s="1"/>
  <c r="U28" i="22" s="1"/>
  <c r="AQ28" i="22" s="1"/>
  <c r="AU28" i="22" s="1"/>
  <c r="O29" i="22"/>
  <c r="N109" i="31"/>
  <c r="O109" i="31" s="1"/>
  <c r="P108" i="31"/>
  <c r="Q108" i="31" s="1"/>
  <c r="S108" i="31" s="1"/>
  <c r="U108" i="31" s="1"/>
  <c r="AT108" i="31" s="1"/>
  <c r="AX108" i="31" s="1"/>
  <c r="P77" i="10"/>
  <c r="Q77" i="10" s="1"/>
  <c r="S77" i="10" s="1"/>
  <c r="U77" i="10" s="1"/>
  <c r="AQ77" i="10" s="1"/>
  <c r="AU77" i="10" s="1"/>
  <c r="N93" i="13"/>
  <c r="O93" i="13" s="1"/>
  <c r="P92" i="13"/>
  <c r="Q92" i="13" s="1"/>
  <c r="S92" i="13" s="1"/>
  <c r="U92" i="13" s="1"/>
  <c r="AJ92" i="13" s="1"/>
  <c r="AN92" i="13" s="1"/>
  <c r="AX123" i="17"/>
  <c r="BA123" i="17"/>
  <c r="P94" i="7"/>
  <c r="Q94" i="7" s="1"/>
  <c r="S94" i="7" s="1"/>
  <c r="U94" i="7" s="1"/>
  <c r="AJ94" i="7" s="1"/>
  <c r="AN94" i="7" s="1"/>
  <c r="P46" i="2"/>
  <c r="Q46" i="2" s="1"/>
  <c r="S46" i="2" s="1"/>
  <c r="U46" i="2" s="1"/>
  <c r="AQ46" i="2" s="1"/>
  <c r="AU46" i="2" s="1"/>
  <c r="O47" i="2"/>
  <c r="P60" i="31"/>
  <c r="Q60" i="31" s="1"/>
  <c r="S60" i="31" s="1"/>
  <c r="U60" i="31" s="1"/>
  <c r="AQ60" i="31" s="1"/>
  <c r="AU60" i="31" s="1"/>
  <c r="P123" i="27"/>
  <c r="Q123" i="27" s="1"/>
  <c r="S123" i="27" s="1"/>
  <c r="U123" i="27" s="1"/>
  <c r="AT123" i="27" s="1"/>
  <c r="P60" i="26"/>
  <c r="Q60" i="26" s="1"/>
  <c r="S60" i="26" s="1"/>
  <c r="U60" i="26" s="1"/>
  <c r="AQ60" i="26" s="1"/>
  <c r="AU60" i="26" s="1"/>
  <c r="O61" i="26"/>
  <c r="P139" i="8"/>
  <c r="Q139" i="8" s="1"/>
  <c r="S139" i="8" s="1"/>
  <c r="U139" i="8" s="1"/>
  <c r="AT139" i="8" s="1"/>
  <c r="AX139" i="8" s="1"/>
  <c r="O125" i="9"/>
  <c r="O31" i="30"/>
  <c r="P75" i="25"/>
  <c r="Q75" i="25" s="1"/>
  <c r="S75" i="25" s="1"/>
  <c r="U75" i="25" s="1"/>
  <c r="AQ75" i="25" s="1"/>
  <c r="AU75" i="25" s="1"/>
  <c r="O76" i="25"/>
  <c r="O46" i="16"/>
  <c r="O92" i="28"/>
  <c r="O139" i="26"/>
  <c r="O44" i="23"/>
  <c r="P60" i="24"/>
  <c r="Q60" i="24" s="1"/>
  <c r="S60" i="24" s="1"/>
  <c r="U60" i="24" s="1"/>
  <c r="AQ60" i="24" s="1"/>
  <c r="AU60" i="24" s="1"/>
  <c r="O61" i="24"/>
  <c r="N125" i="31"/>
  <c r="P124" i="31"/>
  <c r="Q124" i="31" s="1"/>
  <c r="S124" i="31" s="1"/>
  <c r="U124" i="31" s="1"/>
  <c r="AT124" i="31" s="1"/>
  <c r="O125" i="31"/>
  <c r="N77" i="29"/>
  <c r="O77" i="29" s="1"/>
  <c r="O124" i="30"/>
  <c r="N46" i="3"/>
  <c r="P45" i="3"/>
  <c r="Q45" i="3" s="1"/>
  <c r="S45" i="3" s="1"/>
  <c r="U45" i="3" s="1"/>
  <c r="AQ45" i="3" s="1"/>
  <c r="AU45" i="3" s="1"/>
  <c r="O46" i="3"/>
  <c r="N62" i="8"/>
  <c r="P61" i="8"/>
  <c r="Q61" i="8" s="1"/>
  <c r="S61" i="8" s="1"/>
  <c r="U61" i="8" s="1"/>
  <c r="AQ61" i="8" s="1"/>
  <c r="AU61" i="8" s="1"/>
  <c r="P110" i="28"/>
  <c r="Q110" i="28" s="1"/>
  <c r="S110" i="28" s="1"/>
  <c r="U110" i="28" s="1"/>
  <c r="AT110" i="28" s="1"/>
  <c r="AX110" i="28" s="1"/>
  <c r="P139" i="31"/>
  <c r="Q139" i="31" s="1"/>
  <c r="S139" i="31" s="1"/>
  <c r="U139" i="31" s="1"/>
  <c r="AT139" i="31" s="1"/>
  <c r="AX139" i="31" s="1"/>
  <c r="P92" i="29"/>
  <c r="Q92" i="29" s="1"/>
  <c r="S92" i="29" s="1"/>
  <c r="U92" i="29" s="1"/>
  <c r="AJ92" i="29" s="1"/>
  <c r="AN92" i="29" s="1"/>
  <c r="N93" i="29"/>
  <c r="O93" i="29" s="1"/>
  <c r="P107" i="26"/>
  <c r="Q107" i="26" s="1"/>
  <c r="S107" i="26" s="1"/>
  <c r="U107" i="26" s="1"/>
  <c r="AT107" i="26" s="1"/>
  <c r="AX107" i="26" s="1"/>
  <c r="O108" i="26"/>
  <c r="AX122" i="27"/>
  <c r="BA122" i="27"/>
  <c r="P75" i="22"/>
  <c r="Q75" i="22" s="1"/>
  <c r="S75" i="22" s="1"/>
  <c r="U75" i="22" s="1"/>
  <c r="AQ75" i="22" s="1"/>
  <c r="AU75" i="22" s="1"/>
  <c r="P30" i="33"/>
  <c r="Q30" i="33" s="1"/>
  <c r="S30" i="33" s="1"/>
  <c r="U30" i="33" s="1"/>
  <c r="AQ30" i="33" s="1"/>
  <c r="AU30" i="33" s="1"/>
  <c r="O31" i="33"/>
  <c r="P62" i="18"/>
  <c r="Q62" i="18" s="1"/>
  <c r="S62" i="18" s="1"/>
  <c r="U62" i="18" s="1"/>
  <c r="AQ62" i="18" s="1"/>
  <c r="AU62" i="18" s="1"/>
  <c r="O63" i="18"/>
  <c r="P76" i="7"/>
  <c r="Q76" i="7" s="1"/>
  <c r="S76" i="7" s="1"/>
  <c r="U76" i="7" s="1"/>
  <c r="AQ76" i="7" s="1"/>
  <c r="AU76" i="7" s="1"/>
  <c r="P140" i="30"/>
  <c r="Q140" i="30" s="1"/>
  <c r="S140" i="30" s="1"/>
  <c r="U140" i="30" s="1"/>
  <c r="AT140" i="30" s="1"/>
  <c r="AX140" i="30" s="1"/>
  <c r="O141" i="30"/>
  <c r="O61" i="25"/>
  <c r="AX124" i="9"/>
  <c r="BA124" i="9"/>
  <c r="N30" i="12"/>
  <c r="P29" i="12"/>
  <c r="Q29" i="12" s="1"/>
  <c r="S29" i="12" s="1"/>
  <c r="U29" i="12" s="1"/>
  <c r="AQ29" i="12" s="1"/>
  <c r="AU29" i="12" s="1"/>
  <c r="N77" i="8"/>
  <c r="P76" i="8"/>
  <c r="Q76" i="8" s="1"/>
  <c r="S76" i="8" s="1"/>
  <c r="U76" i="8" s="1"/>
  <c r="AQ76" i="8" s="1"/>
  <c r="AU76" i="8" s="1"/>
  <c r="O77" i="8"/>
  <c r="P109" i="13"/>
  <c r="Q109" i="13" s="1"/>
  <c r="S109" i="13" s="1"/>
  <c r="U109" i="13" s="1"/>
  <c r="AT109" i="13" s="1"/>
  <c r="AX109" i="13" s="1"/>
  <c r="P92" i="20"/>
  <c r="Q92" i="20" s="1"/>
  <c r="S92" i="20" s="1"/>
  <c r="U92" i="20" s="1"/>
  <c r="AJ92" i="20" s="1"/>
  <c r="AN92" i="20" s="1"/>
  <c r="P45" i="19"/>
  <c r="Q45" i="19" s="1"/>
  <c r="S45" i="19" s="1"/>
  <c r="U45" i="19" s="1"/>
  <c r="AQ45" i="19" s="1"/>
  <c r="AU45" i="19" s="1"/>
  <c r="BA123" i="30"/>
  <c r="AX123" i="30"/>
  <c r="P124" i="21"/>
  <c r="Q124" i="21" s="1"/>
  <c r="S124" i="21" s="1"/>
  <c r="U124" i="21" s="1"/>
  <c r="AT124" i="21" s="1"/>
  <c r="P107" i="16"/>
  <c r="Q107" i="16" s="1"/>
  <c r="S107" i="16" s="1"/>
  <c r="U107" i="16" s="1"/>
  <c r="AT107" i="16" s="1"/>
  <c r="AX107" i="16" s="1"/>
  <c r="O108" i="16"/>
  <c r="O44" i="24"/>
  <c r="O92" i="6"/>
  <c r="N109" i="2"/>
  <c r="O109" i="2" s="1"/>
  <c r="O93" i="18"/>
  <c r="P31" i="28"/>
  <c r="Q31" i="28" s="1"/>
  <c r="S31" i="28" s="1"/>
  <c r="U31" i="28" s="1"/>
  <c r="AQ31" i="28" s="1"/>
  <c r="AU31" i="28" s="1"/>
  <c r="O32" i="28"/>
  <c r="O107" i="14"/>
  <c r="O63" i="11"/>
  <c r="P76" i="30"/>
  <c r="Q76" i="30" s="1"/>
  <c r="S76" i="30" s="1"/>
  <c r="U76" i="30" s="1"/>
  <c r="AQ76" i="30" s="1"/>
  <c r="AU76" i="30" s="1"/>
  <c r="P108" i="29"/>
  <c r="Q108" i="29" s="1"/>
  <c r="S108" i="29" s="1"/>
  <c r="U108" i="29" s="1"/>
  <c r="AT108" i="29" s="1"/>
  <c r="AX108" i="29" s="1"/>
  <c r="P47" i="33"/>
  <c r="Q47" i="33" s="1"/>
  <c r="S47" i="33" s="1"/>
  <c r="U47" i="33" s="1"/>
  <c r="AQ47" i="33" s="1"/>
  <c r="AU47" i="33" s="1"/>
  <c r="P62" i="9"/>
  <c r="Q62" i="9" s="1"/>
  <c r="S62" i="9" s="1"/>
  <c r="U62" i="9" s="1"/>
  <c r="AQ62" i="9" s="1"/>
  <c r="AU62" i="9" s="1"/>
  <c r="P123" i="12"/>
  <c r="Q123" i="12" s="1"/>
  <c r="S123" i="12" s="1"/>
  <c r="U123" i="12" s="1"/>
  <c r="AT123" i="12" s="1"/>
  <c r="O124" i="12"/>
  <c r="AX123" i="8"/>
  <c r="BA123" i="8"/>
  <c r="P138" i="22"/>
  <c r="Q138" i="22" s="1"/>
  <c r="S138" i="22" s="1"/>
  <c r="U138" i="22" s="1"/>
  <c r="AT138" i="22" s="1"/>
  <c r="AX138" i="22" s="1"/>
  <c r="O139" i="22"/>
  <c r="N93" i="18"/>
  <c r="P107" i="4"/>
  <c r="Q107" i="4" s="1"/>
  <c r="S107" i="4" s="1"/>
  <c r="U107" i="4" s="1"/>
  <c r="AT107" i="4" s="1"/>
  <c r="AX107" i="4" s="1"/>
  <c r="N109" i="21"/>
  <c r="O109" i="21" s="1"/>
  <c r="P28" i="8"/>
  <c r="Q28" i="8" s="1"/>
  <c r="S28" i="8" s="1"/>
  <c r="U28" i="8" s="1"/>
  <c r="AQ28" i="8" s="1"/>
  <c r="AU28" i="8" s="1"/>
  <c r="N62" i="28"/>
  <c r="P61" i="28"/>
  <c r="Q61" i="28" s="1"/>
  <c r="S61" i="28" s="1"/>
  <c r="U61" i="28" s="1"/>
  <c r="AQ61" i="28" s="1"/>
  <c r="AU61" i="28" s="1"/>
  <c r="O62" i="28"/>
  <c r="P107" i="5"/>
  <c r="Q107" i="5" s="1"/>
  <c r="S107" i="5" s="1"/>
  <c r="U107" i="5" s="1"/>
  <c r="AT107" i="5" s="1"/>
  <c r="AX107" i="5" s="1"/>
  <c r="O108" i="5"/>
  <c r="N109" i="9"/>
  <c r="P108" i="9"/>
  <c r="Q108" i="9" s="1"/>
  <c r="S108" i="9" s="1"/>
  <c r="U108" i="9" s="1"/>
  <c r="AT108" i="9" s="1"/>
  <c r="AX108" i="9" s="1"/>
  <c r="O109" i="9"/>
  <c r="P124" i="13"/>
  <c r="Q124" i="13" s="1"/>
  <c r="S124" i="13" s="1"/>
  <c r="U124" i="13" s="1"/>
  <c r="AT124" i="13" s="1"/>
  <c r="O108" i="25"/>
  <c r="O77" i="23"/>
  <c r="O93" i="22"/>
  <c r="P107" i="20"/>
  <c r="Q107" i="20" s="1"/>
  <c r="S107" i="20" s="1"/>
  <c r="U107" i="20" s="1"/>
  <c r="AT107" i="20" s="1"/>
  <c r="AX107" i="20" s="1"/>
  <c r="O108" i="20"/>
  <c r="P45" i="15"/>
  <c r="Q45" i="15" s="1"/>
  <c r="S45" i="15" s="1"/>
  <c r="U45" i="15" s="1"/>
  <c r="AQ45" i="15" s="1"/>
  <c r="AU45" i="15" s="1"/>
  <c r="BA123" i="13"/>
  <c r="AX123" i="13"/>
  <c r="P76" i="1"/>
  <c r="Q76" i="1" s="1"/>
  <c r="S76" i="1" s="1"/>
  <c r="U76" i="1" s="1"/>
  <c r="AQ76" i="1" s="1"/>
  <c r="AU76" i="1" s="1"/>
  <c r="N125" i="20"/>
  <c r="O125" i="20" s="1"/>
  <c r="P124" i="20"/>
  <c r="Q124" i="20" s="1"/>
  <c r="S124" i="20" s="1"/>
  <c r="U124" i="20" s="1"/>
  <c r="AT124" i="20" s="1"/>
  <c r="N77" i="2"/>
  <c r="P76" i="2"/>
  <c r="Q76" i="2" s="1"/>
  <c r="S76" i="2" s="1"/>
  <c r="U76" i="2" s="1"/>
  <c r="AQ76" i="2" s="1"/>
  <c r="AU76" i="2" s="1"/>
  <c r="O77" i="2"/>
  <c r="N46" i="11"/>
  <c r="O46" i="11" s="1"/>
  <c r="N30" i="11"/>
  <c r="O30" i="11" s="1"/>
  <c r="P29" i="14"/>
  <c r="Q29" i="14" s="1"/>
  <c r="S29" i="14" s="1"/>
  <c r="U29" i="14" s="1"/>
  <c r="AQ29" i="14" s="1"/>
  <c r="AU29" i="14" s="1"/>
  <c r="P108" i="8"/>
  <c r="Q108" i="8" s="1"/>
  <c r="S108" i="8" s="1"/>
  <c r="U108" i="8" s="1"/>
  <c r="AT108" i="8" s="1"/>
  <c r="AX108" i="8" s="1"/>
  <c r="N109" i="8"/>
  <c r="BA122" i="12"/>
  <c r="AX122" i="12"/>
  <c r="O29" i="20"/>
  <c r="O31" i="15"/>
  <c r="O141" i="18"/>
  <c r="P77" i="11"/>
  <c r="Q77" i="11" s="1"/>
  <c r="S77" i="11" s="1"/>
  <c r="U77" i="11" s="1"/>
  <c r="AQ77" i="11" s="1"/>
  <c r="AU77" i="11" s="1"/>
  <c r="O78" i="11"/>
  <c r="P29" i="4"/>
  <c r="Q29" i="4" s="1"/>
  <c r="S29" i="4" s="1"/>
  <c r="U29" i="4" s="1"/>
  <c r="AQ29" i="4" s="1"/>
  <c r="AU29" i="4" s="1"/>
  <c r="N30" i="4"/>
  <c r="O30" i="4"/>
  <c r="P124" i="11"/>
  <c r="Q124" i="11" s="1"/>
  <c r="S124" i="11" s="1"/>
  <c r="U124" i="11" s="1"/>
  <c r="AT124" i="11" s="1"/>
  <c r="P123" i="24"/>
  <c r="Q123" i="24" s="1"/>
  <c r="S123" i="24" s="1"/>
  <c r="U123" i="24" s="1"/>
  <c r="AT123" i="24" s="1"/>
  <c r="P60" i="4"/>
  <c r="Q60" i="4" s="1"/>
  <c r="S60" i="4" s="1"/>
  <c r="U60" i="4" s="1"/>
  <c r="AQ60" i="4" s="1"/>
  <c r="AU60" i="4" s="1"/>
  <c r="O61" i="4"/>
  <c r="N77" i="23"/>
  <c r="O107" i="18"/>
  <c r="P63" i="27"/>
  <c r="Q63" i="27" s="1"/>
  <c r="S63" i="27" s="1"/>
  <c r="U63" i="27" s="1"/>
  <c r="AQ63" i="27" s="1"/>
  <c r="AU63" i="27" s="1"/>
  <c r="O64" i="27"/>
  <c r="O45" i="21"/>
  <c r="O92" i="10"/>
  <c r="O140" i="28"/>
  <c r="P47" i="4"/>
  <c r="Q47" i="4" s="1"/>
  <c r="S47" i="4" s="1"/>
  <c r="U47" i="4" s="1"/>
  <c r="AQ47" i="4" s="1"/>
  <c r="AU47" i="4" s="1"/>
  <c r="O76" i="6"/>
  <c r="N140" i="16"/>
  <c r="O140" i="16" s="1"/>
  <c r="P139" i="16"/>
  <c r="Q139" i="16" s="1"/>
  <c r="S139" i="16" s="1"/>
  <c r="U139" i="16" s="1"/>
  <c r="AT139" i="16" s="1"/>
  <c r="AX139" i="16" s="1"/>
  <c r="O110" i="24"/>
  <c r="P110" i="23"/>
  <c r="Q110" i="23" s="1"/>
  <c r="S110" i="23" s="1"/>
  <c r="U110" i="23" s="1"/>
  <c r="AT110" i="23" s="1"/>
  <c r="AX110" i="23" s="1"/>
  <c r="O111" i="23"/>
  <c r="P139" i="24"/>
  <c r="Q139" i="24" s="1"/>
  <c r="S139" i="24" s="1"/>
  <c r="U139" i="24" s="1"/>
  <c r="AT139" i="24" s="1"/>
  <c r="AX139" i="24" s="1"/>
  <c r="N140" i="24"/>
  <c r="P45" i="25"/>
  <c r="Q45" i="25" s="1"/>
  <c r="S45" i="25" s="1"/>
  <c r="U45" i="25" s="1"/>
  <c r="AQ45" i="25" s="1"/>
  <c r="AU45" i="25" s="1"/>
  <c r="N46" i="25"/>
  <c r="N140" i="14"/>
  <c r="P139" i="14"/>
  <c r="Q139" i="14" s="1"/>
  <c r="S139" i="14" s="1"/>
  <c r="U139" i="14" s="1"/>
  <c r="AT139" i="14" s="1"/>
  <c r="AX139" i="14" s="1"/>
  <c r="O140" i="14"/>
  <c r="P94" i="19"/>
  <c r="Q94" i="19" s="1"/>
  <c r="S94" i="19" s="1"/>
  <c r="U94" i="19" s="1"/>
  <c r="AJ94" i="19" s="1"/>
  <c r="AN94" i="19" s="1"/>
  <c r="P29" i="16"/>
  <c r="Q29" i="16" s="1"/>
  <c r="S29" i="16" s="1"/>
  <c r="U29" i="16" s="1"/>
  <c r="AQ29" i="16" s="1"/>
  <c r="AU29" i="16" s="1"/>
  <c r="P140" i="23"/>
  <c r="Q140" i="23" s="1"/>
  <c r="S140" i="23" s="1"/>
  <c r="U140" i="23" s="1"/>
  <c r="AT140" i="23" s="1"/>
  <c r="AX140" i="23" s="1"/>
  <c r="O141" i="23"/>
  <c r="P62" i="6"/>
  <c r="Q62" i="6" s="1"/>
  <c r="S62" i="6" s="1"/>
  <c r="U62" i="6" s="1"/>
  <c r="AQ62" i="6" s="1"/>
  <c r="AU62" i="6" s="1"/>
  <c r="P44" i="27"/>
  <c r="Q44" i="27" s="1"/>
  <c r="S44" i="27" s="1"/>
  <c r="U44" i="27" s="1"/>
  <c r="AQ44" i="27" s="1"/>
  <c r="AU44" i="27" s="1"/>
  <c r="N125" i="8"/>
  <c r="O125" i="8" s="1"/>
  <c r="P124" i="8"/>
  <c r="Q124" i="8" s="1"/>
  <c r="S124" i="8" s="1"/>
  <c r="U124" i="8" s="1"/>
  <c r="AT124" i="8" s="1"/>
  <c r="P108" i="30"/>
  <c r="Q108" i="30" s="1"/>
  <c r="S108" i="30" s="1"/>
  <c r="U108" i="30" s="1"/>
  <c r="AT108" i="30" s="1"/>
  <c r="AX108" i="30" s="1"/>
  <c r="P78" i="4"/>
  <c r="Q78" i="4" s="1"/>
  <c r="S78" i="4" s="1"/>
  <c r="U78" i="4" s="1"/>
  <c r="AQ78" i="4" s="1"/>
  <c r="AU78" i="4" s="1"/>
  <c r="O79" i="4"/>
  <c r="P123" i="33"/>
  <c r="Q123" i="33" s="1"/>
  <c r="S123" i="33" s="1"/>
  <c r="U123" i="33" s="1"/>
  <c r="AT123" i="33" s="1"/>
  <c r="O124" i="33"/>
  <c r="P45" i="28"/>
  <c r="Q45" i="28" s="1"/>
  <c r="S45" i="28" s="1"/>
  <c r="U45" i="28" s="1"/>
  <c r="AQ45" i="28" s="1"/>
  <c r="AU45" i="28" s="1"/>
  <c r="O92" i="15"/>
  <c r="P45" i="18"/>
  <c r="Q45" i="18" s="1"/>
  <c r="S45" i="18" s="1"/>
  <c r="U45" i="18" s="1"/>
  <c r="AQ45" i="18" s="1"/>
  <c r="AU45" i="18" s="1"/>
  <c r="P30" i="27"/>
  <c r="Q30" i="27" s="1"/>
  <c r="S30" i="27" s="1"/>
  <c r="U30" i="27" s="1"/>
  <c r="AQ30" i="27" s="1"/>
  <c r="AU30" i="27" s="1"/>
  <c r="O31" i="27"/>
  <c r="P45" i="5"/>
  <c r="Q45" i="5" s="1"/>
  <c r="S45" i="5" s="1"/>
  <c r="U45" i="5" s="1"/>
  <c r="AQ45" i="5" s="1"/>
  <c r="AU45" i="5" s="1"/>
  <c r="N77" i="27"/>
  <c r="O77" i="27" s="1"/>
  <c r="O108" i="11"/>
  <c r="P45" i="14"/>
  <c r="Q45" i="14" s="1"/>
  <c r="S45" i="14" s="1"/>
  <c r="U45" i="14" s="1"/>
  <c r="AQ45" i="14" s="1"/>
  <c r="AU45" i="14" s="1"/>
  <c r="P107" i="15"/>
  <c r="Q107" i="15" s="1"/>
  <c r="S107" i="15" s="1"/>
  <c r="U107" i="15" s="1"/>
  <c r="AT107" i="15" s="1"/>
  <c r="AX107" i="15" s="1"/>
  <c r="P61" i="1"/>
  <c r="Q61" i="1" s="1"/>
  <c r="S61" i="1" s="1"/>
  <c r="U61" i="1" s="1"/>
  <c r="AQ61" i="1" s="1"/>
  <c r="AU61" i="1" s="1"/>
  <c r="N62" i="7"/>
  <c r="O62" i="7" s="1"/>
  <c r="P61" i="7"/>
  <c r="Q61" i="7" s="1"/>
  <c r="S61" i="7" s="1"/>
  <c r="U61" i="7" s="1"/>
  <c r="AQ61" i="7" s="1"/>
  <c r="AU61" i="7" s="1"/>
  <c r="P46" i="29"/>
  <c r="Q46" i="29" s="1"/>
  <c r="S46" i="29" s="1"/>
  <c r="U46" i="29" s="1"/>
  <c r="AQ46" i="29" s="1"/>
  <c r="AU46" i="29" s="1"/>
  <c r="O47" i="29"/>
  <c r="P75" i="28"/>
  <c r="Q75" i="28" s="1"/>
  <c r="S75" i="28" s="1"/>
  <c r="U75" i="28" s="1"/>
  <c r="AQ75" i="28" s="1"/>
  <c r="AU75" i="28" s="1"/>
  <c r="O76" i="28"/>
  <c r="P28" i="19"/>
  <c r="Q28" i="19" s="1"/>
  <c r="S28" i="19" s="1"/>
  <c r="U28" i="19" s="1"/>
  <c r="AQ28" i="19" s="1"/>
  <c r="AU28" i="19" s="1"/>
  <c r="P138" i="19"/>
  <c r="Q138" i="19" s="1"/>
  <c r="S138" i="19" s="1"/>
  <c r="U138" i="19" s="1"/>
  <c r="AT138" i="19" s="1"/>
  <c r="AX138" i="19" s="1"/>
  <c r="P29" i="7"/>
  <c r="Q29" i="7" s="1"/>
  <c r="S29" i="7" s="1"/>
  <c r="U29" i="7" s="1"/>
  <c r="AQ29" i="7" s="1"/>
  <c r="AU29" i="7" s="1"/>
  <c r="P63" i="13"/>
  <c r="Q63" i="13" s="1"/>
  <c r="S63" i="13" s="1"/>
  <c r="U63" i="13" s="1"/>
  <c r="AQ63" i="13" s="1"/>
  <c r="AU63" i="13" s="1"/>
  <c r="O64" i="13"/>
  <c r="P91" i="17"/>
  <c r="Q91" i="17" s="1"/>
  <c r="S91" i="17" s="1"/>
  <c r="U91" i="17" s="1"/>
  <c r="AJ91" i="17" s="1"/>
  <c r="AN91" i="17" s="1"/>
  <c r="P60" i="30"/>
  <c r="Q60" i="30" s="1"/>
  <c r="S60" i="30" s="1"/>
  <c r="U60" i="30" s="1"/>
  <c r="AQ60" i="30" s="1"/>
  <c r="AU60" i="30" s="1"/>
  <c r="BA122" i="33"/>
  <c r="AX122" i="33"/>
  <c r="P47" i="9"/>
  <c r="Q47" i="9" s="1"/>
  <c r="S47" i="9" s="1"/>
  <c r="U47" i="9" s="1"/>
  <c r="AQ47" i="9" s="1"/>
  <c r="AU47" i="9" s="1"/>
  <c r="O48" i="9"/>
  <c r="P75" i="18"/>
  <c r="Q75" i="18" s="1"/>
  <c r="S75" i="18" s="1"/>
  <c r="U75" i="18" s="1"/>
  <c r="AQ75" i="18" s="1"/>
  <c r="AU75" i="18" s="1"/>
  <c r="O76" i="18"/>
  <c r="P76" i="19"/>
  <c r="Q76" i="19" s="1"/>
  <c r="S76" i="19" s="1"/>
  <c r="U76" i="19" s="1"/>
  <c r="AQ76" i="19" s="1"/>
  <c r="AU76" i="19" s="1"/>
  <c r="P60" i="20"/>
  <c r="Q60" i="20" s="1"/>
  <c r="S60" i="20" s="1"/>
  <c r="U60" i="20" s="1"/>
  <c r="AQ60" i="20" s="1"/>
  <c r="AU60" i="20" s="1"/>
  <c r="N140" i="17"/>
  <c r="P139" i="17"/>
  <c r="Q139" i="17" s="1"/>
  <c r="S139" i="17" s="1"/>
  <c r="U139" i="17" s="1"/>
  <c r="AT139" i="17" s="1"/>
  <c r="AX139" i="17" s="1"/>
  <c r="N93" i="2"/>
  <c r="P92" i="2"/>
  <c r="Q92" i="2" s="1"/>
  <c r="S92" i="2" s="1"/>
  <c r="U92" i="2" s="1"/>
  <c r="AJ92" i="2" s="1"/>
  <c r="AN92" i="2" s="1"/>
  <c r="O93" i="2"/>
  <c r="AX124" i="25"/>
  <c r="BA124" i="25"/>
  <c r="P91" i="12"/>
  <c r="Q91" i="12" s="1"/>
  <c r="S91" i="12" s="1"/>
  <c r="U91" i="12" s="1"/>
  <c r="AJ91" i="12" s="1"/>
  <c r="AN91" i="12" s="1"/>
  <c r="O92" i="12"/>
  <c r="N125" i="10"/>
  <c r="O125" i="10" s="1"/>
  <c r="P124" i="10"/>
  <c r="Q124" i="10" s="1"/>
  <c r="S124" i="10" s="1"/>
  <c r="U124" i="10" s="1"/>
  <c r="AT124" i="10" s="1"/>
  <c r="P75" i="17"/>
  <c r="Q75" i="17" s="1"/>
  <c r="S75" i="17" s="1"/>
  <c r="U75" i="17" s="1"/>
  <c r="AQ75" i="17" s="1"/>
  <c r="AU75" i="17" s="1"/>
  <c r="P139" i="33"/>
  <c r="Q139" i="33" s="1"/>
  <c r="S139" i="33" s="1"/>
  <c r="U139" i="33" s="1"/>
  <c r="AT139" i="33" s="1"/>
  <c r="AX139" i="33" s="1"/>
  <c r="N46" i="13"/>
  <c r="O46" i="13" s="1"/>
  <c r="P45" i="13"/>
  <c r="Q45" i="13" s="1"/>
  <c r="S45" i="13" s="1"/>
  <c r="U45" i="13" s="1"/>
  <c r="AQ45" i="13" s="1"/>
  <c r="AU45" i="13" s="1"/>
  <c r="P94" i="26"/>
  <c r="Q94" i="26" s="1"/>
  <c r="S94" i="26" s="1"/>
  <c r="U94" i="26" s="1"/>
  <c r="AJ94" i="26" s="1"/>
  <c r="AN94" i="26" s="1"/>
  <c r="P141" i="10"/>
  <c r="Q141" i="10" s="1"/>
  <c r="S141" i="10" s="1"/>
  <c r="U141" i="10" s="1"/>
  <c r="AT141" i="10" s="1"/>
  <c r="AX141" i="10" s="1"/>
  <c r="O142" i="10"/>
  <c r="P125" i="15"/>
  <c r="Q125" i="15" s="1"/>
  <c r="S125" i="15" s="1"/>
  <c r="U125" i="15" s="1"/>
  <c r="AT125" i="15" s="1"/>
  <c r="O126" i="15"/>
  <c r="AX124" i="2"/>
  <c r="BA124" i="2"/>
  <c r="N140" i="11"/>
  <c r="P139" i="11"/>
  <c r="Q139" i="11" s="1"/>
  <c r="S139" i="11" s="1"/>
  <c r="U139" i="11" s="1"/>
  <c r="AT139" i="11" s="1"/>
  <c r="AX139" i="11" s="1"/>
  <c r="O140" i="11"/>
  <c r="N125" i="2"/>
  <c r="O125" i="2" s="1"/>
  <c r="N125" i="14"/>
  <c r="O125" i="14" s="1"/>
  <c r="P124" i="14"/>
  <c r="Q124" i="14" s="1"/>
  <c r="S124" i="14" s="1"/>
  <c r="U124" i="14" s="1"/>
  <c r="AT124" i="14" s="1"/>
  <c r="O46" i="10"/>
  <c r="O140" i="7"/>
  <c r="N140" i="3"/>
  <c r="O140" i="3" s="1"/>
  <c r="P139" i="3"/>
  <c r="Q139" i="3" s="1"/>
  <c r="S139" i="3" s="1"/>
  <c r="U139" i="3" s="1"/>
  <c r="AT139" i="3" s="1"/>
  <c r="AX139" i="3" s="1"/>
  <c r="N109" i="19"/>
  <c r="O109" i="19" s="1"/>
  <c r="O29" i="24"/>
  <c r="P60" i="23"/>
  <c r="Q60" i="23" s="1"/>
  <c r="S60" i="23" s="1"/>
  <c r="U60" i="23" s="1"/>
  <c r="AQ60" i="23" s="1"/>
  <c r="AU60" i="23" s="1"/>
  <c r="O61" i="23"/>
  <c r="P123" i="23"/>
  <c r="Q123" i="23" s="1"/>
  <c r="S123" i="23" s="1"/>
  <c r="U123" i="23" s="1"/>
  <c r="AT123" i="23" s="1"/>
  <c r="O124" i="23"/>
  <c r="N30" i="21"/>
  <c r="O30" i="21" s="1"/>
  <c r="O60" i="29"/>
  <c r="O140" i="4"/>
  <c r="N46" i="26"/>
  <c r="O46" i="26" s="1"/>
  <c r="N93" i="1"/>
  <c r="O93" i="1" s="1"/>
  <c r="O76" i="24"/>
  <c r="O125" i="19"/>
  <c r="N125" i="25"/>
  <c r="O125" i="25" s="1"/>
  <c r="O29" i="9"/>
  <c r="P140" i="21"/>
  <c r="Q140" i="21" s="1"/>
  <c r="S140" i="21" s="1"/>
  <c r="U140" i="21" s="1"/>
  <c r="AT140" i="21" s="1"/>
  <c r="AX140" i="21" s="1"/>
  <c r="P110" i="7"/>
  <c r="Q110" i="7" s="1"/>
  <c r="S110" i="7" s="1"/>
  <c r="U110" i="7" s="1"/>
  <c r="AT110" i="7" s="1"/>
  <c r="AX110" i="7" s="1"/>
  <c r="O111" i="7"/>
  <c r="P138" i="5"/>
  <c r="Q138" i="5" s="1"/>
  <c r="S138" i="5" s="1"/>
  <c r="U138" i="5" s="1"/>
  <c r="AT138" i="5" s="1"/>
  <c r="AX138" i="5" s="1"/>
  <c r="O78" i="9"/>
  <c r="P29" i="18"/>
  <c r="Q29" i="18" s="1"/>
  <c r="S29" i="18" s="1"/>
  <c r="U29" i="18" s="1"/>
  <c r="AQ29" i="18" s="1"/>
  <c r="AU29" i="18" s="1"/>
  <c r="N30" i="18"/>
  <c r="O30" i="18" s="1"/>
  <c r="P108" i="1"/>
  <c r="Q108" i="1" s="1"/>
  <c r="S108" i="1" s="1"/>
  <c r="U108" i="1" s="1"/>
  <c r="AT108" i="1" s="1"/>
  <c r="AX108" i="1" s="1"/>
  <c r="P77" i="31"/>
  <c r="Q77" i="31" s="1"/>
  <c r="S77" i="31" s="1"/>
  <c r="U77" i="31" s="1"/>
  <c r="AQ77" i="31" s="1"/>
  <c r="AU77" i="31" s="1"/>
  <c r="P46" i="22"/>
  <c r="Q46" i="22" s="1"/>
  <c r="S46" i="22" s="1"/>
  <c r="U46" i="22" s="1"/>
  <c r="AQ46" i="22" s="1"/>
  <c r="AU46" i="22" s="1"/>
  <c r="O47" i="22"/>
  <c r="P29" i="29"/>
  <c r="Q29" i="29" s="1"/>
  <c r="S29" i="29" s="1"/>
  <c r="U29" i="29" s="1"/>
  <c r="AQ29" i="29" s="1"/>
  <c r="AU29" i="29" s="1"/>
  <c r="P125" i="26"/>
  <c r="Q125" i="26" s="1"/>
  <c r="S125" i="26" s="1"/>
  <c r="U125" i="26" s="1"/>
  <c r="AT125" i="26" s="1"/>
  <c r="O126" i="26"/>
  <c r="P92" i="5"/>
  <c r="Q92" i="5" s="1"/>
  <c r="S92" i="5" s="1"/>
  <c r="U92" i="5" s="1"/>
  <c r="AJ92" i="5" s="1"/>
  <c r="AN92" i="5" s="1"/>
  <c r="N46" i="10"/>
  <c r="P44" i="20"/>
  <c r="Q44" i="20" s="1"/>
  <c r="S44" i="20" s="1"/>
  <c r="U44" i="20" s="1"/>
  <c r="AQ44" i="20" s="1"/>
  <c r="AU44" i="20" s="1"/>
  <c r="N140" i="7"/>
  <c r="O139" i="29"/>
  <c r="O29" i="5"/>
  <c r="N30" i="2"/>
  <c r="P29" i="2"/>
  <c r="Q29" i="2" s="1"/>
  <c r="S29" i="2" s="1"/>
  <c r="U29" i="2" s="1"/>
  <c r="AQ29" i="2" s="1"/>
  <c r="AU29" i="2" s="1"/>
  <c r="O30" i="2"/>
  <c r="BA123" i="28"/>
  <c r="AX123" i="28"/>
  <c r="O62" i="15"/>
  <c r="O94" i="16"/>
  <c r="P124" i="16"/>
  <c r="Q124" i="16" s="1"/>
  <c r="S124" i="16" s="1"/>
  <c r="U124" i="16" s="1"/>
  <c r="AT124" i="16" s="1"/>
  <c r="N125" i="16"/>
  <c r="N77" i="20"/>
  <c r="O77" i="20" s="1"/>
  <c r="P76" i="20"/>
  <c r="Q76" i="20" s="1"/>
  <c r="S76" i="20" s="1"/>
  <c r="U76" i="20" s="1"/>
  <c r="AQ76" i="20" s="1"/>
  <c r="AU76" i="20" s="1"/>
  <c r="O139" i="12"/>
  <c r="P46" i="8"/>
  <c r="Q46" i="8" s="1"/>
  <c r="S46" i="8" s="1"/>
  <c r="U46" i="8" s="1"/>
  <c r="AQ46" i="8" s="1"/>
  <c r="AU46" i="8" s="1"/>
  <c r="AX124" i="3"/>
  <c r="BA124" i="3"/>
  <c r="BA124" i="19"/>
  <c r="AX124" i="19"/>
  <c r="BA125" i="4"/>
  <c r="AX125" i="4"/>
  <c r="O139" i="27"/>
  <c r="AX122" i="29"/>
  <c r="BA122" i="29"/>
  <c r="N125" i="6"/>
  <c r="O125" i="6" s="1"/>
  <c r="O63" i="2"/>
  <c r="O31" i="17"/>
  <c r="P30" i="34" l="1"/>
  <c r="Q30" i="34" s="1"/>
  <c r="S30" i="34" s="1"/>
  <c r="U30" i="34" s="1"/>
  <c r="AQ30" i="34" s="1"/>
  <c r="AU30" i="34" s="1"/>
  <c r="O31" i="34"/>
  <c r="P94" i="34"/>
  <c r="Q94" i="34" s="1"/>
  <c r="S94" i="34" s="1"/>
  <c r="U94" i="34" s="1"/>
  <c r="AJ94" i="34" s="1"/>
  <c r="AN94" i="34" s="1"/>
  <c r="O95" i="34"/>
  <c r="N62" i="34"/>
  <c r="O62" i="34" s="1"/>
  <c r="P139" i="34"/>
  <c r="Q139" i="34" s="1"/>
  <c r="S139" i="34" s="1"/>
  <c r="U139" i="34" s="1"/>
  <c r="AT139" i="34" s="1"/>
  <c r="AX139" i="34" s="1"/>
  <c r="P124" i="34"/>
  <c r="Q124" i="34" s="1"/>
  <c r="S124" i="34" s="1"/>
  <c r="U124" i="34" s="1"/>
  <c r="AT124" i="34" s="1"/>
  <c r="N125" i="34"/>
  <c r="O125" i="34"/>
  <c r="BA123" i="34"/>
  <c r="AX123" i="34"/>
  <c r="P46" i="34"/>
  <c r="Q46" i="34" s="1"/>
  <c r="S46" i="34" s="1"/>
  <c r="U46" i="34" s="1"/>
  <c r="AQ46" i="34" s="1"/>
  <c r="AU46" i="34" s="1"/>
  <c r="O47" i="34"/>
  <c r="N109" i="34"/>
  <c r="O109" i="34" s="1"/>
  <c r="P108" i="34"/>
  <c r="Q108" i="34" s="1"/>
  <c r="S108" i="34" s="1"/>
  <c r="U108" i="34" s="1"/>
  <c r="AT108" i="34" s="1"/>
  <c r="AX108" i="34" s="1"/>
  <c r="P77" i="34"/>
  <c r="Q77" i="34" s="1"/>
  <c r="S77" i="34" s="1"/>
  <c r="U77" i="34" s="1"/>
  <c r="AQ77" i="34" s="1"/>
  <c r="AU77" i="34" s="1"/>
  <c r="O78" i="34"/>
  <c r="P140" i="3"/>
  <c r="Q140" i="3" s="1"/>
  <c r="S140" i="3" s="1"/>
  <c r="U140" i="3" s="1"/>
  <c r="AT140" i="3" s="1"/>
  <c r="AX140" i="3" s="1"/>
  <c r="P93" i="13"/>
  <c r="Q93" i="13" s="1"/>
  <c r="S93" i="13" s="1"/>
  <c r="U93" i="13" s="1"/>
  <c r="AJ93" i="13" s="1"/>
  <c r="AN93" i="13" s="1"/>
  <c r="P125" i="25"/>
  <c r="Q125" i="25" s="1"/>
  <c r="S125" i="25" s="1"/>
  <c r="U125" i="25" s="1"/>
  <c r="AT125" i="25" s="1"/>
  <c r="O126" i="25"/>
  <c r="P46" i="13"/>
  <c r="Q46" i="13" s="1"/>
  <c r="S46" i="13" s="1"/>
  <c r="U46" i="13" s="1"/>
  <c r="AQ46" i="13" s="1"/>
  <c r="AU46" i="13" s="1"/>
  <c r="P77" i="15"/>
  <c r="Q77" i="15" s="1"/>
  <c r="S77" i="15" s="1"/>
  <c r="U77" i="15" s="1"/>
  <c r="AQ77" i="15" s="1"/>
  <c r="AU77" i="15" s="1"/>
  <c r="O78" i="15"/>
  <c r="P62" i="7"/>
  <c r="Q62" i="7" s="1"/>
  <c r="S62" i="7" s="1"/>
  <c r="U62" i="7" s="1"/>
  <c r="AQ62" i="7" s="1"/>
  <c r="AU62" i="7" s="1"/>
  <c r="P109" i="31"/>
  <c r="Q109" i="31" s="1"/>
  <c r="S109" i="31" s="1"/>
  <c r="U109" i="31" s="1"/>
  <c r="AT109" i="31" s="1"/>
  <c r="AX109" i="31" s="1"/>
  <c r="P125" i="14"/>
  <c r="Q125" i="14" s="1"/>
  <c r="S125" i="14" s="1"/>
  <c r="U125" i="14" s="1"/>
  <c r="AT125" i="14" s="1"/>
  <c r="P125" i="8"/>
  <c r="Q125" i="8" s="1"/>
  <c r="S125" i="8" s="1"/>
  <c r="U125" i="8" s="1"/>
  <c r="AT125" i="8" s="1"/>
  <c r="P125" i="2"/>
  <c r="Q125" i="2" s="1"/>
  <c r="S125" i="2" s="1"/>
  <c r="U125" i="2" s="1"/>
  <c r="AT125" i="2" s="1"/>
  <c r="O126" i="2"/>
  <c r="P125" i="6"/>
  <c r="Q125" i="6" s="1"/>
  <c r="S125" i="6" s="1"/>
  <c r="U125" i="6" s="1"/>
  <c r="AT125" i="6" s="1"/>
  <c r="P46" i="26"/>
  <c r="Q46" i="26" s="1"/>
  <c r="S46" i="26" s="1"/>
  <c r="U46" i="26" s="1"/>
  <c r="AQ46" i="26" s="1"/>
  <c r="AU46" i="26" s="1"/>
  <c r="P125" i="10"/>
  <c r="Q125" i="10" s="1"/>
  <c r="S125" i="10" s="1"/>
  <c r="U125" i="10" s="1"/>
  <c r="AT125" i="10" s="1"/>
  <c r="P140" i="16"/>
  <c r="Q140" i="16" s="1"/>
  <c r="S140" i="16" s="1"/>
  <c r="U140" i="16" s="1"/>
  <c r="AT140" i="16" s="1"/>
  <c r="AX140" i="16" s="1"/>
  <c r="P62" i="16"/>
  <c r="Q62" i="16" s="1"/>
  <c r="S62" i="16" s="1"/>
  <c r="U62" i="16" s="1"/>
  <c r="AQ62" i="16" s="1"/>
  <c r="AU62" i="16" s="1"/>
  <c r="O63" i="16"/>
  <c r="P30" i="25"/>
  <c r="Q30" i="25" s="1"/>
  <c r="S30" i="25" s="1"/>
  <c r="U30" i="25" s="1"/>
  <c r="AQ30" i="25" s="1"/>
  <c r="AU30" i="25" s="1"/>
  <c r="O31" i="25"/>
  <c r="P77" i="20"/>
  <c r="Q77" i="20" s="1"/>
  <c r="S77" i="20" s="1"/>
  <c r="U77" i="20" s="1"/>
  <c r="AQ77" i="20" s="1"/>
  <c r="AU77" i="20" s="1"/>
  <c r="P62" i="12"/>
  <c r="Q62" i="12" s="1"/>
  <c r="S62" i="12" s="1"/>
  <c r="U62" i="12" s="1"/>
  <c r="AQ62" i="12" s="1"/>
  <c r="AU62" i="12" s="1"/>
  <c r="P125" i="20"/>
  <c r="Q125" i="20" s="1"/>
  <c r="S125" i="20" s="1"/>
  <c r="U125" i="20" s="1"/>
  <c r="AT125" i="20" s="1"/>
  <c r="O126" i="20"/>
  <c r="P30" i="18"/>
  <c r="Q30" i="18" s="1"/>
  <c r="S30" i="18" s="1"/>
  <c r="U30" i="18" s="1"/>
  <c r="AQ30" i="18" s="1"/>
  <c r="AU30" i="18" s="1"/>
  <c r="O31" i="18"/>
  <c r="P109" i="21"/>
  <c r="Q109" i="21" s="1"/>
  <c r="S109" i="21" s="1"/>
  <c r="U109" i="21" s="1"/>
  <c r="AT109" i="21" s="1"/>
  <c r="AX109" i="21" s="1"/>
  <c r="O110" i="21"/>
  <c r="P93" i="29"/>
  <c r="Q93" i="29" s="1"/>
  <c r="S93" i="29" s="1"/>
  <c r="U93" i="29" s="1"/>
  <c r="AJ93" i="29" s="1"/>
  <c r="AN93" i="29" s="1"/>
  <c r="P30" i="21"/>
  <c r="Q30" i="21" s="1"/>
  <c r="S30" i="21" s="1"/>
  <c r="U30" i="21" s="1"/>
  <c r="AQ30" i="21" s="1"/>
  <c r="AU30" i="21" s="1"/>
  <c r="O31" i="21"/>
  <c r="P109" i="19"/>
  <c r="Q109" i="19" s="1"/>
  <c r="S109" i="19" s="1"/>
  <c r="U109" i="19" s="1"/>
  <c r="AT109" i="19" s="1"/>
  <c r="AX109" i="19" s="1"/>
  <c r="O110" i="19"/>
  <c r="P77" i="27"/>
  <c r="Q77" i="27" s="1"/>
  <c r="S77" i="27" s="1"/>
  <c r="U77" i="27" s="1"/>
  <c r="AQ77" i="27" s="1"/>
  <c r="AU77" i="27" s="1"/>
  <c r="P30" i="3"/>
  <c r="Q30" i="3" s="1"/>
  <c r="S30" i="3" s="1"/>
  <c r="U30" i="3" s="1"/>
  <c r="AQ30" i="3" s="1"/>
  <c r="AU30" i="3" s="1"/>
  <c r="P140" i="9"/>
  <c r="Q140" i="9" s="1"/>
  <c r="S140" i="9" s="1"/>
  <c r="U140" i="9" s="1"/>
  <c r="AT140" i="9" s="1"/>
  <c r="AX140" i="9" s="1"/>
  <c r="BA124" i="11"/>
  <c r="AX124" i="11"/>
  <c r="P46" i="3"/>
  <c r="Q46" i="3" s="1"/>
  <c r="S46" i="3" s="1"/>
  <c r="U46" i="3" s="1"/>
  <c r="AQ46" i="3" s="1"/>
  <c r="AU46" i="3" s="1"/>
  <c r="N109" i="12"/>
  <c r="P108" i="12"/>
  <c r="Q108" i="12" s="1"/>
  <c r="S108" i="12" s="1"/>
  <c r="U108" i="12" s="1"/>
  <c r="AT108" i="12" s="1"/>
  <c r="AX108" i="12" s="1"/>
  <c r="P124" i="23"/>
  <c r="Q124" i="23" s="1"/>
  <c r="S124" i="23" s="1"/>
  <c r="U124" i="23" s="1"/>
  <c r="AT124" i="23" s="1"/>
  <c r="P76" i="24"/>
  <c r="Q76" i="24" s="1"/>
  <c r="S76" i="24" s="1"/>
  <c r="U76" i="24" s="1"/>
  <c r="AQ76" i="24" s="1"/>
  <c r="AU76" i="24" s="1"/>
  <c r="N77" i="24"/>
  <c r="O77" i="24" s="1"/>
  <c r="P142" i="10"/>
  <c r="Q142" i="10" s="1"/>
  <c r="S142" i="10" s="1"/>
  <c r="U142" i="10" s="1"/>
  <c r="AT142" i="10" s="1"/>
  <c r="AX142" i="10" s="1"/>
  <c r="P64" i="13"/>
  <c r="Q64" i="13" s="1"/>
  <c r="S64" i="13" s="1"/>
  <c r="U64" i="13" s="1"/>
  <c r="AQ64" i="13" s="1"/>
  <c r="AU64" i="13" s="1"/>
  <c r="BA123" i="24"/>
  <c r="AX123" i="24"/>
  <c r="BA124" i="13"/>
  <c r="AX124" i="13"/>
  <c r="P32" i="28"/>
  <c r="Q32" i="28" s="1"/>
  <c r="S32" i="28" s="1"/>
  <c r="U32" i="28" s="1"/>
  <c r="AQ32" i="28" s="1"/>
  <c r="AU32" i="28" s="1"/>
  <c r="P92" i="3"/>
  <c r="Q92" i="3" s="1"/>
  <c r="S92" i="3" s="1"/>
  <c r="U92" i="3" s="1"/>
  <c r="AJ92" i="3" s="1"/>
  <c r="AN92" i="3" s="1"/>
  <c r="N109" i="6"/>
  <c r="P108" i="6"/>
  <c r="Q108" i="6" s="1"/>
  <c r="S108" i="6" s="1"/>
  <c r="U108" i="6" s="1"/>
  <c r="AT108" i="6" s="1"/>
  <c r="AX108" i="6" s="1"/>
  <c r="O109" i="6"/>
  <c r="O78" i="14"/>
  <c r="O140" i="1"/>
  <c r="O124" i="29"/>
  <c r="P124" i="7"/>
  <c r="Q124" i="7" s="1"/>
  <c r="S124" i="7" s="1"/>
  <c r="U124" i="7" s="1"/>
  <c r="AT124" i="7" s="1"/>
  <c r="P140" i="7"/>
  <c r="Q140" i="7" s="1"/>
  <c r="S140" i="7" s="1"/>
  <c r="U140" i="7" s="1"/>
  <c r="AT140" i="7" s="1"/>
  <c r="AX140" i="7" s="1"/>
  <c r="O141" i="7"/>
  <c r="P139" i="20"/>
  <c r="Q139" i="20" s="1"/>
  <c r="S139" i="20" s="1"/>
  <c r="U139" i="20" s="1"/>
  <c r="AT139" i="20" s="1"/>
  <c r="AX139" i="20" s="1"/>
  <c r="N140" i="20"/>
  <c r="O140" i="20" s="1"/>
  <c r="N109" i="26"/>
  <c r="O109" i="26" s="1"/>
  <c r="P108" i="26"/>
  <c r="Q108" i="26" s="1"/>
  <c r="S108" i="26" s="1"/>
  <c r="U108" i="26" s="1"/>
  <c r="AT108" i="26" s="1"/>
  <c r="AX108" i="26" s="1"/>
  <c r="P94" i="16"/>
  <c r="Q94" i="16" s="1"/>
  <c r="S94" i="16" s="1"/>
  <c r="U94" i="16" s="1"/>
  <c r="AJ94" i="16" s="1"/>
  <c r="AN94" i="16" s="1"/>
  <c r="O95" i="16"/>
  <c r="P62" i="15"/>
  <c r="Q62" i="15" s="1"/>
  <c r="S62" i="15" s="1"/>
  <c r="U62" i="15" s="1"/>
  <c r="AQ62" i="15" s="1"/>
  <c r="AU62" i="15" s="1"/>
  <c r="O63" i="15"/>
  <c r="O93" i="5"/>
  <c r="P93" i="1"/>
  <c r="Q93" i="1" s="1"/>
  <c r="S93" i="1" s="1"/>
  <c r="U93" i="1" s="1"/>
  <c r="AJ93" i="1" s="1"/>
  <c r="AN93" i="1" s="1"/>
  <c r="O45" i="27"/>
  <c r="P140" i="28"/>
  <c r="Q140" i="28" s="1"/>
  <c r="S140" i="28" s="1"/>
  <c r="U140" i="28" s="1"/>
  <c r="AT140" i="28" s="1"/>
  <c r="AX140" i="28" s="1"/>
  <c r="O109" i="8"/>
  <c r="O77" i="1"/>
  <c r="N125" i="13"/>
  <c r="N46" i="19"/>
  <c r="O46" i="19" s="1"/>
  <c r="P46" i="16"/>
  <c r="Q46" i="16" s="1"/>
  <c r="S46" i="16" s="1"/>
  <c r="U46" i="16" s="1"/>
  <c r="AQ46" i="16" s="1"/>
  <c r="AU46" i="16" s="1"/>
  <c r="O95" i="7"/>
  <c r="N93" i="21"/>
  <c r="O93" i="21" s="1"/>
  <c r="P46" i="31"/>
  <c r="Q46" i="31" s="1"/>
  <c r="S46" i="31" s="1"/>
  <c r="U46" i="31" s="1"/>
  <c r="AQ46" i="31" s="1"/>
  <c r="AU46" i="31" s="1"/>
  <c r="BA123" i="29"/>
  <c r="AX123" i="29"/>
  <c r="AX123" i="7"/>
  <c r="BA123" i="7"/>
  <c r="P127" i="4"/>
  <c r="Q127" i="4" s="1"/>
  <c r="S127" i="4" s="1"/>
  <c r="U127" i="4" s="1"/>
  <c r="AT127" i="4" s="1"/>
  <c r="P94" i="9"/>
  <c r="Q94" i="9" s="1"/>
  <c r="S94" i="9" s="1"/>
  <c r="U94" i="9" s="1"/>
  <c r="AJ94" i="9" s="1"/>
  <c r="AN94" i="9" s="1"/>
  <c r="N93" i="5"/>
  <c r="O95" i="26"/>
  <c r="N77" i="19"/>
  <c r="O77" i="19" s="1"/>
  <c r="N46" i="28"/>
  <c r="O46" i="28" s="1"/>
  <c r="O63" i="6"/>
  <c r="O140" i="24"/>
  <c r="P92" i="10"/>
  <c r="Q92" i="10" s="1"/>
  <c r="S92" i="10" s="1"/>
  <c r="U92" i="10" s="1"/>
  <c r="AJ92" i="10" s="1"/>
  <c r="AN92" i="10" s="1"/>
  <c r="N125" i="11"/>
  <c r="O125" i="11" s="1"/>
  <c r="N77" i="1"/>
  <c r="N109" i="29"/>
  <c r="O109" i="29" s="1"/>
  <c r="P109" i="2"/>
  <c r="Q109" i="2" s="1"/>
  <c r="S109" i="2" s="1"/>
  <c r="U109" i="2" s="1"/>
  <c r="AT109" i="2" s="1"/>
  <c r="AX109" i="2" s="1"/>
  <c r="O110" i="2"/>
  <c r="O63" i="19"/>
  <c r="O63" i="17"/>
  <c r="AX124" i="1"/>
  <c r="BA124" i="1"/>
  <c r="N77" i="5"/>
  <c r="O77" i="5" s="1"/>
  <c r="O30" i="23"/>
  <c r="BA126" i="4"/>
  <c r="AX126" i="4"/>
  <c r="P30" i="4"/>
  <c r="Q30" i="4" s="1"/>
  <c r="S30" i="4" s="1"/>
  <c r="U30" i="4" s="1"/>
  <c r="AQ30" i="4" s="1"/>
  <c r="AU30" i="4" s="1"/>
  <c r="N93" i="6"/>
  <c r="O93" i="6" s="1"/>
  <c r="P92" i="6"/>
  <c r="Q92" i="6" s="1"/>
  <c r="S92" i="6" s="1"/>
  <c r="U92" i="6" s="1"/>
  <c r="AJ92" i="6" s="1"/>
  <c r="AN92" i="6" s="1"/>
  <c r="P30" i="2"/>
  <c r="Q30" i="2" s="1"/>
  <c r="S30" i="2" s="1"/>
  <c r="U30" i="2" s="1"/>
  <c r="AQ30" i="2" s="1"/>
  <c r="AU30" i="2" s="1"/>
  <c r="BA125" i="26"/>
  <c r="AX125" i="26"/>
  <c r="P60" i="29"/>
  <c r="Q60" i="29" s="1"/>
  <c r="S60" i="29" s="1"/>
  <c r="U60" i="29" s="1"/>
  <c r="AQ60" i="29" s="1"/>
  <c r="AU60" i="29" s="1"/>
  <c r="N30" i="7"/>
  <c r="O30" i="7" s="1"/>
  <c r="AX123" i="33"/>
  <c r="BA123" i="33"/>
  <c r="P141" i="23"/>
  <c r="Q141" i="23" s="1"/>
  <c r="S141" i="23" s="1"/>
  <c r="U141" i="23" s="1"/>
  <c r="AT141" i="23" s="1"/>
  <c r="AX141" i="23" s="1"/>
  <c r="P64" i="27"/>
  <c r="Q64" i="27" s="1"/>
  <c r="S64" i="27" s="1"/>
  <c r="U64" i="27" s="1"/>
  <c r="AQ64" i="27" s="1"/>
  <c r="AU64" i="27" s="1"/>
  <c r="N109" i="5"/>
  <c r="P108" i="5"/>
  <c r="Q108" i="5" s="1"/>
  <c r="S108" i="5" s="1"/>
  <c r="U108" i="5" s="1"/>
  <c r="AT108" i="5" s="1"/>
  <c r="AX108" i="5" s="1"/>
  <c r="O109" i="5"/>
  <c r="P139" i="22"/>
  <c r="Q139" i="22" s="1"/>
  <c r="S139" i="22" s="1"/>
  <c r="U139" i="22" s="1"/>
  <c r="AT139" i="22" s="1"/>
  <c r="AX139" i="22" s="1"/>
  <c r="N93" i="20"/>
  <c r="O93" i="20" s="1"/>
  <c r="P141" i="30"/>
  <c r="Q141" i="30" s="1"/>
  <c r="S141" i="30" s="1"/>
  <c r="U141" i="30" s="1"/>
  <c r="AT141" i="30" s="1"/>
  <c r="AX141" i="30" s="1"/>
  <c r="P124" i="30"/>
  <c r="Q124" i="30" s="1"/>
  <c r="S124" i="30" s="1"/>
  <c r="U124" i="30" s="1"/>
  <c r="AT124" i="30" s="1"/>
  <c r="N125" i="30"/>
  <c r="P125" i="9"/>
  <c r="Q125" i="9" s="1"/>
  <c r="S125" i="9" s="1"/>
  <c r="U125" i="9" s="1"/>
  <c r="AT125" i="9" s="1"/>
  <c r="P94" i="27"/>
  <c r="Q94" i="27" s="1"/>
  <c r="S94" i="27" s="1"/>
  <c r="U94" i="27" s="1"/>
  <c r="AJ94" i="27" s="1"/>
  <c r="AN94" i="27" s="1"/>
  <c r="AX124" i="18"/>
  <c r="BA124" i="18"/>
  <c r="BA124" i="28"/>
  <c r="AX124" i="28"/>
  <c r="BA125" i="3"/>
  <c r="AX125" i="3"/>
  <c r="P93" i="18"/>
  <c r="Q93" i="18" s="1"/>
  <c r="S93" i="18" s="1"/>
  <c r="U93" i="18" s="1"/>
  <c r="AJ93" i="18" s="1"/>
  <c r="AN93" i="18" s="1"/>
  <c r="O94" i="18"/>
  <c r="P61" i="25"/>
  <c r="Q61" i="25" s="1"/>
  <c r="S61" i="25" s="1"/>
  <c r="U61" i="25" s="1"/>
  <c r="AQ61" i="25" s="1"/>
  <c r="AU61" i="25" s="1"/>
  <c r="O47" i="8"/>
  <c r="O139" i="5"/>
  <c r="AX124" i="14"/>
  <c r="BA124" i="14"/>
  <c r="O139" i="19"/>
  <c r="N46" i="5"/>
  <c r="O46" i="5" s="1"/>
  <c r="N30" i="14"/>
  <c r="O30" i="14" s="1"/>
  <c r="N77" i="30"/>
  <c r="O77" i="30" s="1"/>
  <c r="P44" i="24"/>
  <c r="Q44" i="24" s="1"/>
  <c r="S44" i="24" s="1"/>
  <c r="U44" i="24" s="1"/>
  <c r="AQ44" i="24" s="1"/>
  <c r="AU44" i="24" s="1"/>
  <c r="O45" i="24"/>
  <c r="P77" i="29"/>
  <c r="Q77" i="29" s="1"/>
  <c r="S77" i="29" s="1"/>
  <c r="U77" i="29" s="1"/>
  <c r="AQ77" i="29" s="1"/>
  <c r="AU77" i="29" s="1"/>
  <c r="O78" i="29"/>
  <c r="O126" i="5"/>
  <c r="P94" i="11"/>
  <c r="Q94" i="11" s="1"/>
  <c r="S94" i="11" s="1"/>
  <c r="U94" i="11" s="1"/>
  <c r="AJ94" i="11" s="1"/>
  <c r="AN94" i="11" s="1"/>
  <c r="O95" i="11"/>
  <c r="N125" i="18"/>
  <c r="O125" i="18" s="1"/>
  <c r="O45" i="7"/>
  <c r="N125" i="28"/>
  <c r="O125" i="28" s="1"/>
  <c r="N30" i="6"/>
  <c r="O30" i="6" s="1"/>
  <c r="N140" i="13"/>
  <c r="O140" i="13" s="1"/>
  <c r="O110" i="22"/>
  <c r="O78" i="13"/>
  <c r="O94" i="24"/>
  <c r="O78" i="3"/>
  <c r="P76" i="25"/>
  <c r="Q76" i="25" s="1"/>
  <c r="S76" i="25" s="1"/>
  <c r="U76" i="25" s="1"/>
  <c r="AQ76" i="25" s="1"/>
  <c r="AU76" i="25" s="1"/>
  <c r="P124" i="33"/>
  <c r="Q124" i="33" s="1"/>
  <c r="S124" i="33" s="1"/>
  <c r="U124" i="33" s="1"/>
  <c r="AT124" i="33" s="1"/>
  <c r="P111" i="23"/>
  <c r="Q111" i="23" s="1"/>
  <c r="S111" i="23" s="1"/>
  <c r="U111" i="23" s="1"/>
  <c r="AT111" i="23" s="1"/>
  <c r="AX111" i="23" s="1"/>
  <c r="P107" i="18"/>
  <c r="Q107" i="18" s="1"/>
  <c r="S107" i="18" s="1"/>
  <c r="U107" i="18" s="1"/>
  <c r="AT107" i="18" s="1"/>
  <c r="AX107" i="18" s="1"/>
  <c r="P78" i="11"/>
  <c r="Q78" i="11" s="1"/>
  <c r="S78" i="11" s="1"/>
  <c r="U78" i="11" s="1"/>
  <c r="AQ78" i="11" s="1"/>
  <c r="AU78" i="11" s="1"/>
  <c r="P30" i="11"/>
  <c r="Q30" i="11" s="1"/>
  <c r="S30" i="11" s="1"/>
  <c r="U30" i="11" s="1"/>
  <c r="AQ30" i="11" s="1"/>
  <c r="AU30" i="11" s="1"/>
  <c r="P62" i="28"/>
  <c r="Q62" i="28" s="1"/>
  <c r="S62" i="28" s="1"/>
  <c r="U62" i="28" s="1"/>
  <c r="AQ62" i="28" s="1"/>
  <c r="AU62" i="28" s="1"/>
  <c r="P108" i="16"/>
  <c r="Q108" i="16" s="1"/>
  <c r="S108" i="16" s="1"/>
  <c r="U108" i="16" s="1"/>
  <c r="AT108" i="16" s="1"/>
  <c r="AX108" i="16" s="1"/>
  <c r="P125" i="31"/>
  <c r="Q125" i="31" s="1"/>
  <c r="S125" i="31" s="1"/>
  <c r="U125" i="31" s="1"/>
  <c r="AT125" i="31" s="1"/>
  <c r="BA125" i="5"/>
  <c r="AX125" i="5"/>
  <c r="N140" i="15"/>
  <c r="P139" i="15"/>
  <c r="Q139" i="15" s="1"/>
  <c r="S139" i="15" s="1"/>
  <c r="U139" i="15" s="1"/>
  <c r="AT139" i="15" s="1"/>
  <c r="AX139" i="15" s="1"/>
  <c r="O140" i="15"/>
  <c r="P29" i="5"/>
  <c r="Q29" i="5" s="1"/>
  <c r="S29" i="5" s="1"/>
  <c r="U29" i="5" s="1"/>
  <c r="AQ29" i="5" s="1"/>
  <c r="AU29" i="5" s="1"/>
  <c r="N30" i="29"/>
  <c r="O30" i="29" s="1"/>
  <c r="P111" i="7"/>
  <c r="Q111" i="7" s="1"/>
  <c r="S111" i="7" s="1"/>
  <c r="U111" i="7" s="1"/>
  <c r="AT111" i="7" s="1"/>
  <c r="AX111" i="7" s="1"/>
  <c r="O112" i="7"/>
  <c r="AX123" i="23"/>
  <c r="BA123" i="23"/>
  <c r="O29" i="19"/>
  <c r="N62" i="1"/>
  <c r="O62" i="1" s="1"/>
  <c r="P79" i="4"/>
  <c r="Q79" i="4" s="1"/>
  <c r="S79" i="4" s="1"/>
  <c r="U79" i="4" s="1"/>
  <c r="AQ79" i="4" s="1"/>
  <c r="AU79" i="4" s="1"/>
  <c r="P46" i="11"/>
  <c r="Q46" i="11" s="1"/>
  <c r="S46" i="11" s="1"/>
  <c r="U46" i="11" s="1"/>
  <c r="AQ46" i="11" s="1"/>
  <c r="AU46" i="11" s="1"/>
  <c r="N46" i="15"/>
  <c r="O46" i="15" s="1"/>
  <c r="N77" i="7"/>
  <c r="O77" i="7" s="1"/>
  <c r="AX124" i="31"/>
  <c r="BA124" i="31"/>
  <c r="N140" i="8"/>
  <c r="O140" i="8" s="1"/>
  <c r="O78" i="10"/>
  <c r="P91" i="23"/>
  <c r="Q91" i="23" s="1"/>
  <c r="S91" i="23" s="1"/>
  <c r="U91" i="23" s="1"/>
  <c r="AJ91" i="23" s="1"/>
  <c r="AN91" i="23" s="1"/>
  <c r="O92" i="31"/>
  <c r="P61" i="14"/>
  <c r="Q61" i="14" s="1"/>
  <c r="S61" i="14" s="1"/>
  <c r="U61" i="14" s="1"/>
  <c r="AQ61" i="14" s="1"/>
  <c r="AU61" i="14" s="1"/>
  <c r="O46" i="17"/>
  <c r="N140" i="2"/>
  <c r="O140" i="2" s="1"/>
  <c r="N62" i="5"/>
  <c r="O62" i="5" s="1"/>
  <c r="N77" i="26"/>
  <c r="O77" i="26" s="1"/>
  <c r="P78" i="9"/>
  <c r="Q78" i="9" s="1"/>
  <c r="S78" i="9" s="1"/>
  <c r="U78" i="9" s="1"/>
  <c r="AQ78" i="9" s="1"/>
  <c r="AU78" i="9" s="1"/>
  <c r="P45" i="21"/>
  <c r="Q45" i="21" s="1"/>
  <c r="S45" i="21" s="1"/>
  <c r="U45" i="21" s="1"/>
  <c r="AQ45" i="21" s="1"/>
  <c r="AU45" i="21" s="1"/>
  <c r="P48" i="9"/>
  <c r="Q48" i="9" s="1"/>
  <c r="S48" i="9" s="1"/>
  <c r="U48" i="9" s="1"/>
  <c r="AQ48" i="9" s="1"/>
  <c r="AU48" i="9" s="1"/>
  <c r="O49" i="9"/>
  <c r="P139" i="12"/>
  <c r="Q139" i="12" s="1"/>
  <c r="S139" i="12" s="1"/>
  <c r="U139" i="12" s="1"/>
  <c r="AT139" i="12" s="1"/>
  <c r="AX139" i="12" s="1"/>
  <c r="P47" i="22"/>
  <c r="Q47" i="22" s="1"/>
  <c r="S47" i="22" s="1"/>
  <c r="U47" i="22" s="1"/>
  <c r="AQ47" i="22" s="1"/>
  <c r="AU47" i="22" s="1"/>
  <c r="P61" i="23"/>
  <c r="Q61" i="23" s="1"/>
  <c r="S61" i="23" s="1"/>
  <c r="U61" i="23" s="1"/>
  <c r="AQ61" i="23" s="1"/>
  <c r="AU61" i="23" s="1"/>
  <c r="P140" i="11"/>
  <c r="Q140" i="11" s="1"/>
  <c r="S140" i="11" s="1"/>
  <c r="U140" i="11" s="1"/>
  <c r="AT140" i="11" s="1"/>
  <c r="AX140" i="11" s="1"/>
  <c r="O141" i="11"/>
  <c r="P31" i="27"/>
  <c r="Q31" i="27" s="1"/>
  <c r="S31" i="27" s="1"/>
  <c r="U31" i="27" s="1"/>
  <c r="AQ31" i="27" s="1"/>
  <c r="AU31" i="27" s="1"/>
  <c r="N30" i="16"/>
  <c r="O30" i="16" s="1"/>
  <c r="P110" i="24"/>
  <c r="Q110" i="24" s="1"/>
  <c r="S110" i="24" s="1"/>
  <c r="U110" i="24" s="1"/>
  <c r="AT110" i="24" s="1"/>
  <c r="AX110" i="24" s="1"/>
  <c r="P141" i="18"/>
  <c r="Q141" i="18" s="1"/>
  <c r="S141" i="18" s="1"/>
  <c r="U141" i="18" s="1"/>
  <c r="AT141" i="18" s="1"/>
  <c r="AX141" i="18" s="1"/>
  <c r="P77" i="2"/>
  <c r="Q77" i="2" s="1"/>
  <c r="S77" i="2" s="1"/>
  <c r="U77" i="2" s="1"/>
  <c r="AQ77" i="2" s="1"/>
  <c r="AU77" i="2" s="1"/>
  <c r="N109" i="20"/>
  <c r="P108" i="20"/>
  <c r="Q108" i="20" s="1"/>
  <c r="S108" i="20" s="1"/>
  <c r="U108" i="20" s="1"/>
  <c r="AT108" i="20" s="1"/>
  <c r="AX108" i="20" s="1"/>
  <c r="O109" i="20"/>
  <c r="P124" i="12"/>
  <c r="Q124" i="12" s="1"/>
  <c r="S124" i="12" s="1"/>
  <c r="U124" i="12" s="1"/>
  <c r="AT124" i="12" s="1"/>
  <c r="N62" i="26"/>
  <c r="O62" i="26" s="1"/>
  <c r="P61" i="26"/>
  <c r="Q61" i="26" s="1"/>
  <c r="S61" i="26" s="1"/>
  <c r="U61" i="26" s="1"/>
  <c r="AQ61" i="26" s="1"/>
  <c r="AU61" i="26" s="1"/>
  <c r="P61" i="33"/>
  <c r="Q61" i="33" s="1"/>
  <c r="S61" i="33" s="1"/>
  <c r="U61" i="33" s="1"/>
  <c r="AQ61" i="33" s="1"/>
  <c r="AU61" i="33" s="1"/>
  <c r="N62" i="33"/>
  <c r="P31" i="1"/>
  <c r="Q31" i="1" s="1"/>
  <c r="S31" i="1" s="1"/>
  <c r="U31" i="1" s="1"/>
  <c r="AQ31" i="1" s="1"/>
  <c r="AU31" i="1" s="1"/>
  <c r="P46" i="10"/>
  <c r="Q46" i="10" s="1"/>
  <c r="S46" i="10" s="1"/>
  <c r="U46" i="10" s="1"/>
  <c r="AQ46" i="10" s="1"/>
  <c r="AU46" i="10" s="1"/>
  <c r="O47" i="10"/>
  <c r="P47" i="30"/>
  <c r="Q47" i="30" s="1"/>
  <c r="S47" i="30" s="1"/>
  <c r="U47" i="30" s="1"/>
  <c r="AQ47" i="30" s="1"/>
  <c r="AU47" i="30" s="1"/>
  <c r="O48" i="30"/>
  <c r="N140" i="33"/>
  <c r="O140" i="33" s="1"/>
  <c r="O140" i="17"/>
  <c r="O108" i="15"/>
  <c r="O95" i="19"/>
  <c r="AX123" i="12"/>
  <c r="BA123" i="12"/>
  <c r="O110" i="13"/>
  <c r="P63" i="18"/>
  <c r="Q63" i="18" s="1"/>
  <c r="S63" i="18" s="1"/>
  <c r="U63" i="18" s="1"/>
  <c r="AQ63" i="18" s="1"/>
  <c r="AU63" i="18" s="1"/>
  <c r="O140" i="31"/>
  <c r="P61" i="24"/>
  <c r="Q61" i="24" s="1"/>
  <c r="S61" i="24" s="1"/>
  <c r="U61" i="24" s="1"/>
  <c r="AQ61" i="24" s="1"/>
  <c r="AU61" i="24" s="1"/>
  <c r="N62" i="22"/>
  <c r="P61" i="22"/>
  <c r="Q61" i="22" s="1"/>
  <c r="S61" i="22" s="1"/>
  <c r="U61" i="22" s="1"/>
  <c r="AQ61" i="22" s="1"/>
  <c r="AU61" i="22" s="1"/>
  <c r="O62" i="22"/>
  <c r="N46" i="17"/>
  <c r="N46" i="6"/>
  <c r="O46" i="6" s="1"/>
  <c r="N77" i="16"/>
  <c r="O77" i="16" s="1"/>
  <c r="P63" i="10"/>
  <c r="Q63" i="10" s="1"/>
  <c r="S63" i="10" s="1"/>
  <c r="U63" i="10" s="1"/>
  <c r="AQ63" i="10" s="1"/>
  <c r="AU63" i="10" s="1"/>
  <c r="O64" i="10"/>
  <c r="P93" i="2"/>
  <c r="Q93" i="2" s="1"/>
  <c r="S93" i="2" s="1"/>
  <c r="U93" i="2" s="1"/>
  <c r="AJ93" i="2" s="1"/>
  <c r="AN93" i="2" s="1"/>
  <c r="O94" i="2"/>
  <c r="P31" i="17"/>
  <c r="Q31" i="17" s="1"/>
  <c r="S31" i="17" s="1"/>
  <c r="U31" i="17" s="1"/>
  <c r="AQ31" i="17" s="1"/>
  <c r="AU31" i="17" s="1"/>
  <c r="O32" i="17"/>
  <c r="P63" i="2"/>
  <c r="Q63" i="2" s="1"/>
  <c r="S63" i="2" s="1"/>
  <c r="U63" i="2" s="1"/>
  <c r="AQ63" i="2" s="1"/>
  <c r="AU63" i="2" s="1"/>
  <c r="O64" i="2"/>
  <c r="N140" i="29"/>
  <c r="P139" i="29"/>
  <c r="Q139" i="29" s="1"/>
  <c r="S139" i="29" s="1"/>
  <c r="U139" i="29" s="1"/>
  <c r="AT139" i="29" s="1"/>
  <c r="AX139" i="29" s="1"/>
  <c r="O140" i="29"/>
  <c r="O78" i="31"/>
  <c r="O141" i="21"/>
  <c r="O76" i="17"/>
  <c r="O61" i="30"/>
  <c r="O46" i="18"/>
  <c r="P31" i="15"/>
  <c r="Q31" i="15" s="1"/>
  <c r="S31" i="15" s="1"/>
  <c r="U31" i="15" s="1"/>
  <c r="AQ31" i="15" s="1"/>
  <c r="AU31" i="15" s="1"/>
  <c r="P93" i="22"/>
  <c r="Q93" i="22" s="1"/>
  <c r="S93" i="22" s="1"/>
  <c r="U93" i="22" s="1"/>
  <c r="AJ93" i="22" s="1"/>
  <c r="AN93" i="22" s="1"/>
  <c r="O29" i="8"/>
  <c r="O63" i="9"/>
  <c r="N125" i="21"/>
  <c r="O125" i="21" s="1"/>
  <c r="N140" i="31"/>
  <c r="O124" i="27"/>
  <c r="O108" i="17"/>
  <c r="N62" i="3"/>
  <c r="P61" i="3"/>
  <c r="Q61" i="3" s="1"/>
  <c r="S61" i="3" s="1"/>
  <c r="U61" i="3" s="1"/>
  <c r="AQ61" i="3" s="1"/>
  <c r="AU61" i="3" s="1"/>
  <c r="O62" i="3"/>
  <c r="O92" i="30"/>
  <c r="O47" i="12"/>
  <c r="O29" i="31"/>
  <c r="N109" i="27"/>
  <c r="O109" i="27" s="1"/>
  <c r="P31" i="13"/>
  <c r="Q31" i="13" s="1"/>
  <c r="S31" i="13" s="1"/>
  <c r="U31" i="13" s="1"/>
  <c r="AQ31" i="13" s="1"/>
  <c r="AU31" i="13" s="1"/>
  <c r="O32" i="13"/>
  <c r="P141" i="25"/>
  <c r="Q141" i="25" s="1"/>
  <c r="S141" i="25" s="1"/>
  <c r="U141" i="25" s="1"/>
  <c r="AT141" i="25" s="1"/>
  <c r="AX141" i="25" s="1"/>
  <c r="O142" i="25"/>
  <c r="P125" i="1"/>
  <c r="Q125" i="1" s="1"/>
  <c r="S125" i="1" s="1"/>
  <c r="U125" i="1" s="1"/>
  <c r="AT125" i="1" s="1"/>
  <c r="O126" i="1"/>
  <c r="P140" i="4"/>
  <c r="Q140" i="4" s="1"/>
  <c r="S140" i="4" s="1"/>
  <c r="U140" i="4" s="1"/>
  <c r="AT140" i="4" s="1"/>
  <c r="AX140" i="4" s="1"/>
  <c r="O141" i="4"/>
  <c r="P126" i="3"/>
  <c r="Q126" i="3" s="1"/>
  <c r="S126" i="3" s="1"/>
  <c r="U126" i="3" s="1"/>
  <c r="AT126" i="3" s="1"/>
  <c r="O127" i="3"/>
  <c r="P29" i="24"/>
  <c r="Q29" i="24" s="1"/>
  <c r="S29" i="24" s="1"/>
  <c r="U29" i="24" s="1"/>
  <c r="AQ29" i="24" s="1"/>
  <c r="AU29" i="24" s="1"/>
  <c r="P76" i="28"/>
  <c r="Q76" i="28" s="1"/>
  <c r="S76" i="28" s="1"/>
  <c r="U76" i="28" s="1"/>
  <c r="AQ76" i="28" s="1"/>
  <c r="AU76" i="28" s="1"/>
  <c r="P140" i="14"/>
  <c r="Q140" i="14" s="1"/>
  <c r="S140" i="14" s="1"/>
  <c r="U140" i="14" s="1"/>
  <c r="AT140" i="14" s="1"/>
  <c r="AX140" i="14" s="1"/>
  <c r="N62" i="4"/>
  <c r="O62" i="4" s="1"/>
  <c r="P61" i="4"/>
  <c r="Q61" i="4" s="1"/>
  <c r="S61" i="4" s="1"/>
  <c r="U61" i="4" s="1"/>
  <c r="AQ61" i="4" s="1"/>
  <c r="AU61" i="4" s="1"/>
  <c r="P29" i="20"/>
  <c r="Q29" i="20" s="1"/>
  <c r="S29" i="20" s="1"/>
  <c r="U29" i="20" s="1"/>
  <c r="AQ29" i="20" s="1"/>
  <c r="AU29" i="20" s="1"/>
  <c r="P77" i="23"/>
  <c r="Q77" i="23" s="1"/>
  <c r="S77" i="23" s="1"/>
  <c r="U77" i="23" s="1"/>
  <c r="AQ77" i="23" s="1"/>
  <c r="AU77" i="23" s="1"/>
  <c r="BA124" i="21"/>
  <c r="AX124" i="21"/>
  <c r="P77" i="8"/>
  <c r="Q77" i="8" s="1"/>
  <c r="S77" i="8" s="1"/>
  <c r="U77" i="8" s="1"/>
  <c r="AQ77" i="8" s="1"/>
  <c r="AU77" i="8" s="1"/>
  <c r="P31" i="33"/>
  <c r="Q31" i="33" s="1"/>
  <c r="S31" i="33" s="1"/>
  <c r="U31" i="33" s="1"/>
  <c r="AQ31" i="33" s="1"/>
  <c r="AU31" i="33" s="1"/>
  <c r="BA123" i="27"/>
  <c r="AX123" i="27"/>
  <c r="P124" i="17"/>
  <c r="Q124" i="17" s="1"/>
  <c r="S124" i="17" s="1"/>
  <c r="U124" i="17" s="1"/>
  <c r="AT124" i="17" s="1"/>
  <c r="N125" i="17"/>
  <c r="O125" i="17" s="1"/>
  <c r="P78" i="21"/>
  <c r="Q78" i="21" s="1"/>
  <c r="S78" i="21" s="1"/>
  <c r="U78" i="21" s="1"/>
  <c r="AQ78" i="21" s="1"/>
  <c r="AU78" i="21" s="1"/>
  <c r="P63" i="21"/>
  <c r="Q63" i="21" s="1"/>
  <c r="S63" i="21" s="1"/>
  <c r="U63" i="21" s="1"/>
  <c r="AQ63" i="21" s="1"/>
  <c r="AU63" i="21" s="1"/>
  <c r="O64" i="21"/>
  <c r="P30" i="26"/>
  <c r="Q30" i="26" s="1"/>
  <c r="S30" i="26" s="1"/>
  <c r="U30" i="26" s="1"/>
  <c r="AQ30" i="26" s="1"/>
  <c r="AU30" i="26" s="1"/>
  <c r="O31" i="26"/>
  <c r="P126" i="26"/>
  <c r="Q126" i="26" s="1"/>
  <c r="S126" i="26" s="1"/>
  <c r="U126" i="26" s="1"/>
  <c r="AT126" i="26" s="1"/>
  <c r="O127" i="26"/>
  <c r="P31" i="30"/>
  <c r="Q31" i="30" s="1"/>
  <c r="S31" i="30" s="1"/>
  <c r="U31" i="30" s="1"/>
  <c r="AQ31" i="30" s="1"/>
  <c r="AU31" i="30" s="1"/>
  <c r="O32" i="30"/>
  <c r="O125" i="16"/>
  <c r="O45" i="20"/>
  <c r="O109" i="1"/>
  <c r="P29" i="9"/>
  <c r="Q29" i="9" s="1"/>
  <c r="S29" i="9" s="1"/>
  <c r="U29" i="9" s="1"/>
  <c r="AQ29" i="9" s="1"/>
  <c r="AU29" i="9" s="1"/>
  <c r="O61" i="20"/>
  <c r="O92" i="17"/>
  <c r="N46" i="14"/>
  <c r="O46" i="14" s="1"/>
  <c r="N46" i="18"/>
  <c r="N109" i="30"/>
  <c r="O109" i="30" s="1"/>
  <c r="P76" i="6"/>
  <c r="Q76" i="6" s="1"/>
  <c r="S76" i="6" s="1"/>
  <c r="U76" i="6" s="1"/>
  <c r="AQ76" i="6" s="1"/>
  <c r="AU76" i="6" s="1"/>
  <c r="P63" i="11"/>
  <c r="Q63" i="11" s="1"/>
  <c r="S63" i="11" s="1"/>
  <c r="U63" i="11" s="1"/>
  <c r="AQ63" i="11" s="1"/>
  <c r="AU63" i="11" s="1"/>
  <c r="O111" i="28"/>
  <c r="P44" i="23"/>
  <c r="Q44" i="23" s="1"/>
  <c r="S44" i="23" s="1"/>
  <c r="U44" i="23" s="1"/>
  <c r="AQ44" i="23" s="1"/>
  <c r="AU44" i="23" s="1"/>
  <c r="O61" i="31"/>
  <c r="N93" i="8"/>
  <c r="O93" i="8" s="1"/>
  <c r="O76" i="12"/>
  <c r="O92" i="14"/>
  <c r="P126" i="15"/>
  <c r="Q126" i="15" s="1"/>
  <c r="S126" i="15" s="1"/>
  <c r="U126" i="15" s="1"/>
  <c r="AT126" i="15" s="1"/>
  <c r="O127" i="15"/>
  <c r="P47" i="29"/>
  <c r="Q47" i="29" s="1"/>
  <c r="S47" i="29" s="1"/>
  <c r="U47" i="29" s="1"/>
  <c r="AQ47" i="29" s="1"/>
  <c r="AU47" i="29" s="1"/>
  <c r="O48" i="29"/>
  <c r="N93" i="15"/>
  <c r="O93" i="15" s="1"/>
  <c r="P92" i="15"/>
  <c r="Q92" i="15" s="1"/>
  <c r="S92" i="15" s="1"/>
  <c r="U92" i="15" s="1"/>
  <c r="AJ92" i="15" s="1"/>
  <c r="AN92" i="15" s="1"/>
  <c r="P108" i="25"/>
  <c r="Q108" i="25" s="1"/>
  <c r="S108" i="25" s="1"/>
  <c r="U108" i="25" s="1"/>
  <c r="AT108" i="25" s="1"/>
  <c r="AX108" i="25" s="1"/>
  <c r="P139" i="26"/>
  <c r="Q139" i="26" s="1"/>
  <c r="S139" i="26" s="1"/>
  <c r="U139" i="26" s="1"/>
  <c r="AT139" i="26" s="1"/>
  <c r="AX139" i="26" s="1"/>
  <c r="P29" i="22"/>
  <c r="Q29" i="22" s="1"/>
  <c r="S29" i="22" s="1"/>
  <c r="U29" i="22" s="1"/>
  <c r="AQ29" i="22" s="1"/>
  <c r="AU29" i="22" s="1"/>
  <c r="P92" i="33"/>
  <c r="Q92" i="33" s="1"/>
  <c r="S92" i="33" s="1"/>
  <c r="U92" i="33" s="1"/>
  <c r="AJ92" i="33" s="1"/>
  <c r="AN92" i="33" s="1"/>
  <c r="P125" i="22"/>
  <c r="Q125" i="22" s="1"/>
  <c r="S125" i="22" s="1"/>
  <c r="U125" i="22" s="1"/>
  <c r="AT125" i="22" s="1"/>
  <c r="N109" i="3"/>
  <c r="P108" i="3"/>
  <c r="Q108" i="3" s="1"/>
  <c r="S108" i="3" s="1"/>
  <c r="U108" i="3" s="1"/>
  <c r="AT108" i="3" s="1"/>
  <c r="AX108" i="3" s="1"/>
  <c r="O109" i="3"/>
  <c r="P47" i="1"/>
  <c r="Q47" i="1" s="1"/>
  <c r="S47" i="1" s="1"/>
  <c r="U47" i="1" s="1"/>
  <c r="AQ47" i="1" s="1"/>
  <c r="AU47" i="1" s="1"/>
  <c r="P78" i="33"/>
  <c r="Q78" i="33" s="1"/>
  <c r="S78" i="33" s="1"/>
  <c r="U78" i="33" s="1"/>
  <c r="AQ78" i="33" s="1"/>
  <c r="AU78" i="33" s="1"/>
  <c r="O79" i="33"/>
  <c r="N93" i="12"/>
  <c r="P92" i="12"/>
  <c r="Q92" i="12" s="1"/>
  <c r="S92" i="12" s="1"/>
  <c r="U92" i="12" s="1"/>
  <c r="AJ92" i="12" s="1"/>
  <c r="AN92" i="12" s="1"/>
  <c r="O93" i="12"/>
  <c r="P109" i="9"/>
  <c r="Q109" i="9" s="1"/>
  <c r="S109" i="9" s="1"/>
  <c r="U109" i="9" s="1"/>
  <c r="AT109" i="9" s="1"/>
  <c r="AX109" i="9" s="1"/>
  <c r="O110" i="9"/>
  <c r="P92" i="4"/>
  <c r="Q92" i="4" s="1"/>
  <c r="S92" i="4" s="1"/>
  <c r="U92" i="4" s="1"/>
  <c r="AJ92" i="4" s="1"/>
  <c r="AN92" i="4" s="1"/>
  <c r="P76" i="18"/>
  <c r="Q76" i="18" s="1"/>
  <c r="S76" i="18" s="1"/>
  <c r="U76" i="18" s="1"/>
  <c r="AQ76" i="18" s="1"/>
  <c r="AU76" i="18" s="1"/>
  <c r="P139" i="27"/>
  <c r="Q139" i="27" s="1"/>
  <c r="S139" i="27" s="1"/>
  <c r="U139" i="27" s="1"/>
  <c r="AT139" i="27" s="1"/>
  <c r="AX139" i="27" s="1"/>
  <c r="N140" i="27"/>
  <c r="O140" i="27"/>
  <c r="BA124" i="16"/>
  <c r="AX124" i="16"/>
  <c r="N109" i="1"/>
  <c r="P125" i="19"/>
  <c r="Q125" i="19" s="1"/>
  <c r="S125" i="19" s="1"/>
  <c r="U125" i="19" s="1"/>
  <c r="AT125" i="19" s="1"/>
  <c r="BA125" i="15"/>
  <c r="AX125" i="15"/>
  <c r="AX124" i="10"/>
  <c r="BA124" i="10"/>
  <c r="N109" i="11"/>
  <c r="P108" i="11"/>
  <c r="Q108" i="11" s="1"/>
  <c r="S108" i="11" s="1"/>
  <c r="U108" i="11" s="1"/>
  <c r="AT108" i="11" s="1"/>
  <c r="AX108" i="11" s="1"/>
  <c r="O109" i="11"/>
  <c r="AX124" i="8"/>
  <c r="BA124" i="8"/>
  <c r="O46" i="25"/>
  <c r="O48" i="4"/>
  <c r="O124" i="24"/>
  <c r="BA124" i="20"/>
  <c r="AX124" i="20"/>
  <c r="O125" i="13"/>
  <c r="O108" i="4"/>
  <c r="O48" i="33"/>
  <c r="P107" i="14"/>
  <c r="Q107" i="14" s="1"/>
  <c r="S107" i="14" s="1"/>
  <c r="U107" i="14" s="1"/>
  <c r="AT107" i="14" s="1"/>
  <c r="AX107" i="14" s="1"/>
  <c r="O30" i="12"/>
  <c r="O76" i="22"/>
  <c r="O62" i="8"/>
  <c r="N93" i="28"/>
  <c r="P92" i="28"/>
  <c r="Q92" i="28" s="1"/>
  <c r="S92" i="28" s="1"/>
  <c r="U92" i="28" s="1"/>
  <c r="AJ92" i="28" s="1"/>
  <c r="AN92" i="28" s="1"/>
  <c r="O93" i="28"/>
  <c r="P47" i="2"/>
  <c r="Q47" i="2" s="1"/>
  <c r="S47" i="2" s="1"/>
  <c r="U47" i="2" s="1"/>
  <c r="AQ47" i="2" s="1"/>
  <c r="AU47" i="2" s="1"/>
  <c r="O48" i="2"/>
  <c r="P93" i="25"/>
  <c r="Q93" i="25" s="1"/>
  <c r="S93" i="25" s="1"/>
  <c r="U93" i="25" s="1"/>
  <c r="AJ93" i="25" s="1"/>
  <c r="AN93" i="25" s="1"/>
  <c r="O94" i="25"/>
  <c r="N140" i="6"/>
  <c r="O140" i="6" s="1"/>
  <c r="O109" i="33"/>
  <c r="N30" i="10"/>
  <c r="O30" i="10" s="1"/>
  <c r="N109" i="10"/>
  <c r="O109" i="10" s="1"/>
  <c r="P109" i="34" l="1"/>
  <c r="Q109" i="34" s="1"/>
  <c r="S109" i="34" s="1"/>
  <c r="U109" i="34" s="1"/>
  <c r="AT109" i="34" s="1"/>
  <c r="AX109" i="34" s="1"/>
  <c r="O110" i="34"/>
  <c r="AX124" i="34"/>
  <c r="BA124" i="34"/>
  <c r="N140" i="34"/>
  <c r="O140" i="34" s="1"/>
  <c r="P78" i="34"/>
  <c r="Q78" i="34" s="1"/>
  <c r="S78" i="34" s="1"/>
  <c r="U78" i="34" s="1"/>
  <c r="AQ78" i="34" s="1"/>
  <c r="AU78" i="34" s="1"/>
  <c r="O79" i="34"/>
  <c r="P62" i="34"/>
  <c r="Q62" i="34" s="1"/>
  <c r="S62" i="34" s="1"/>
  <c r="U62" i="34" s="1"/>
  <c r="AQ62" i="34" s="1"/>
  <c r="AU62" i="34" s="1"/>
  <c r="O63" i="34"/>
  <c r="P95" i="34"/>
  <c r="Q95" i="34" s="1"/>
  <c r="S95" i="34" s="1"/>
  <c r="U95" i="34" s="1"/>
  <c r="AJ95" i="34" s="1"/>
  <c r="AN95" i="34" s="1"/>
  <c r="O96" i="34"/>
  <c r="P47" i="34"/>
  <c r="Q47" i="34" s="1"/>
  <c r="S47" i="34" s="1"/>
  <c r="U47" i="34" s="1"/>
  <c r="AQ47" i="34" s="1"/>
  <c r="AU47" i="34" s="1"/>
  <c r="O48" i="34"/>
  <c r="P31" i="34"/>
  <c r="Q31" i="34" s="1"/>
  <c r="S31" i="34" s="1"/>
  <c r="U31" i="34" s="1"/>
  <c r="AQ31" i="34" s="1"/>
  <c r="AU31" i="34" s="1"/>
  <c r="P125" i="34"/>
  <c r="Q125" i="34" s="1"/>
  <c r="S125" i="34" s="1"/>
  <c r="U125" i="34" s="1"/>
  <c r="AT125" i="34" s="1"/>
  <c r="O126" i="34"/>
  <c r="P125" i="11"/>
  <c r="Q125" i="11" s="1"/>
  <c r="S125" i="11" s="1"/>
  <c r="U125" i="11" s="1"/>
  <c r="AT125" i="11" s="1"/>
  <c r="O126" i="11"/>
  <c r="P140" i="20"/>
  <c r="Q140" i="20" s="1"/>
  <c r="S140" i="20" s="1"/>
  <c r="U140" i="20" s="1"/>
  <c r="AT140" i="20" s="1"/>
  <c r="AX140" i="20" s="1"/>
  <c r="O141" i="20"/>
  <c r="P109" i="30"/>
  <c r="Q109" i="30" s="1"/>
  <c r="S109" i="30" s="1"/>
  <c r="U109" i="30" s="1"/>
  <c r="AT109" i="30" s="1"/>
  <c r="AX109" i="30" s="1"/>
  <c r="O110" i="30"/>
  <c r="P93" i="20"/>
  <c r="Q93" i="20" s="1"/>
  <c r="S93" i="20" s="1"/>
  <c r="U93" i="20" s="1"/>
  <c r="AJ93" i="20" s="1"/>
  <c r="AN93" i="20" s="1"/>
  <c r="O94" i="20"/>
  <c r="P77" i="24"/>
  <c r="Q77" i="24" s="1"/>
  <c r="S77" i="24" s="1"/>
  <c r="U77" i="24" s="1"/>
  <c r="AQ77" i="24" s="1"/>
  <c r="AU77" i="24" s="1"/>
  <c r="O78" i="24"/>
  <c r="P46" i="15"/>
  <c r="Q46" i="15" s="1"/>
  <c r="S46" i="15" s="1"/>
  <c r="U46" i="15" s="1"/>
  <c r="AQ46" i="15" s="1"/>
  <c r="AU46" i="15" s="1"/>
  <c r="O47" i="15"/>
  <c r="P46" i="28"/>
  <c r="Q46" i="28" s="1"/>
  <c r="S46" i="28" s="1"/>
  <c r="U46" i="28" s="1"/>
  <c r="AQ46" i="28" s="1"/>
  <c r="AU46" i="28" s="1"/>
  <c r="P62" i="26"/>
  <c r="Q62" i="26" s="1"/>
  <c r="S62" i="26" s="1"/>
  <c r="U62" i="26" s="1"/>
  <c r="AQ62" i="26" s="1"/>
  <c r="AU62" i="26" s="1"/>
  <c r="P77" i="19"/>
  <c r="Q77" i="19" s="1"/>
  <c r="S77" i="19" s="1"/>
  <c r="U77" i="19" s="1"/>
  <c r="AQ77" i="19" s="1"/>
  <c r="AU77" i="19" s="1"/>
  <c r="P93" i="6"/>
  <c r="Q93" i="6" s="1"/>
  <c r="S93" i="6" s="1"/>
  <c r="U93" i="6" s="1"/>
  <c r="AJ93" i="6" s="1"/>
  <c r="AN93" i="6" s="1"/>
  <c r="P93" i="15"/>
  <c r="Q93" i="15" s="1"/>
  <c r="S93" i="15" s="1"/>
  <c r="U93" i="15" s="1"/>
  <c r="AJ93" i="15" s="1"/>
  <c r="AN93" i="15" s="1"/>
  <c r="O94" i="15"/>
  <c r="P140" i="8"/>
  <c r="Q140" i="8" s="1"/>
  <c r="S140" i="8" s="1"/>
  <c r="U140" i="8" s="1"/>
  <c r="AT140" i="8" s="1"/>
  <c r="AX140" i="8" s="1"/>
  <c r="O141" i="8"/>
  <c r="P62" i="1"/>
  <c r="Q62" i="1" s="1"/>
  <c r="S62" i="1" s="1"/>
  <c r="U62" i="1" s="1"/>
  <c r="AQ62" i="1" s="1"/>
  <c r="AU62" i="1" s="1"/>
  <c r="P77" i="5"/>
  <c r="Q77" i="5" s="1"/>
  <c r="S77" i="5" s="1"/>
  <c r="U77" i="5" s="1"/>
  <c r="AQ77" i="5" s="1"/>
  <c r="AU77" i="5" s="1"/>
  <c r="P125" i="21"/>
  <c r="Q125" i="21" s="1"/>
  <c r="S125" i="21" s="1"/>
  <c r="U125" i="21" s="1"/>
  <c r="AT125" i="21" s="1"/>
  <c r="O126" i="21"/>
  <c r="P77" i="26"/>
  <c r="Q77" i="26" s="1"/>
  <c r="S77" i="26" s="1"/>
  <c r="U77" i="26" s="1"/>
  <c r="AQ77" i="26" s="1"/>
  <c r="AU77" i="26" s="1"/>
  <c r="P125" i="17"/>
  <c r="Q125" i="17" s="1"/>
  <c r="S125" i="17" s="1"/>
  <c r="U125" i="17" s="1"/>
  <c r="AT125" i="17" s="1"/>
  <c r="P46" i="19"/>
  <c r="Q46" i="19" s="1"/>
  <c r="S46" i="19" s="1"/>
  <c r="U46" i="19" s="1"/>
  <c r="AQ46" i="19" s="1"/>
  <c r="AU46" i="19" s="1"/>
  <c r="O47" i="19"/>
  <c r="P109" i="10"/>
  <c r="Q109" i="10" s="1"/>
  <c r="S109" i="10" s="1"/>
  <c r="U109" i="10" s="1"/>
  <c r="AT109" i="10" s="1"/>
  <c r="AX109" i="10" s="1"/>
  <c r="O110" i="10"/>
  <c r="P30" i="7"/>
  <c r="Q30" i="7" s="1"/>
  <c r="S30" i="7" s="1"/>
  <c r="U30" i="7" s="1"/>
  <c r="AQ30" i="7" s="1"/>
  <c r="AU30" i="7" s="1"/>
  <c r="P30" i="10"/>
  <c r="Q30" i="10" s="1"/>
  <c r="S30" i="10" s="1"/>
  <c r="U30" i="10" s="1"/>
  <c r="AQ30" i="10" s="1"/>
  <c r="AU30" i="10" s="1"/>
  <c r="P93" i="8"/>
  <c r="Q93" i="8" s="1"/>
  <c r="S93" i="8" s="1"/>
  <c r="U93" i="8" s="1"/>
  <c r="AJ93" i="8" s="1"/>
  <c r="AN93" i="8" s="1"/>
  <c r="P30" i="29"/>
  <c r="Q30" i="29" s="1"/>
  <c r="S30" i="29" s="1"/>
  <c r="U30" i="29" s="1"/>
  <c r="AQ30" i="29" s="1"/>
  <c r="AU30" i="29" s="1"/>
  <c r="O31" i="29"/>
  <c r="P77" i="30"/>
  <c r="Q77" i="30" s="1"/>
  <c r="S77" i="30" s="1"/>
  <c r="U77" i="30" s="1"/>
  <c r="AQ77" i="30" s="1"/>
  <c r="AU77" i="30" s="1"/>
  <c r="O78" i="30"/>
  <c r="P62" i="4"/>
  <c r="Q62" i="4" s="1"/>
  <c r="S62" i="4" s="1"/>
  <c r="U62" i="4" s="1"/>
  <c r="AQ62" i="4" s="1"/>
  <c r="AU62" i="4" s="1"/>
  <c r="O63" i="4"/>
  <c r="P46" i="6"/>
  <c r="Q46" i="6" s="1"/>
  <c r="S46" i="6" s="1"/>
  <c r="U46" i="6" s="1"/>
  <c r="AQ46" i="6" s="1"/>
  <c r="AU46" i="6" s="1"/>
  <c r="O47" i="6"/>
  <c r="P140" i="6"/>
  <c r="Q140" i="6" s="1"/>
  <c r="S140" i="6" s="1"/>
  <c r="U140" i="6" s="1"/>
  <c r="AT140" i="6" s="1"/>
  <c r="AX140" i="6" s="1"/>
  <c r="O141" i="6"/>
  <c r="P46" i="5"/>
  <c r="Q46" i="5" s="1"/>
  <c r="S46" i="5" s="1"/>
  <c r="U46" i="5" s="1"/>
  <c r="AQ46" i="5" s="1"/>
  <c r="AU46" i="5" s="1"/>
  <c r="O47" i="5"/>
  <c r="P93" i="21"/>
  <c r="Q93" i="21" s="1"/>
  <c r="S93" i="21" s="1"/>
  <c r="U93" i="21" s="1"/>
  <c r="AJ93" i="21" s="1"/>
  <c r="AN93" i="21" s="1"/>
  <c r="O94" i="21"/>
  <c r="P109" i="26"/>
  <c r="Q109" i="26" s="1"/>
  <c r="S109" i="26" s="1"/>
  <c r="U109" i="26" s="1"/>
  <c r="AT109" i="26" s="1"/>
  <c r="AX109" i="26" s="1"/>
  <c r="P48" i="2"/>
  <c r="Q48" i="2" s="1"/>
  <c r="S48" i="2" s="1"/>
  <c r="U48" i="2" s="1"/>
  <c r="AQ48" i="2" s="1"/>
  <c r="AU48" i="2" s="1"/>
  <c r="P109" i="1"/>
  <c r="Q109" i="1" s="1"/>
  <c r="S109" i="1" s="1"/>
  <c r="U109" i="1" s="1"/>
  <c r="AT109" i="1" s="1"/>
  <c r="AX109" i="1" s="1"/>
  <c r="P94" i="2"/>
  <c r="Q94" i="2" s="1"/>
  <c r="S94" i="2" s="1"/>
  <c r="U94" i="2" s="1"/>
  <c r="AJ94" i="2" s="1"/>
  <c r="AN94" i="2" s="1"/>
  <c r="O95" i="2"/>
  <c r="P45" i="7"/>
  <c r="Q45" i="7" s="1"/>
  <c r="S45" i="7" s="1"/>
  <c r="U45" i="7" s="1"/>
  <c r="AQ45" i="7" s="1"/>
  <c r="AU45" i="7" s="1"/>
  <c r="N46" i="7"/>
  <c r="P94" i="18"/>
  <c r="Q94" i="18" s="1"/>
  <c r="S94" i="18" s="1"/>
  <c r="U94" i="18" s="1"/>
  <c r="AJ94" i="18" s="1"/>
  <c r="AN94" i="18" s="1"/>
  <c r="O95" i="18"/>
  <c r="P110" i="2"/>
  <c r="Q110" i="2" s="1"/>
  <c r="S110" i="2" s="1"/>
  <c r="U110" i="2" s="1"/>
  <c r="AT110" i="2" s="1"/>
  <c r="AX110" i="2" s="1"/>
  <c r="O111" i="2"/>
  <c r="P95" i="7"/>
  <c r="Q95" i="7" s="1"/>
  <c r="S95" i="7" s="1"/>
  <c r="U95" i="7" s="1"/>
  <c r="AJ95" i="7" s="1"/>
  <c r="AN95" i="7" s="1"/>
  <c r="O96" i="7"/>
  <c r="BA124" i="7"/>
  <c r="AX124" i="7"/>
  <c r="O63" i="12"/>
  <c r="O110" i="31"/>
  <c r="AX125" i="19"/>
  <c r="BA125" i="19"/>
  <c r="P110" i="9"/>
  <c r="Q110" i="9" s="1"/>
  <c r="S110" i="9" s="1"/>
  <c r="U110" i="9" s="1"/>
  <c r="AT110" i="9" s="1"/>
  <c r="AX110" i="9" s="1"/>
  <c r="P48" i="29"/>
  <c r="Q48" i="29" s="1"/>
  <c r="S48" i="29" s="1"/>
  <c r="U48" i="29" s="1"/>
  <c r="AQ48" i="29" s="1"/>
  <c r="AU48" i="29" s="1"/>
  <c r="O49" i="29"/>
  <c r="P124" i="24"/>
  <c r="Q124" i="24" s="1"/>
  <c r="S124" i="24" s="1"/>
  <c r="U124" i="24" s="1"/>
  <c r="AT124" i="24" s="1"/>
  <c r="N93" i="33"/>
  <c r="O64" i="11"/>
  <c r="N46" i="20"/>
  <c r="P45" i="20"/>
  <c r="Q45" i="20" s="1"/>
  <c r="S45" i="20" s="1"/>
  <c r="U45" i="20" s="1"/>
  <c r="AQ45" i="20" s="1"/>
  <c r="AU45" i="20" s="1"/>
  <c r="O46" i="20"/>
  <c r="O78" i="23"/>
  <c r="N30" i="24"/>
  <c r="N62" i="24"/>
  <c r="O62" i="24" s="1"/>
  <c r="O125" i="12"/>
  <c r="O79" i="9"/>
  <c r="P78" i="10"/>
  <c r="Q78" i="10" s="1"/>
  <c r="S78" i="10" s="1"/>
  <c r="U78" i="10" s="1"/>
  <c r="AQ78" i="10" s="1"/>
  <c r="AU78" i="10" s="1"/>
  <c r="O126" i="31"/>
  <c r="P125" i="18"/>
  <c r="Q125" i="18" s="1"/>
  <c r="S125" i="18" s="1"/>
  <c r="U125" i="18" s="1"/>
  <c r="AT125" i="18" s="1"/>
  <c r="BA124" i="30"/>
  <c r="AX124" i="30"/>
  <c r="O31" i="4"/>
  <c r="O95" i="9"/>
  <c r="O47" i="16"/>
  <c r="P93" i="5"/>
  <c r="Q93" i="5" s="1"/>
  <c r="S93" i="5" s="1"/>
  <c r="U93" i="5" s="1"/>
  <c r="AJ93" i="5" s="1"/>
  <c r="AN93" i="5" s="1"/>
  <c r="P124" i="29"/>
  <c r="Q124" i="29" s="1"/>
  <c r="S124" i="29" s="1"/>
  <c r="U124" i="29" s="1"/>
  <c r="AT124" i="29" s="1"/>
  <c r="O94" i="29"/>
  <c r="O126" i="10"/>
  <c r="P93" i="28"/>
  <c r="Q93" i="28" s="1"/>
  <c r="S93" i="28" s="1"/>
  <c r="U93" i="28" s="1"/>
  <c r="AJ93" i="28" s="1"/>
  <c r="AN93" i="28" s="1"/>
  <c r="P141" i="11"/>
  <c r="Q141" i="11" s="1"/>
  <c r="S141" i="11" s="1"/>
  <c r="U141" i="11" s="1"/>
  <c r="AT141" i="11" s="1"/>
  <c r="AX141" i="11" s="1"/>
  <c r="P46" i="25"/>
  <c r="Q46" i="25" s="1"/>
  <c r="S46" i="25" s="1"/>
  <c r="U46" i="25" s="1"/>
  <c r="AQ46" i="25" s="1"/>
  <c r="AU46" i="25" s="1"/>
  <c r="O47" i="25"/>
  <c r="N30" i="22"/>
  <c r="O30" i="22" s="1"/>
  <c r="BA126" i="15"/>
  <c r="AX126" i="15"/>
  <c r="O79" i="21"/>
  <c r="O30" i="20"/>
  <c r="AX126" i="3"/>
  <c r="BA126" i="3"/>
  <c r="P61" i="30"/>
  <c r="Q61" i="30" s="1"/>
  <c r="S61" i="30" s="1"/>
  <c r="U61" i="30" s="1"/>
  <c r="AQ61" i="30" s="1"/>
  <c r="AU61" i="30" s="1"/>
  <c r="O64" i="18"/>
  <c r="N125" i="12"/>
  <c r="N125" i="33"/>
  <c r="O125" i="33" s="1"/>
  <c r="O142" i="30"/>
  <c r="O128" i="4"/>
  <c r="P78" i="14"/>
  <c r="Q78" i="14" s="1"/>
  <c r="S78" i="14" s="1"/>
  <c r="U78" i="14" s="1"/>
  <c r="AQ78" i="14" s="1"/>
  <c r="AU78" i="14" s="1"/>
  <c r="O47" i="3"/>
  <c r="O78" i="20"/>
  <c r="O47" i="26"/>
  <c r="O63" i="7"/>
  <c r="P127" i="15"/>
  <c r="Q127" i="15" s="1"/>
  <c r="S127" i="15" s="1"/>
  <c r="U127" i="15" s="1"/>
  <c r="AT127" i="15" s="1"/>
  <c r="P48" i="30"/>
  <c r="Q48" i="30" s="1"/>
  <c r="S48" i="30" s="1"/>
  <c r="U48" i="30" s="1"/>
  <c r="AQ48" i="30" s="1"/>
  <c r="AU48" i="30" s="1"/>
  <c r="P141" i="4"/>
  <c r="Q141" i="4" s="1"/>
  <c r="S141" i="4" s="1"/>
  <c r="U141" i="4" s="1"/>
  <c r="AT141" i="4" s="1"/>
  <c r="AX141" i="4" s="1"/>
  <c r="O142" i="4"/>
  <c r="P47" i="10"/>
  <c r="Q47" i="10" s="1"/>
  <c r="S47" i="10" s="1"/>
  <c r="U47" i="10" s="1"/>
  <c r="AQ47" i="10" s="1"/>
  <c r="AU47" i="10" s="1"/>
  <c r="O48" i="10"/>
  <c r="P109" i="20"/>
  <c r="Q109" i="20" s="1"/>
  <c r="S109" i="20" s="1"/>
  <c r="U109" i="20" s="1"/>
  <c r="AT109" i="20" s="1"/>
  <c r="AX109" i="20" s="1"/>
  <c r="O110" i="20"/>
  <c r="BA124" i="33"/>
  <c r="AX124" i="33"/>
  <c r="P139" i="19"/>
  <c r="Q139" i="19" s="1"/>
  <c r="S139" i="19" s="1"/>
  <c r="U139" i="19" s="1"/>
  <c r="AT139" i="19" s="1"/>
  <c r="AX139" i="19" s="1"/>
  <c r="AX127" i="4"/>
  <c r="BA127" i="4"/>
  <c r="P95" i="16"/>
  <c r="Q95" i="16" s="1"/>
  <c r="S95" i="16" s="1"/>
  <c r="U95" i="16" s="1"/>
  <c r="AJ95" i="16" s="1"/>
  <c r="AN95" i="16" s="1"/>
  <c r="O96" i="16"/>
  <c r="P109" i="6"/>
  <c r="Q109" i="6" s="1"/>
  <c r="S109" i="6" s="1"/>
  <c r="U109" i="6" s="1"/>
  <c r="AT109" i="6" s="1"/>
  <c r="AX109" i="6" s="1"/>
  <c r="O110" i="6"/>
  <c r="P62" i="8"/>
  <c r="Q62" i="8" s="1"/>
  <c r="S62" i="8" s="1"/>
  <c r="U62" i="8" s="1"/>
  <c r="AQ62" i="8" s="1"/>
  <c r="AU62" i="8" s="1"/>
  <c r="O63" i="8"/>
  <c r="P79" i="33"/>
  <c r="Q79" i="33" s="1"/>
  <c r="S79" i="33" s="1"/>
  <c r="U79" i="33" s="1"/>
  <c r="AQ79" i="33" s="1"/>
  <c r="AU79" i="33" s="1"/>
  <c r="O80" i="33"/>
  <c r="N30" i="20"/>
  <c r="P108" i="17"/>
  <c r="Q108" i="17" s="1"/>
  <c r="S108" i="17" s="1"/>
  <c r="U108" i="17" s="1"/>
  <c r="AT108" i="17" s="1"/>
  <c r="AX108" i="17" s="1"/>
  <c r="N77" i="17"/>
  <c r="P76" i="17"/>
  <c r="Q76" i="17" s="1"/>
  <c r="S76" i="17" s="1"/>
  <c r="U76" i="17" s="1"/>
  <c r="AQ76" i="17" s="1"/>
  <c r="AU76" i="17" s="1"/>
  <c r="O77" i="17"/>
  <c r="P110" i="13"/>
  <c r="Q110" i="13" s="1"/>
  <c r="S110" i="13" s="1"/>
  <c r="U110" i="13" s="1"/>
  <c r="AT110" i="13" s="1"/>
  <c r="AX110" i="13" s="1"/>
  <c r="O111" i="13"/>
  <c r="N62" i="23"/>
  <c r="O62" i="23" s="1"/>
  <c r="P77" i="7"/>
  <c r="Q77" i="7" s="1"/>
  <c r="S77" i="7" s="1"/>
  <c r="U77" i="7" s="1"/>
  <c r="AQ77" i="7" s="1"/>
  <c r="AU77" i="7" s="1"/>
  <c r="O78" i="7"/>
  <c r="N109" i="16"/>
  <c r="O109" i="16" s="1"/>
  <c r="P126" i="5"/>
  <c r="Q126" i="5" s="1"/>
  <c r="S126" i="5" s="1"/>
  <c r="U126" i="5" s="1"/>
  <c r="AT126" i="5" s="1"/>
  <c r="O127" i="5"/>
  <c r="O93" i="10"/>
  <c r="O65" i="13"/>
  <c r="O126" i="6"/>
  <c r="P78" i="15"/>
  <c r="Q78" i="15" s="1"/>
  <c r="S78" i="15" s="1"/>
  <c r="U78" i="15" s="1"/>
  <c r="AQ78" i="15" s="1"/>
  <c r="AU78" i="15" s="1"/>
  <c r="O79" i="15"/>
  <c r="BA125" i="31"/>
  <c r="AX125" i="31"/>
  <c r="P109" i="11"/>
  <c r="Q109" i="11" s="1"/>
  <c r="S109" i="11" s="1"/>
  <c r="U109" i="11" s="1"/>
  <c r="AT109" i="11" s="1"/>
  <c r="AX109" i="11" s="1"/>
  <c r="N77" i="6"/>
  <c r="O77" i="6" s="1"/>
  <c r="P32" i="30"/>
  <c r="Q32" i="30" s="1"/>
  <c r="S32" i="30" s="1"/>
  <c r="U32" i="30" s="1"/>
  <c r="AQ32" i="30" s="1"/>
  <c r="AU32" i="30" s="1"/>
  <c r="P126" i="1"/>
  <c r="Q126" i="1" s="1"/>
  <c r="S126" i="1" s="1"/>
  <c r="U126" i="1" s="1"/>
  <c r="AT126" i="1" s="1"/>
  <c r="O127" i="1"/>
  <c r="P124" i="27"/>
  <c r="Q124" i="27" s="1"/>
  <c r="S124" i="27" s="1"/>
  <c r="U124" i="27" s="1"/>
  <c r="AT124" i="27" s="1"/>
  <c r="P141" i="21"/>
  <c r="Q141" i="21" s="1"/>
  <c r="S141" i="21" s="1"/>
  <c r="U141" i="21" s="1"/>
  <c r="AT141" i="21" s="1"/>
  <c r="AX141" i="21" s="1"/>
  <c r="O142" i="21"/>
  <c r="P77" i="16"/>
  <c r="Q77" i="16" s="1"/>
  <c r="S77" i="16" s="1"/>
  <c r="U77" i="16" s="1"/>
  <c r="AQ77" i="16" s="1"/>
  <c r="AU77" i="16" s="1"/>
  <c r="O78" i="16"/>
  <c r="P77" i="1"/>
  <c r="Q77" i="1" s="1"/>
  <c r="S77" i="1" s="1"/>
  <c r="U77" i="1" s="1"/>
  <c r="AQ77" i="1" s="1"/>
  <c r="AU77" i="1" s="1"/>
  <c r="P110" i="21"/>
  <c r="Q110" i="21" s="1"/>
  <c r="S110" i="21" s="1"/>
  <c r="U110" i="21" s="1"/>
  <c r="AT110" i="21" s="1"/>
  <c r="AX110" i="21" s="1"/>
  <c r="AX125" i="6"/>
  <c r="BA125" i="6"/>
  <c r="N77" i="22"/>
  <c r="O77" i="22" s="1"/>
  <c r="P76" i="22"/>
  <c r="Q76" i="22" s="1"/>
  <c r="S76" i="22" s="1"/>
  <c r="U76" i="22" s="1"/>
  <c r="AQ76" i="22" s="1"/>
  <c r="AU76" i="22" s="1"/>
  <c r="P30" i="12"/>
  <c r="Q30" i="12" s="1"/>
  <c r="S30" i="12" s="1"/>
  <c r="U30" i="12" s="1"/>
  <c r="AQ30" i="12" s="1"/>
  <c r="AU30" i="12" s="1"/>
  <c r="O31" i="12"/>
  <c r="O48" i="1"/>
  <c r="N140" i="26"/>
  <c r="O140" i="26" s="1"/>
  <c r="AX124" i="17"/>
  <c r="BA124" i="17"/>
  <c r="BA125" i="1"/>
  <c r="AX125" i="1"/>
  <c r="P78" i="31"/>
  <c r="Q78" i="31" s="1"/>
  <c r="S78" i="31" s="1"/>
  <c r="U78" i="31" s="1"/>
  <c r="AQ78" i="31" s="1"/>
  <c r="AU78" i="31" s="1"/>
  <c r="O79" i="31"/>
  <c r="O32" i="1"/>
  <c r="O78" i="2"/>
  <c r="O48" i="22"/>
  <c r="P62" i="5"/>
  <c r="Q62" i="5" s="1"/>
  <c r="S62" i="5" s="1"/>
  <c r="U62" i="5" s="1"/>
  <c r="AQ62" i="5" s="1"/>
  <c r="AU62" i="5" s="1"/>
  <c r="O63" i="5"/>
  <c r="N30" i="5"/>
  <c r="O30" i="5" s="1"/>
  <c r="O63" i="28"/>
  <c r="N77" i="25"/>
  <c r="O77" i="25" s="1"/>
  <c r="O61" i="29"/>
  <c r="P30" i="23"/>
  <c r="Q30" i="23" s="1"/>
  <c r="S30" i="23" s="1"/>
  <c r="U30" i="23" s="1"/>
  <c r="AQ30" i="23" s="1"/>
  <c r="AU30" i="23" s="1"/>
  <c r="O31" i="23"/>
  <c r="N93" i="10"/>
  <c r="P109" i="8"/>
  <c r="Q109" i="8" s="1"/>
  <c r="S109" i="8" s="1"/>
  <c r="U109" i="8" s="1"/>
  <c r="AT109" i="8" s="1"/>
  <c r="AX109" i="8" s="1"/>
  <c r="O93" i="3"/>
  <c r="O143" i="10"/>
  <c r="O141" i="9"/>
  <c r="O47" i="13"/>
  <c r="P140" i="27"/>
  <c r="Q140" i="27" s="1"/>
  <c r="S140" i="27" s="1"/>
  <c r="U140" i="27" s="1"/>
  <c r="AT140" i="27" s="1"/>
  <c r="AX140" i="27" s="1"/>
  <c r="O141" i="27"/>
  <c r="P109" i="33"/>
  <c r="Q109" i="33" s="1"/>
  <c r="S109" i="33" s="1"/>
  <c r="U109" i="33" s="1"/>
  <c r="AT109" i="33" s="1"/>
  <c r="AX109" i="33" s="1"/>
  <c r="O110" i="33"/>
  <c r="P92" i="14"/>
  <c r="Q92" i="14" s="1"/>
  <c r="S92" i="14" s="1"/>
  <c r="U92" i="14" s="1"/>
  <c r="AJ92" i="14" s="1"/>
  <c r="AN92" i="14" s="1"/>
  <c r="P127" i="26"/>
  <c r="Q127" i="26" s="1"/>
  <c r="S127" i="26" s="1"/>
  <c r="U127" i="26" s="1"/>
  <c r="AT127" i="26" s="1"/>
  <c r="O128" i="26"/>
  <c r="P142" i="25"/>
  <c r="Q142" i="25" s="1"/>
  <c r="S142" i="25" s="1"/>
  <c r="U142" i="25" s="1"/>
  <c r="AT142" i="25" s="1"/>
  <c r="AX142" i="25" s="1"/>
  <c r="O143" i="25"/>
  <c r="P140" i="29"/>
  <c r="Q140" i="29" s="1"/>
  <c r="S140" i="29" s="1"/>
  <c r="U140" i="29" s="1"/>
  <c r="AT140" i="29" s="1"/>
  <c r="AX140" i="29" s="1"/>
  <c r="O141" i="29"/>
  <c r="P78" i="3"/>
  <c r="Q78" i="3" s="1"/>
  <c r="S78" i="3" s="1"/>
  <c r="U78" i="3" s="1"/>
  <c r="AQ78" i="3" s="1"/>
  <c r="AU78" i="3" s="1"/>
  <c r="O79" i="3"/>
  <c r="P78" i="29"/>
  <c r="Q78" i="29" s="1"/>
  <c r="S78" i="29" s="1"/>
  <c r="U78" i="29" s="1"/>
  <c r="AQ78" i="29" s="1"/>
  <c r="AU78" i="29" s="1"/>
  <c r="O79" i="29"/>
  <c r="N140" i="5"/>
  <c r="P139" i="5"/>
  <c r="Q139" i="5" s="1"/>
  <c r="S139" i="5" s="1"/>
  <c r="U139" i="5" s="1"/>
  <c r="AT139" i="5" s="1"/>
  <c r="AX139" i="5" s="1"/>
  <c r="O140" i="5"/>
  <c r="P140" i="24"/>
  <c r="Q140" i="24" s="1"/>
  <c r="S140" i="24" s="1"/>
  <c r="U140" i="24" s="1"/>
  <c r="AT140" i="24" s="1"/>
  <c r="AX140" i="24" s="1"/>
  <c r="P31" i="18"/>
  <c r="Q31" i="18" s="1"/>
  <c r="S31" i="18" s="1"/>
  <c r="U31" i="18" s="1"/>
  <c r="AQ31" i="18" s="1"/>
  <c r="AU31" i="18" s="1"/>
  <c r="O32" i="18"/>
  <c r="P126" i="2"/>
  <c r="Q126" i="2" s="1"/>
  <c r="S126" i="2" s="1"/>
  <c r="U126" i="2" s="1"/>
  <c r="AT126" i="2" s="1"/>
  <c r="O127" i="2"/>
  <c r="P125" i="16"/>
  <c r="Q125" i="16" s="1"/>
  <c r="S125" i="16" s="1"/>
  <c r="U125" i="16" s="1"/>
  <c r="AT125" i="16" s="1"/>
  <c r="O126" i="16"/>
  <c r="P140" i="31"/>
  <c r="Q140" i="31" s="1"/>
  <c r="S140" i="31" s="1"/>
  <c r="U140" i="31" s="1"/>
  <c r="AT140" i="31" s="1"/>
  <c r="AX140" i="31" s="1"/>
  <c r="O141" i="31"/>
  <c r="P95" i="11"/>
  <c r="Q95" i="11" s="1"/>
  <c r="S95" i="11" s="1"/>
  <c r="U95" i="11" s="1"/>
  <c r="AJ95" i="11" s="1"/>
  <c r="AN95" i="11" s="1"/>
  <c r="O96" i="11"/>
  <c r="P140" i="1"/>
  <c r="Q140" i="1" s="1"/>
  <c r="S140" i="1" s="1"/>
  <c r="U140" i="1" s="1"/>
  <c r="AT140" i="1" s="1"/>
  <c r="AX140" i="1" s="1"/>
  <c r="O108" i="14"/>
  <c r="P46" i="14"/>
  <c r="Q46" i="14" s="1"/>
  <c r="S46" i="14" s="1"/>
  <c r="U46" i="14" s="1"/>
  <c r="AQ46" i="14" s="1"/>
  <c r="AU46" i="14" s="1"/>
  <c r="AX126" i="26"/>
  <c r="BA126" i="26"/>
  <c r="O141" i="14"/>
  <c r="O62" i="33"/>
  <c r="O142" i="18"/>
  <c r="P140" i="2"/>
  <c r="Q140" i="2" s="1"/>
  <c r="S140" i="2" s="1"/>
  <c r="U140" i="2" s="1"/>
  <c r="AT140" i="2" s="1"/>
  <c r="AX140" i="2" s="1"/>
  <c r="O47" i="11"/>
  <c r="O31" i="11"/>
  <c r="P94" i="24"/>
  <c r="Q94" i="24" s="1"/>
  <c r="S94" i="24" s="1"/>
  <c r="U94" i="24" s="1"/>
  <c r="AJ94" i="24" s="1"/>
  <c r="AN94" i="24" s="1"/>
  <c r="N140" i="22"/>
  <c r="O140" i="22" s="1"/>
  <c r="P63" i="6"/>
  <c r="Q63" i="6" s="1"/>
  <c r="S63" i="6" s="1"/>
  <c r="U63" i="6" s="1"/>
  <c r="AQ63" i="6" s="1"/>
  <c r="AU63" i="6" s="1"/>
  <c r="O64" i="6"/>
  <c r="O141" i="28"/>
  <c r="N93" i="3"/>
  <c r="O31" i="3"/>
  <c r="P31" i="25"/>
  <c r="Q31" i="25" s="1"/>
  <c r="S31" i="25" s="1"/>
  <c r="U31" i="25" s="1"/>
  <c r="AQ31" i="25" s="1"/>
  <c r="AU31" i="25" s="1"/>
  <c r="O32" i="25"/>
  <c r="AX125" i="2"/>
  <c r="BA125" i="2"/>
  <c r="P126" i="25"/>
  <c r="Q126" i="25" s="1"/>
  <c r="S126" i="25" s="1"/>
  <c r="U126" i="25" s="1"/>
  <c r="AT126" i="25" s="1"/>
  <c r="P64" i="10"/>
  <c r="Q64" i="10" s="1"/>
  <c r="S64" i="10" s="1"/>
  <c r="U64" i="10" s="1"/>
  <c r="AQ64" i="10" s="1"/>
  <c r="AU64" i="10" s="1"/>
  <c r="P63" i="15"/>
  <c r="Q63" i="15" s="1"/>
  <c r="S63" i="15" s="1"/>
  <c r="U63" i="15" s="1"/>
  <c r="AQ63" i="15" s="1"/>
  <c r="AU63" i="15" s="1"/>
  <c r="P109" i="3"/>
  <c r="Q109" i="3" s="1"/>
  <c r="S109" i="3" s="1"/>
  <c r="U109" i="3" s="1"/>
  <c r="AT109" i="3" s="1"/>
  <c r="AX109" i="3" s="1"/>
  <c r="O110" i="3"/>
  <c r="P76" i="12"/>
  <c r="Q76" i="12" s="1"/>
  <c r="S76" i="12" s="1"/>
  <c r="U76" i="12" s="1"/>
  <c r="AQ76" i="12" s="1"/>
  <c r="AU76" i="12" s="1"/>
  <c r="P31" i="26"/>
  <c r="Q31" i="26" s="1"/>
  <c r="S31" i="26" s="1"/>
  <c r="U31" i="26" s="1"/>
  <c r="AQ31" i="26" s="1"/>
  <c r="AU31" i="26" s="1"/>
  <c r="O32" i="26"/>
  <c r="P32" i="13"/>
  <c r="Q32" i="13" s="1"/>
  <c r="S32" i="13" s="1"/>
  <c r="U32" i="13" s="1"/>
  <c r="AQ32" i="13" s="1"/>
  <c r="AU32" i="13" s="1"/>
  <c r="O33" i="13"/>
  <c r="P62" i="22"/>
  <c r="Q62" i="22" s="1"/>
  <c r="S62" i="22" s="1"/>
  <c r="U62" i="22" s="1"/>
  <c r="AQ62" i="22" s="1"/>
  <c r="AU62" i="22" s="1"/>
  <c r="P95" i="19"/>
  <c r="Q95" i="19" s="1"/>
  <c r="S95" i="19" s="1"/>
  <c r="U95" i="19" s="1"/>
  <c r="AJ95" i="19" s="1"/>
  <c r="AN95" i="19" s="1"/>
  <c r="P46" i="17"/>
  <c r="Q46" i="17" s="1"/>
  <c r="S46" i="17" s="1"/>
  <c r="U46" i="17" s="1"/>
  <c r="AQ46" i="17" s="1"/>
  <c r="AU46" i="17" s="1"/>
  <c r="O47" i="17"/>
  <c r="P140" i="15"/>
  <c r="Q140" i="15" s="1"/>
  <c r="S140" i="15" s="1"/>
  <c r="U140" i="15" s="1"/>
  <c r="AT140" i="15" s="1"/>
  <c r="AX140" i="15" s="1"/>
  <c r="O141" i="15"/>
  <c r="P78" i="13"/>
  <c r="Q78" i="13" s="1"/>
  <c r="S78" i="13" s="1"/>
  <c r="U78" i="13" s="1"/>
  <c r="AQ78" i="13" s="1"/>
  <c r="AU78" i="13" s="1"/>
  <c r="P45" i="24"/>
  <c r="Q45" i="24" s="1"/>
  <c r="S45" i="24" s="1"/>
  <c r="U45" i="24" s="1"/>
  <c r="AQ45" i="24" s="1"/>
  <c r="AU45" i="24" s="1"/>
  <c r="P109" i="5"/>
  <c r="Q109" i="5" s="1"/>
  <c r="S109" i="5" s="1"/>
  <c r="U109" i="5" s="1"/>
  <c r="AT109" i="5" s="1"/>
  <c r="AX109" i="5" s="1"/>
  <c r="P126" i="20"/>
  <c r="Q126" i="20" s="1"/>
  <c r="S126" i="20" s="1"/>
  <c r="U126" i="20" s="1"/>
  <c r="AT126" i="20" s="1"/>
  <c r="O127" i="20"/>
  <c r="AX125" i="25"/>
  <c r="BA125" i="25"/>
  <c r="AX124" i="12"/>
  <c r="BA124" i="12"/>
  <c r="BA125" i="10"/>
  <c r="AX125" i="10"/>
  <c r="P48" i="33"/>
  <c r="Q48" i="33" s="1"/>
  <c r="S48" i="33" s="1"/>
  <c r="U48" i="33" s="1"/>
  <c r="AQ48" i="33" s="1"/>
  <c r="AU48" i="33" s="1"/>
  <c r="N109" i="25"/>
  <c r="O109" i="25" s="1"/>
  <c r="P92" i="17"/>
  <c r="Q92" i="17" s="1"/>
  <c r="S92" i="17" s="1"/>
  <c r="U92" i="17" s="1"/>
  <c r="AJ92" i="17" s="1"/>
  <c r="AN92" i="17" s="1"/>
  <c r="O32" i="33"/>
  <c r="P63" i="9"/>
  <c r="Q63" i="9" s="1"/>
  <c r="S63" i="9" s="1"/>
  <c r="U63" i="9" s="1"/>
  <c r="AQ63" i="9" s="1"/>
  <c r="AU63" i="9" s="1"/>
  <c r="O64" i="9"/>
  <c r="P108" i="15"/>
  <c r="Q108" i="15" s="1"/>
  <c r="S108" i="15" s="1"/>
  <c r="U108" i="15" s="1"/>
  <c r="AT108" i="15" s="1"/>
  <c r="AX108" i="15" s="1"/>
  <c r="O111" i="24"/>
  <c r="N140" i="12"/>
  <c r="O140" i="12" s="1"/>
  <c r="O62" i="14"/>
  <c r="O80" i="4"/>
  <c r="O79" i="11"/>
  <c r="P110" i="22"/>
  <c r="Q110" i="22" s="1"/>
  <c r="S110" i="22" s="1"/>
  <c r="U110" i="22" s="1"/>
  <c r="AT110" i="22" s="1"/>
  <c r="AX110" i="22" s="1"/>
  <c r="O111" i="22"/>
  <c r="P47" i="8"/>
  <c r="Q47" i="8" s="1"/>
  <c r="S47" i="8" s="1"/>
  <c r="U47" i="8" s="1"/>
  <c r="AQ47" i="8" s="1"/>
  <c r="AU47" i="8" s="1"/>
  <c r="O48" i="8"/>
  <c r="O95" i="27"/>
  <c r="O31" i="2"/>
  <c r="P63" i="17"/>
  <c r="Q63" i="17" s="1"/>
  <c r="S63" i="17" s="1"/>
  <c r="U63" i="17" s="1"/>
  <c r="AQ63" i="17" s="1"/>
  <c r="AU63" i="17" s="1"/>
  <c r="O64" i="17"/>
  <c r="O78" i="27"/>
  <c r="BA125" i="20"/>
  <c r="AX125" i="20"/>
  <c r="O126" i="8"/>
  <c r="O94" i="13"/>
  <c r="P127" i="3"/>
  <c r="Q127" i="3" s="1"/>
  <c r="S127" i="3" s="1"/>
  <c r="U127" i="3" s="1"/>
  <c r="AT127" i="3" s="1"/>
  <c r="P94" i="25"/>
  <c r="Q94" i="25" s="1"/>
  <c r="S94" i="25" s="1"/>
  <c r="U94" i="25" s="1"/>
  <c r="AJ94" i="25" s="1"/>
  <c r="AN94" i="25" s="1"/>
  <c r="O95" i="25"/>
  <c r="N77" i="18"/>
  <c r="O77" i="18" s="1"/>
  <c r="P61" i="31"/>
  <c r="Q61" i="31" s="1"/>
  <c r="S61" i="31" s="1"/>
  <c r="U61" i="31" s="1"/>
  <c r="AQ61" i="31" s="1"/>
  <c r="AU61" i="31" s="1"/>
  <c r="P61" i="20"/>
  <c r="Q61" i="20" s="1"/>
  <c r="S61" i="20" s="1"/>
  <c r="U61" i="20" s="1"/>
  <c r="AQ61" i="20" s="1"/>
  <c r="AU61" i="20" s="1"/>
  <c r="P64" i="21"/>
  <c r="Q64" i="21" s="1"/>
  <c r="S64" i="21" s="1"/>
  <c r="U64" i="21" s="1"/>
  <c r="AQ64" i="21" s="1"/>
  <c r="AU64" i="21" s="1"/>
  <c r="O65" i="21"/>
  <c r="P109" i="27"/>
  <c r="Q109" i="27" s="1"/>
  <c r="S109" i="27" s="1"/>
  <c r="U109" i="27" s="1"/>
  <c r="AT109" i="27" s="1"/>
  <c r="AX109" i="27" s="1"/>
  <c r="P29" i="8"/>
  <c r="Q29" i="8" s="1"/>
  <c r="S29" i="8" s="1"/>
  <c r="U29" i="8" s="1"/>
  <c r="AQ29" i="8" s="1"/>
  <c r="AU29" i="8" s="1"/>
  <c r="P64" i="2"/>
  <c r="Q64" i="2" s="1"/>
  <c r="S64" i="2" s="1"/>
  <c r="U64" i="2" s="1"/>
  <c r="AQ64" i="2" s="1"/>
  <c r="AU64" i="2" s="1"/>
  <c r="P49" i="9"/>
  <c r="Q49" i="9" s="1"/>
  <c r="S49" i="9" s="1"/>
  <c r="U49" i="9" s="1"/>
  <c r="AQ49" i="9" s="1"/>
  <c r="AU49" i="9" s="1"/>
  <c r="P63" i="19"/>
  <c r="Q63" i="19" s="1"/>
  <c r="S63" i="19" s="1"/>
  <c r="U63" i="19" s="1"/>
  <c r="AQ63" i="19" s="1"/>
  <c r="AU63" i="19" s="1"/>
  <c r="O64" i="19"/>
  <c r="P45" i="27"/>
  <c r="Q45" i="27" s="1"/>
  <c r="S45" i="27" s="1"/>
  <c r="U45" i="27" s="1"/>
  <c r="AQ45" i="27" s="1"/>
  <c r="AU45" i="27" s="1"/>
  <c r="N46" i="27"/>
  <c r="P141" i="7"/>
  <c r="Q141" i="7" s="1"/>
  <c r="S141" i="7" s="1"/>
  <c r="U141" i="7" s="1"/>
  <c r="AT141" i="7" s="1"/>
  <c r="AX141" i="7" s="1"/>
  <c r="O142" i="7"/>
  <c r="P63" i="16"/>
  <c r="Q63" i="16" s="1"/>
  <c r="S63" i="16" s="1"/>
  <c r="U63" i="16" s="1"/>
  <c r="AQ63" i="16" s="1"/>
  <c r="AU63" i="16" s="1"/>
  <c r="O64" i="16"/>
  <c r="BA125" i="8"/>
  <c r="AX125" i="8"/>
  <c r="P62" i="3"/>
  <c r="Q62" i="3" s="1"/>
  <c r="S62" i="3" s="1"/>
  <c r="U62" i="3" s="1"/>
  <c r="AQ62" i="3" s="1"/>
  <c r="AU62" i="3" s="1"/>
  <c r="P112" i="7"/>
  <c r="Q112" i="7" s="1"/>
  <c r="S112" i="7" s="1"/>
  <c r="U112" i="7" s="1"/>
  <c r="AT112" i="7" s="1"/>
  <c r="AX112" i="7" s="1"/>
  <c r="N109" i="4"/>
  <c r="P108" i="4"/>
  <c r="Q108" i="4" s="1"/>
  <c r="S108" i="4" s="1"/>
  <c r="U108" i="4" s="1"/>
  <c r="AT108" i="4" s="1"/>
  <c r="AX108" i="4" s="1"/>
  <c r="O109" i="4"/>
  <c r="P125" i="13"/>
  <c r="Q125" i="13" s="1"/>
  <c r="S125" i="13" s="1"/>
  <c r="U125" i="13" s="1"/>
  <c r="AT125" i="13" s="1"/>
  <c r="O126" i="13"/>
  <c r="O126" i="22"/>
  <c r="O45" i="23"/>
  <c r="O78" i="8"/>
  <c r="N77" i="28"/>
  <c r="O77" i="28" s="1"/>
  <c r="P29" i="31"/>
  <c r="Q29" i="31" s="1"/>
  <c r="S29" i="31" s="1"/>
  <c r="U29" i="31" s="1"/>
  <c r="AQ29" i="31" s="1"/>
  <c r="AU29" i="31" s="1"/>
  <c r="O94" i="22"/>
  <c r="P140" i="17"/>
  <c r="Q140" i="17" s="1"/>
  <c r="S140" i="17" s="1"/>
  <c r="U140" i="17" s="1"/>
  <c r="AT140" i="17" s="1"/>
  <c r="AX140" i="17" s="1"/>
  <c r="P30" i="16"/>
  <c r="Q30" i="16" s="1"/>
  <c r="S30" i="16" s="1"/>
  <c r="U30" i="16" s="1"/>
  <c r="AQ30" i="16" s="1"/>
  <c r="AU30" i="16" s="1"/>
  <c r="N62" i="14"/>
  <c r="O108" i="18"/>
  <c r="P140" i="13"/>
  <c r="Q140" i="13" s="1"/>
  <c r="S140" i="13" s="1"/>
  <c r="U140" i="13" s="1"/>
  <c r="AT140" i="13" s="1"/>
  <c r="AX140" i="13" s="1"/>
  <c r="O141" i="13"/>
  <c r="N62" i="25"/>
  <c r="O62" i="25" s="1"/>
  <c r="O126" i="9"/>
  <c r="O65" i="27"/>
  <c r="P95" i="26"/>
  <c r="Q95" i="26" s="1"/>
  <c r="S95" i="26" s="1"/>
  <c r="U95" i="26" s="1"/>
  <c r="AJ95" i="26" s="1"/>
  <c r="AN95" i="26" s="1"/>
  <c r="O96" i="26"/>
  <c r="O47" i="31"/>
  <c r="O33" i="28"/>
  <c r="N125" i="23"/>
  <c r="O125" i="23" s="1"/>
  <c r="P110" i="19"/>
  <c r="Q110" i="19" s="1"/>
  <c r="S110" i="19" s="1"/>
  <c r="U110" i="19" s="1"/>
  <c r="AT110" i="19" s="1"/>
  <c r="AX110" i="19" s="1"/>
  <c r="P93" i="12"/>
  <c r="Q93" i="12" s="1"/>
  <c r="S93" i="12" s="1"/>
  <c r="U93" i="12" s="1"/>
  <c r="AJ93" i="12" s="1"/>
  <c r="AN93" i="12" s="1"/>
  <c r="P46" i="18"/>
  <c r="Q46" i="18" s="1"/>
  <c r="S46" i="18" s="1"/>
  <c r="U46" i="18" s="1"/>
  <c r="AQ46" i="18" s="1"/>
  <c r="AU46" i="18" s="1"/>
  <c r="O47" i="18"/>
  <c r="P109" i="29"/>
  <c r="Q109" i="29" s="1"/>
  <c r="S109" i="29" s="1"/>
  <c r="U109" i="29" s="1"/>
  <c r="AT109" i="29" s="1"/>
  <c r="AX109" i="29" s="1"/>
  <c r="BA125" i="22"/>
  <c r="AX125" i="22"/>
  <c r="P47" i="12"/>
  <c r="Q47" i="12" s="1"/>
  <c r="S47" i="12" s="1"/>
  <c r="U47" i="12" s="1"/>
  <c r="AQ47" i="12" s="1"/>
  <c r="AU47" i="12" s="1"/>
  <c r="O48" i="12"/>
  <c r="P32" i="17"/>
  <c r="Q32" i="17" s="1"/>
  <c r="S32" i="17" s="1"/>
  <c r="U32" i="17" s="1"/>
  <c r="AQ32" i="17" s="1"/>
  <c r="AU32" i="17" s="1"/>
  <c r="O33" i="17"/>
  <c r="P140" i="33"/>
  <c r="Q140" i="33" s="1"/>
  <c r="S140" i="33" s="1"/>
  <c r="U140" i="33" s="1"/>
  <c r="AT140" i="33" s="1"/>
  <c r="AX140" i="33" s="1"/>
  <c r="O141" i="33"/>
  <c r="N93" i="31"/>
  <c r="P92" i="31"/>
  <c r="Q92" i="31" s="1"/>
  <c r="S92" i="31" s="1"/>
  <c r="U92" i="31" s="1"/>
  <c r="AJ92" i="31" s="1"/>
  <c r="AN92" i="31" s="1"/>
  <c r="N30" i="19"/>
  <c r="P29" i="19"/>
  <c r="Q29" i="19" s="1"/>
  <c r="S29" i="19" s="1"/>
  <c r="U29" i="19" s="1"/>
  <c r="AQ29" i="19" s="1"/>
  <c r="AU29" i="19" s="1"/>
  <c r="P30" i="6"/>
  <c r="Q30" i="6" s="1"/>
  <c r="S30" i="6" s="1"/>
  <c r="U30" i="6" s="1"/>
  <c r="AQ30" i="6" s="1"/>
  <c r="AU30" i="6" s="1"/>
  <c r="O31" i="6"/>
  <c r="BA125" i="9"/>
  <c r="AX125" i="9"/>
  <c r="AX124" i="23"/>
  <c r="BA124" i="23"/>
  <c r="O141" i="16"/>
  <c r="O126" i="14"/>
  <c r="O141" i="3"/>
  <c r="P48" i="4"/>
  <c r="Q48" i="4" s="1"/>
  <c r="S48" i="4" s="1"/>
  <c r="U48" i="4" s="1"/>
  <c r="AQ48" i="4" s="1"/>
  <c r="AU48" i="4" s="1"/>
  <c r="O126" i="19"/>
  <c r="N93" i="4"/>
  <c r="O93" i="4" s="1"/>
  <c r="O93" i="33"/>
  <c r="P111" i="28"/>
  <c r="Q111" i="28" s="1"/>
  <c r="S111" i="28" s="1"/>
  <c r="U111" i="28" s="1"/>
  <c r="AT111" i="28" s="1"/>
  <c r="AX111" i="28" s="1"/>
  <c r="O112" i="28"/>
  <c r="N30" i="9"/>
  <c r="O30" i="9" s="1"/>
  <c r="O30" i="24"/>
  <c r="P92" i="30"/>
  <c r="Q92" i="30" s="1"/>
  <c r="S92" i="30" s="1"/>
  <c r="U92" i="30" s="1"/>
  <c r="AJ92" i="30" s="1"/>
  <c r="AN92" i="30" s="1"/>
  <c r="O32" i="15"/>
  <c r="O32" i="27"/>
  <c r="N46" i="21"/>
  <c r="O46" i="21" s="1"/>
  <c r="O92" i="23"/>
  <c r="O112" i="23"/>
  <c r="P125" i="28"/>
  <c r="Q125" i="28" s="1"/>
  <c r="S125" i="28" s="1"/>
  <c r="U125" i="28" s="1"/>
  <c r="AT125" i="28" s="1"/>
  <c r="P30" i="14"/>
  <c r="Q30" i="14" s="1"/>
  <c r="S30" i="14" s="1"/>
  <c r="U30" i="14" s="1"/>
  <c r="AQ30" i="14" s="1"/>
  <c r="AU30" i="14" s="1"/>
  <c r="O31" i="14"/>
  <c r="O125" i="30"/>
  <c r="O142" i="23"/>
  <c r="O94" i="1"/>
  <c r="N125" i="7"/>
  <c r="O125" i="7" s="1"/>
  <c r="O109" i="12"/>
  <c r="P31" i="21"/>
  <c r="Q31" i="21" s="1"/>
  <c r="S31" i="21" s="1"/>
  <c r="U31" i="21" s="1"/>
  <c r="AQ31" i="21" s="1"/>
  <c r="AU31" i="21" s="1"/>
  <c r="O32" i="21"/>
  <c r="AX125" i="14"/>
  <c r="BA125" i="14"/>
  <c r="P48" i="34" l="1"/>
  <c r="Q48" i="34" s="1"/>
  <c r="S48" i="34" s="1"/>
  <c r="U48" i="34" s="1"/>
  <c r="AQ48" i="34" s="1"/>
  <c r="AU48" i="34" s="1"/>
  <c r="O49" i="34"/>
  <c r="P63" i="34"/>
  <c r="Q63" i="34" s="1"/>
  <c r="S63" i="34" s="1"/>
  <c r="U63" i="34" s="1"/>
  <c r="AQ63" i="34" s="1"/>
  <c r="AU63" i="34" s="1"/>
  <c r="O64" i="34"/>
  <c r="P96" i="34"/>
  <c r="Q96" i="34" s="1"/>
  <c r="S96" i="34" s="1"/>
  <c r="U96" i="34" s="1"/>
  <c r="AJ96" i="34" s="1"/>
  <c r="AN96" i="34" s="1"/>
  <c r="O97" i="34"/>
  <c r="P79" i="34"/>
  <c r="Q79" i="34" s="1"/>
  <c r="S79" i="34" s="1"/>
  <c r="U79" i="34" s="1"/>
  <c r="AQ79" i="34" s="1"/>
  <c r="AU79" i="34" s="1"/>
  <c r="O80" i="34"/>
  <c r="P140" i="34"/>
  <c r="Q140" i="34" s="1"/>
  <c r="S140" i="34" s="1"/>
  <c r="U140" i="34" s="1"/>
  <c r="AT140" i="34" s="1"/>
  <c r="AX140" i="34" s="1"/>
  <c r="O141" i="34"/>
  <c r="AX125" i="34"/>
  <c r="BA125" i="34"/>
  <c r="P110" i="34"/>
  <c r="Q110" i="34" s="1"/>
  <c r="S110" i="34" s="1"/>
  <c r="U110" i="34" s="1"/>
  <c r="AT110" i="34" s="1"/>
  <c r="AX110" i="34" s="1"/>
  <c r="P126" i="34"/>
  <c r="Q126" i="34" s="1"/>
  <c r="S126" i="34" s="1"/>
  <c r="U126" i="34" s="1"/>
  <c r="AT126" i="34" s="1"/>
  <c r="O127" i="34"/>
  <c r="O32" i="34"/>
  <c r="P140" i="22"/>
  <c r="Q140" i="22" s="1"/>
  <c r="S140" i="22" s="1"/>
  <c r="U140" i="22" s="1"/>
  <c r="AT140" i="22" s="1"/>
  <c r="AX140" i="22" s="1"/>
  <c r="O141" i="22"/>
  <c r="P30" i="9"/>
  <c r="Q30" i="9" s="1"/>
  <c r="S30" i="9" s="1"/>
  <c r="U30" i="9" s="1"/>
  <c r="AQ30" i="9" s="1"/>
  <c r="AU30" i="9" s="1"/>
  <c r="O31" i="9"/>
  <c r="P77" i="25"/>
  <c r="Q77" i="25" s="1"/>
  <c r="S77" i="25" s="1"/>
  <c r="U77" i="25" s="1"/>
  <c r="AQ77" i="25" s="1"/>
  <c r="AU77" i="25" s="1"/>
  <c r="O78" i="25"/>
  <c r="P125" i="7"/>
  <c r="Q125" i="7" s="1"/>
  <c r="S125" i="7" s="1"/>
  <c r="U125" i="7" s="1"/>
  <c r="AT125" i="7" s="1"/>
  <c r="O126" i="7"/>
  <c r="P93" i="4"/>
  <c r="Q93" i="4" s="1"/>
  <c r="S93" i="4" s="1"/>
  <c r="U93" i="4" s="1"/>
  <c r="AJ93" i="4" s="1"/>
  <c r="AN93" i="4" s="1"/>
  <c r="P30" i="5"/>
  <c r="Q30" i="5" s="1"/>
  <c r="S30" i="5" s="1"/>
  <c r="U30" i="5" s="1"/>
  <c r="AQ30" i="5" s="1"/>
  <c r="AU30" i="5" s="1"/>
  <c r="O31" i="5"/>
  <c r="P62" i="24"/>
  <c r="Q62" i="24" s="1"/>
  <c r="S62" i="24" s="1"/>
  <c r="U62" i="24" s="1"/>
  <c r="AQ62" i="24" s="1"/>
  <c r="AU62" i="24" s="1"/>
  <c r="O63" i="24"/>
  <c r="P140" i="12"/>
  <c r="Q140" i="12" s="1"/>
  <c r="S140" i="12" s="1"/>
  <c r="U140" i="12" s="1"/>
  <c r="AT140" i="12" s="1"/>
  <c r="AX140" i="12" s="1"/>
  <c r="O78" i="22"/>
  <c r="P77" i="22"/>
  <c r="Q77" i="22" s="1"/>
  <c r="S77" i="22" s="1"/>
  <c r="U77" i="22" s="1"/>
  <c r="AQ77" i="22" s="1"/>
  <c r="AU77" i="22" s="1"/>
  <c r="P77" i="28"/>
  <c r="Q77" i="28" s="1"/>
  <c r="S77" i="28" s="1"/>
  <c r="U77" i="28" s="1"/>
  <c r="AQ77" i="28" s="1"/>
  <c r="AU77" i="28" s="1"/>
  <c r="P109" i="25"/>
  <c r="Q109" i="25" s="1"/>
  <c r="S109" i="25" s="1"/>
  <c r="U109" i="25" s="1"/>
  <c r="AT109" i="25" s="1"/>
  <c r="AX109" i="25" s="1"/>
  <c r="P46" i="21"/>
  <c r="Q46" i="21" s="1"/>
  <c r="S46" i="21" s="1"/>
  <c r="U46" i="21" s="1"/>
  <c r="AQ46" i="21" s="1"/>
  <c r="AU46" i="21" s="1"/>
  <c r="O47" i="21"/>
  <c r="P109" i="16"/>
  <c r="Q109" i="16" s="1"/>
  <c r="S109" i="16" s="1"/>
  <c r="U109" i="16" s="1"/>
  <c r="AT109" i="16" s="1"/>
  <c r="AX109" i="16" s="1"/>
  <c r="O110" i="16"/>
  <c r="P110" i="3"/>
  <c r="Q110" i="3" s="1"/>
  <c r="S110" i="3" s="1"/>
  <c r="U110" i="3" s="1"/>
  <c r="AT110" i="3" s="1"/>
  <c r="AX110" i="3" s="1"/>
  <c r="O111" i="3"/>
  <c r="N93" i="30"/>
  <c r="P125" i="23"/>
  <c r="Q125" i="23" s="1"/>
  <c r="S125" i="23" s="1"/>
  <c r="U125" i="23" s="1"/>
  <c r="AT125" i="23" s="1"/>
  <c r="N62" i="20"/>
  <c r="O62" i="20" s="1"/>
  <c r="N93" i="14"/>
  <c r="O78" i="1"/>
  <c r="P77" i="6"/>
  <c r="Q77" i="6" s="1"/>
  <c r="S77" i="6" s="1"/>
  <c r="U77" i="6" s="1"/>
  <c r="AQ77" i="6" s="1"/>
  <c r="AU77" i="6" s="1"/>
  <c r="O78" i="6"/>
  <c r="O79" i="14"/>
  <c r="P30" i="20"/>
  <c r="Q30" i="20" s="1"/>
  <c r="S30" i="20" s="1"/>
  <c r="U30" i="20" s="1"/>
  <c r="AQ30" i="20" s="1"/>
  <c r="AU30" i="20" s="1"/>
  <c r="O31" i="20"/>
  <c r="N125" i="29"/>
  <c r="O125" i="29" s="1"/>
  <c r="P125" i="12"/>
  <c r="Q125" i="12" s="1"/>
  <c r="S125" i="12" s="1"/>
  <c r="U125" i="12" s="1"/>
  <c r="AT125" i="12" s="1"/>
  <c r="O126" i="12"/>
  <c r="O31" i="10"/>
  <c r="O78" i="5"/>
  <c r="O47" i="28"/>
  <c r="P33" i="17"/>
  <c r="Q33" i="17" s="1"/>
  <c r="S33" i="17" s="1"/>
  <c r="U33" i="17" s="1"/>
  <c r="AQ33" i="17" s="1"/>
  <c r="AU33" i="17" s="1"/>
  <c r="P47" i="5"/>
  <c r="Q47" i="5" s="1"/>
  <c r="S47" i="5" s="1"/>
  <c r="U47" i="5" s="1"/>
  <c r="AQ47" i="5" s="1"/>
  <c r="AU47" i="5" s="1"/>
  <c r="P142" i="23"/>
  <c r="Q142" i="23" s="1"/>
  <c r="S142" i="23" s="1"/>
  <c r="U142" i="23" s="1"/>
  <c r="AT142" i="23" s="1"/>
  <c r="AX142" i="23" s="1"/>
  <c r="O143" i="23"/>
  <c r="P47" i="31"/>
  <c r="Q47" i="31" s="1"/>
  <c r="S47" i="31" s="1"/>
  <c r="U47" i="31" s="1"/>
  <c r="AQ47" i="31" s="1"/>
  <c r="AU47" i="31" s="1"/>
  <c r="O48" i="31"/>
  <c r="O30" i="31"/>
  <c r="O62" i="31"/>
  <c r="N109" i="15"/>
  <c r="O109" i="15" s="1"/>
  <c r="O64" i="15"/>
  <c r="O95" i="24"/>
  <c r="O141" i="1"/>
  <c r="P140" i="26"/>
  <c r="Q140" i="26" s="1"/>
  <c r="S140" i="26" s="1"/>
  <c r="U140" i="26" s="1"/>
  <c r="AT140" i="26" s="1"/>
  <c r="AX140" i="26" s="1"/>
  <c r="O141" i="26"/>
  <c r="O110" i="11"/>
  <c r="O94" i="5"/>
  <c r="P110" i="31"/>
  <c r="Q110" i="31" s="1"/>
  <c r="S110" i="31" s="1"/>
  <c r="U110" i="31" s="1"/>
  <c r="AT110" i="31" s="1"/>
  <c r="AX110" i="31" s="1"/>
  <c r="O31" i="7"/>
  <c r="O63" i="1"/>
  <c r="P47" i="15"/>
  <c r="Q47" i="15" s="1"/>
  <c r="S47" i="15" s="1"/>
  <c r="U47" i="15" s="1"/>
  <c r="AQ47" i="15" s="1"/>
  <c r="AU47" i="15" s="1"/>
  <c r="O48" i="15"/>
  <c r="P79" i="9"/>
  <c r="Q79" i="9" s="1"/>
  <c r="S79" i="9" s="1"/>
  <c r="U79" i="9" s="1"/>
  <c r="AQ79" i="9" s="1"/>
  <c r="AU79" i="9" s="1"/>
  <c r="O80" i="9"/>
  <c r="P33" i="28"/>
  <c r="Q33" i="28" s="1"/>
  <c r="S33" i="28" s="1"/>
  <c r="U33" i="28" s="1"/>
  <c r="AQ33" i="28" s="1"/>
  <c r="AU33" i="28" s="1"/>
  <c r="O34" i="28"/>
  <c r="P79" i="21"/>
  <c r="Q79" i="21" s="1"/>
  <c r="S79" i="21" s="1"/>
  <c r="U79" i="21" s="1"/>
  <c r="AQ79" i="21" s="1"/>
  <c r="AU79" i="21" s="1"/>
  <c r="P96" i="26"/>
  <c r="Q96" i="26" s="1"/>
  <c r="S96" i="26" s="1"/>
  <c r="U96" i="26" s="1"/>
  <c r="AJ96" i="26" s="1"/>
  <c r="AN96" i="26" s="1"/>
  <c r="O97" i="26"/>
  <c r="P31" i="2"/>
  <c r="Q31" i="2" s="1"/>
  <c r="S31" i="2" s="1"/>
  <c r="U31" i="2" s="1"/>
  <c r="AQ31" i="2" s="1"/>
  <c r="AU31" i="2" s="1"/>
  <c r="P64" i="9"/>
  <c r="Q64" i="9" s="1"/>
  <c r="S64" i="9" s="1"/>
  <c r="U64" i="9" s="1"/>
  <c r="AQ64" i="9" s="1"/>
  <c r="AU64" i="9" s="1"/>
  <c r="P127" i="20"/>
  <c r="Q127" i="20" s="1"/>
  <c r="S127" i="20" s="1"/>
  <c r="U127" i="20" s="1"/>
  <c r="AT127" i="20" s="1"/>
  <c r="P141" i="27"/>
  <c r="Q141" i="27" s="1"/>
  <c r="S141" i="27" s="1"/>
  <c r="U141" i="27" s="1"/>
  <c r="AT141" i="27" s="1"/>
  <c r="AX141" i="27" s="1"/>
  <c r="P48" i="1"/>
  <c r="Q48" i="1" s="1"/>
  <c r="S48" i="1" s="1"/>
  <c r="U48" i="1" s="1"/>
  <c r="AQ48" i="1" s="1"/>
  <c r="AU48" i="1" s="1"/>
  <c r="P62" i="23"/>
  <c r="Q62" i="23" s="1"/>
  <c r="S62" i="23" s="1"/>
  <c r="U62" i="23" s="1"/>
  <c r="AQ62" i="23" s="1"/>
  <c r="AU62" i="23" s="1"/>
  <c r="P48" i="10"/>
  <c r="Q48" i="10" s="1"/>
  <c r="S48" i="10" s="1"/>
  <c r="U48" i="10" s="1"/>
  <c r="AQ48" i="10" s="1"/>
  <c r="AU48" i="10" s="1"/>
  <c r="O49" i="10"/>
  <c r="P128" i="4"/>
  <c r="Q128" i="4" s="1"/>
  <c r="S128" i="4" s="1"/>
  <c r="U128" i="4" s="1"/>
  <c r="AT128" i="4" s="1"/>
  <c r="O129" i="4"/>
  <c r="P78" i="23"/>
  <c r="Q78" i="23" s="1"/>
  <c r="S78" i="23" s="1"/>
  <c r="U78" i="23" s="1"/>
  <c r="AQ78" i="23" s="1"/>
  <c r="AU78" i="23" s="1"/>
  <c r="O79" i="23"/>
  <c r="P63" i="12"/>
  <c r="Q63" i="12" s="1"/>
  <c r="S63" i="12" s="1"/>
  <c r="U63" i="12" s="1"/>
  <c r="AQ63" i="12" s="1"/>
  <c r="AU63" i="12" s="1"/>
  <c r="O64" i="12"/>
  <c r="P141" i="6"/>
  <c r="Q141" i="6" s="1"/>
  <c r="S141" i="6" s="1"/>
  <c r="U141" i="6" s="1"/>
  <c r="AT141" i="6" s="1"/>
  <c r="AX141" i="6" s="1"/>
  <c r="O142" i="6"/>
  <c r="P109" i="4"/>
  <c r="Q109" i="4" s="1"/>
  <c r="S109" i="4" s="1"/>
  <c r="U109" i="4" s="1"/>
  <c r="AT109" i="4" s="1"/>
  <c r="AX109" i="4" s="1"/>
  <c r="P64" i="6"/>
  <c r="Q64" i="6" s="1"/>
  <c r="S64" i="6" s="1"/>
  <c r="U64" i="6" s="1"/>
  <c r="AQ64" i="6" s="1"/>
  <c r="AU64" i="6" s="1"/>
  <c r="P94" i="21"/>
  <c r="Q94" i="21" s="1"/>
  <c r="S94" i="21" s="1"/>
  <c r="U94" i="21" s="1"/>
  <c r="AJ94" i="21" s="1"/>
  <c r="AN94" i="21" s="1"/>
  <c r="P31" i="14"/>
  <c r="Q31" i="14" s="1"/>
  <c r="S31" i="14" s="1"/>
  <c r="U31" i="14" s="1"/>
  <c r="AQ31" i="14" s="1"/>
  <c r="AU31" i="14" s="1"/>
  <c r="O32" i="14"/>
  <c r="N30" i="31"/>
  <c r="O113" i="7"/>
  <c r="O50" i="9"/>
  <c r="N62" i="31"/>
  <c r="P95" i="27"/>
  <c r="Q95" i="27" s="1"/>
  <c r="S95" i="27" s="1"/>
  <c r="U95" i="27" s="1"/>
  <c r="AJ95" i="27" s="1"/>
  <c r="AN95" i="27" s="1"/>
  <c r="O96" i="27"/>
  <c r="AX126" i="20"/>
  <c r="BA126" i="20"/>
  <c r="O96" i="19"/>
  <c r="O65" i="10"/>
  <c r="P31" i="11"/>
  <c r="Q31" i="11" s="1"/>
  <c r="S31" i="11" s="1"/>
  <c r="U31" i="11" s="1"/>
  <c r="AQ31" i="11" s="1"/>
  <c r="AU31" i="11" s="1"/>
  <c r="P96" i="11"/>
  <c r="Q96" i="11" s="1"/>
  <c r="S96" i="11" s="1"/>
  <c r="U96" i="11" s="1"/>
  <c r="AJ96" i="11" s="1"/>
  <c r="AN96" i="11" s="1"/>
  <c r="P79" i="29"/>
  <c r="Q79" i="29" s="1"/>
  <c r="S79" i="29" s="1"/>
  <c r="U79" i="29" s="1"/>
  <c r="AQ79" i="29" s="1"/>
  <c r="AU79" i="29" s="1"/>
  <c r="O80" i="29"/>
  <c r="P111" i="13"/>
  <c r="Q111" i="13" s="1"/>
  <c r="S111" i="13" s="1"/>
  <c r="U111" i="13" s="1"/>
  <c r="AT111" i="13" s="1"/>
  <c r="AX111" i="13" s="1"/>
  <c r="P110" i="6"/>
  <c r="Q110" i="6" s="1"/>
  <c r="S110" i="6" s="1"/>
  <c r="U110" i="6" s="1"/>
  <c r="AT110" i="6" s="1"/>
  <c r="AX110" i="6" s="1"/>
  <c r="O111" i="6"/>
  <c r="P142" i="30"/>
  <c r="Q142" i="30" s="1"/>
  <c r="S142" i="30" s="1"/>
  <c r="U142" i="30" s="1"/>
  <c r="AT142" i="30" s="1"/>
  <c r="AX142" i="30" s="1"/>
  <c r="P30" i="22"/>
  <c r="Q30" i="22" s="1"/>
  <c r="S30" i="22" s="1"/>
  <c r="U30" i="22" s="1"/>
  <c r="AQ30" i="22" s="1"/>
  <c r="AU30" i="22" s="1"/>
  <c r="O31" i="22"/>
  <c r="P47" i="16"/>
  <c r="Q47" i="16" s="1"/>
  <c r="S47" i="16" s="1"/>
  <c r="U47" i="16" s="1"/>
  <c r="AQ47" i="16" s="1"/>
  <c r="AU47" i="16" s="1"/>
  <c r="P46" i="20"/>
  <c r="Q46" i="20" s="1"/>
  <c r="S46" i="20" s="1"/>
  <c r="U46" i="20" s="1"/>
  <c r="AQ46" i="20" s="1"/>
  <c r="AU46" i="20" s="1"/>
  <c r="P110" i="10"/>
  <c r="Q110" i="10" s="1"/>
  <c r="S110" i="10" s="1"/>
  <c r="U110" i="10" s="1"/>
  <c r="AT110" i="10" s="1"/>
  <c r="AX110" i="10" s="1"/>
  <c r="O111" i="10"/>
  <c r="P78" i="24"/>
  <c r="Q78" i="24" s="1"/>
  <c r="S78" i="24" s="1"/>
  <c r="U78" i="24" s="1"/>
  <c r="AQ78" i="24" s="1"/>
  <c r="AU78" i="24" s="1"/>
  <c r="O79" i="24"/>
  <c r="P141" i="16"/>
  <c r="Q141" i="16" s="1"/>
  <c r="S141" i="16" s="1"/>
  <c r="U141" i="16" s="1"/>
  <c r="AT141" i="16" s="1"/>
  <c r="AX141" i="16" s="1"/>
  <c r="P31" i="23"/>
  <c r="Q31" i="23" s="1"/>
  <c r="S31" i="23" s="1"/>
  <c r="U31" i="23" s="1"/>
  <c r="AQ31" i="23" s="1"/>
  <c r="AU31" i="23" s="1"/>
  <c r="O32" i="23"/>
  <c r="P30" i="24"/>
  <c r="Q30" i="24" s="1"/>
  <c r="S30" i="24" s="1"/>
  <c r="U30" i="24" s="1"/>
  <c r="AQ30" i="24" s="1"/>
  <c r="AU30" i="24" s="1"/>
  <c r="O31" i="24"/>
  <c r="P47" i="17"/>
  <c r="Q47" i="17" s="1"/>
  <c r="S47" i="17" s="1"/>
  <c r="U47" i="17" s="1"/>
  <c r="AQ47" i="17" s="1"/>
  <c r="AU47" i="17" s="1"/>
  <c r="O48" i="17"/>
  <c r="BA124" i="29"/>
  <c r="AX124" i="29"/>
  <c r="P125" i="30"/>
  <c r="Q125" i="30" s="1"/>
  <c r="S125" i="30" s="1"/>
  <c r="U125" i="30" s="1"/>
  <c r="AT125" i="30" s="1"/>
  <c r="O126" i="30"/>
  <c r="P31" i="6"/>
  <c r="Q31" i="6" s="1"/>
  <c r="S31" i="6" s="1"/>
  <c r="U31" i="6" s="1"/>
  <c r="AQ31" i="6" s="1"/>
  <c r="AU31" i="6" s="1"/>
  <c r="O32" i="6"/>
  <c r="P77" i="18"/>
  <c r="Q77" i="18" s="1"/>
  <c r="S77" i="18" s="1"/>
  <c r="U77" i="18" s="1"/>
  <c r="AQ77" i="18" s="1"/>
  <c r="AU77" i="18" s="1"/>
  <c r="O78" i="18"/>
  <c r="P48" i="8"/>
  <c r="Q48" i="8" s="1"/>
  <c r="S48" i="8" s="1"/>
  <c r="U48" i="8" s="1"/>
  <c r="AQ48" i="8" s="1"/>
  <c r="AU48" i="8" s="1"/>
  <c r="P47" i="11"/>
  <c r="Q47" i="11" s="1"/>
  <c r="S47" i="11" s="1"/>
  <c r="U47" i="11" s="1"/>
  <c r="AQ47" i="11" s="1"/>
  <c r="AU47" i="11" s="1"/>
  <c r="O48" i="11"/>
  <c r="P63" i="28"/>
  <c r="Q63" i="28" s="1"/>
  <c r="S63" i="28" s="1"/>
  <c r="U63" i="28" s="1"/>
  <c r="AQ63" i="28" s="1"/>
  <c r="AU63" i="28" s="1"/>
  <c r="O64" i="28"/>
  <c r="P31" i="12"/>
  <c r="Q31" i="12" s="1"/>
  <c r="S31" i="12" s="1"/>
  <c r="U31" i="12" s="1"/>
  <c r="AQ31" i="12" s="1"/>
  <c r="AU31" i="12" s="1"/>
  <c r="O32" i="12"/>
  <c r="P78" i="16"/>
  <c r="Q78" i="16" s="1"/>
  <c r="S78" i="16" s="1"/>
  <c r="U78" i="16" s="1"/>
  <c r="AQ78" i="16" s="1"/>
  <c r="AU78" i="16" s="1"/>
  <c r="O79" i="16"/>
  <c r="P142" i="4"/>
  <c r="Q142" i="4" s="1"/>
  <c r="S142" i="4" s="1"/>
  <c r="U142" i="4" s="1"/>
  <c r="AT142" i="4" s="1"/>
  <c r="AX142" i="4" s="1"/>
  <c r="O143" i="4"/>
  <c r="P125" i="33"/>
  <c r="Q125" i="33" s="1"/>
  <c r="S125" i="33" s="1"/>
  <c r="U125" i="33" s="1"/>
  <c r="AT125" i="33" s="1"/>
  <c r="P95" i="9"/>
  <c r="Q95" i="9" s="1"/>
  <c r="S95" i="9" s="1"/>
  <c r="U95" i="9" s="1"/>
  <c r="AJ95" i="9" s="1"/>
  <c r="AN95" i="9" s="1"/>
  <c r="P95" i="2"/>
  <c r="Q95" i="2" s="1"/>
  <c r="S95" i="2" s="1"/>
  <c r="U95" i="2" s="1"/>
  <c r="AJ95" i="2" s="1"/>
  <c r="AN95" i="2" s="1"/>
  <c r="P47" i="6"/>
  <c r="Q47" i="6" s="1"/>
  <c r="S47" i="6" s="1"/>
  <c r="U47" i="6" s="1"/>
  <c r="AQ47" i="6" s="1"/>
  <c r="AU47" i="6" s="1"/>
  <c r="O48" i="6"/>
  <c r="P141" i="8"/>
  <c r="Q141" i="8" s="1"/>
  <c r="S141" i="8" s="1"/>
  <c r="U141" i="8" s="1"/>
  <c r="AT141" i="8" s="1"/>
  <c r="AX141" i="8" s="1"/>
  <c r="O142" i="8"/>
  <c r="P78" i="27"/>
  <c r="Q78" i="27" s="1"/>
  <c r="S78" i="27" s="1"/>
  <c r="U78" i="27" s="1"/>
  <c r="AQ78" i="27" s="1"/>
  <c r="AU78" i="27" s="1"/>
  <c r="P112" i="28"/>
  <c r="Q112" i="28" s="1"/>
  <c r="S112" i="28" s="1"/>
  <c r="U112" i="28" s="1"/>
  <c r="AT112" i="28" s="1"/>
  <c r="AX112" i="28" s="1"/>
  <c r="P93" i="33"/>
  <c r="Q93" i="33" s="1"/>
  <c r="S93" i="33" s="1"/>
  <c r="U93" i="33" s="1"/>
  <c r="AJ93" i="33" s="1"/>
  <c r="AN93" i="33" s="1"/>
  <c r="O94" i="33"/>
  <c r="P65" i="27"/>
  <c r="Q65" i="27" s="1"/>
  <c r="S65" i="27" s="1"/>
  <c r="U65" i="27" s="1"/>
  <c r="AQ65" i="27" s="1"/>
  <c r="AU65" i="27" s="1"/>
  <c r="O66" i="27"/>
  <c r="O126" i="28"/>
  <c r="P126" i="9"/>
  <c r="Q126" i="9" s="1"/>
  <c r="S126" i="9" s="1"/>
  <c r="U126" i="9" s="1"/>
  <c r="AT126" i="9" s="1"/>
  <c r="P78" i="8"/>
  <c r="Q78" i="8" s="1"/>
  <c r="S78" i="8" s="1"/>
  <c r="U78" i="8" s="1"/>
  <c r="AQ78" i="8" s="1"/>
  <c r="AU78" i="8" s="1"/>
  <c r="O79" i="8"/>
  <c r="O63" i="3"/>
  <c r="O65" i="2"/>
  <c r="P32" i="33"/>
  <c r="Q32" i="33" s="1"/>
  <c r="S32" i="33" s="1"/>
  <c r="U32" i="33" s="1"/>
  <c r="AQ32" i="33" s="1"/>
  <c r="AU32" i="33" s="1"/>
  <c r="O33" i="33"/>
  <c r="O110" i="5"/>
  <c r="O63" i="22"/>
  <c r="O127" i="25"/>
  <c r="O141" i="2"/>
  <c r="P141" i="31"/>
  <c r="Q141" i="31" s="1"/>
  <c r="S141" i="31" s="1"/>
  <c r="U141" i="31" s="1"/>
  <c r="AT141" i="31" s="1"/>
  <c r="AX141" i="31" s="1"/>
  <c r="P79" i="3"/>
  <c r="Q79" i="3" s="1"/>
  <c r="S79" i="3" s="1"/>
  <c r="U79" i="3" s="1"/>
  <c r="AQ79" i="3" s="1"/>
  <c r="AU79" i="3" s="1"/>
  <c r="P47" i="13"/>
  <c r="Q47" i="13" s="1"/>
  <c r="S47" i="13" s="1"/>
  <c r="U47" i="13" s="1"/>
  <c r="AQ47" i="13" s="1"/>
  <c r="AU47" i="13" s="1"/>
  <c r="P79" i="15"/>
  <c r="Q79" i="15" s="1"/>
  <c r="S79" i="15" s="1"/>
  <c r="U79" i="15" s="1"/>
  <c r="AQ79" i="15" s="1"/>
  <c r="AU79" i="15" s="1"/>
  <c r="P77" i="17"/>
  <c r="Q77" i="17" s="1"/>
  <c r="S77" i="17" s="1"/>
  <c r="U77" i="17" s="1"/>
  <c r="AQ77" i="17" s="1"/>
  <c r="AU77" i="17" s="1"/>
  <c r="O78" i="17"/>
  <c r="P96" i="16"/>
  <c r="Q96" i="16" s="1"/>
  <c r="S96" i="16" s="1"/>
  <c r="U96" i="16" s="1"/>
  <c r="AJ96" i="16" s="1"/>
  <c r="AN96" i="16" s="1"/>
  <c r="O97" i="16"/>
  <c r="P31" i="4"/>
  <c r="Q31" i="4" s="1"/>
  <c r="S31" i="4" s="1"/>
  <c r="U31" i="4" s="1"/>
  <c r="AQ31" i="4" s="1"/>
  <c r="AU31" i="4" s="1"/>
  <c r="O32" i="4"/>
  <c r="P47" i="19"/>
  <c r="Q47" i="19" s="1"/>
  <c r="S47" i="19" s="1"/>
  <c r="U47" i="19" s="1"/>
  <c r="AQ47" i="19" s="1"/>
  <c r="AU47" i="19" s="1"/>
  <c r="O48" i="19"/>
  <c r="P94" i="20"/>
  <c r="Q94" i="20" s="1"/>
  <c r="S94" i="20" s="1"/>
  <c r="U94" i="20" s="1"/>
  <c r="AJ94" i="20" s="1"/>
  <c r="AN94" i="20" s="1"/>
  <c r="P141" i="33"/>
  <c r="Q141" i="33" s="1"/>
  <c r="S141" i="33" s="1"/>
  <c r="U141" i="33" s="1"/>
  <c r="AT141" i="33" s="1"/>
  <c r="AX141" i="33" s="1"/>
  <c r="P141" i="15"/>
  <c r="Q141" i="15" s="1"/>
  <c r="S141" i="15" s="1"/>
  <c r="U141" i="15" s="1"/>
  <c r="AT141" i="15" s="1"/>
  <c r="AX141" i="15" s="1"/>
  <c r="P80" i="33"/>
  <c r="Q80" i="33" s="1"/>
  <c r="S80" i="33" s="1"/>
  <c r="U80" i="33" s="1"/>
  <c r="AQ80" i="33" s="1"/>
  <c r="AU80" i="33" s="1"/>
  <c r="P110" i="33"/>
  <c r="Q110" i="33" s="1"/>
  <c r="S110" i="33" s="1"/>
  <c r="U110" i="33" s="1"/>
  <c r="AT110" i="33" s="1"/>
  <c r="AX110" i="33" s="1"/>
  <c r="O111" i="33"/>
  <c r="AX125" i="28"/>
  <c r="BA125" i="28"/>
  <c r="P95" i="25"/>
  <c r="Q95" i="25" s="1"/>
  <c r="S95" i="25" s="1"/>
  <c r="U95" i="25" s="1"/>
  <c r="AJ95" i="25" s="1"/>
  <c r="AN95" i="25" s="1"/>
  <c r="O96" i="25"/>
  <c r="AX126" i="25"/>
  <c r="BA126" i="25"/>
  <c r="P63" i="5"/>
  <c r="Q63" i="5" s="1"/>
  <c r="S63" i="5" s="1"/>
  <c r="U63" i="5" s="1"/>
  <c r="AQ63" i="5" s="1"/>
  <c r="AU63" i="5" s="1"/>
  <c r="P142" i="21"/>
  <c r="Q142" i="21" s="1"/>
  <c r="S142" i="21" s="1"/>
  <c r="U142" i="21" s="1"/>
  <c r="AT142" i="21" s="1"/>
  <c r="AX142" i="21" s="1"/>
  <c r="O49" i="30"/>
  <c r="P47" i="25"/>
  <c r="Q47" i="25" s="1"/>
  <c r="S47" i="25" s="1"/>
  <c r="U47" i="25" s="1"/>
  <c r="AQ47" i="25" s="1"/>
  <c r="AU47" i="25" s="1"/>
  <c r="O48" i="25"/>
  <c r="P64" i="11"/>
  <c r="Q64" i="11" s="1"/>
  <c r="S64" i="11" s="1"/>
  <c r="U64" i="11" s="1"/>
  <c r="AQ64" i="11" s="1"/>
  <c r="AU64" i="11" s="1"/>
  <c r="P94" i="15"/>
  <c r="Q94" i="15" s="1"/>
  <c r="S94" i="15" s="1"/>
  <c r="U94" i="15" s="1"/>
  <c r="AJ94" i="15" s="1"/>
  <c r="AN94" i="15" s="1"/>
  <c r="P62" i="25"/>
  <c r="Q62" i="25" s="1"/>
  <c r="S62" i="25" s="1"/>
  <c r="U62" i="25" s="1"/>
  <c r="AQ62" i="25" s="1"/>
  <c r="AU62" i="25" s="1"/>
  <c r="O63" i="25"/>
  <c r="P112" i="23"/>
  <c r="Q112" i="23" s="1"/>
  <c r="S112" i="23" s="1"/>
  <c r="U112" i="23" s="1"/>
  <c r="AT112" i="23" s="1"/>
  <c r="AX112" i="23" s="1"/>
  <c r="O113" i="23"/>
  <c r="O30" i="19"/>
  <c r="O110" i="29"/>
  <c r="P141" i="13"/>
  <c r="Q141" i="13" s="1"/>
  <c r="S141" i="13" s="1"/>
  <c r="U141" i="13" s="1"/>
  <c r="AT141" i="13" s="1"/>
  <c r="AX141" i="13" s="1"/>
  <c r="O142" i="13"/>
  <c r="P45" i="23"/>
  <c r="Q45" i="23" s="1"/>
  <c r="S45" i="23" s="1"/>
  <c r="U45" i="23" s="1"/>
  <c r="AQ45" i="23" s="1"/>
  <c r="AU45" i="23" s="1"/>
  <c r="O30" i="8"/>
  <c r="P111" i="22"/>
  <c r="Q111" i="22" s="1"/>
  <c r="S111" i="22" s="1"/>
  <c r="U111" i="22" s="1"/>
  <c r="AT111" i="22" s="1"/>
  <c r="AX111" i="22" s="1"/>
  <c r="P33" i="13"/>
  <c r="Q33" i="13" s="1"/>
  <c r="S33" i="13" s="1"/>
  <c r="U33" i="13" s="1"/>
  <c r="AQ33" i="13" s="1"/>
  <c r="AU33" i="13" s="1"/>
  <c r="P126" i="16"/>
  <c r="Q126" i="16" s="1"/>
  <c r="S126" i="16" s="1"/>
  <c r="U126" i="16" s="1"/>
  <c r="AT126" i="16" s="1"/>
  <c r="O127" i="16"/>
  <c r="P141" i="29"/>
  <c r="Q141" i="29" s="1"/>
  <c r="S141" i="29" s="1"/>
  <c r="U141" i="29" s="1"/>
  <c r="AT141" i="29" s="1"/>
  <c r="AX141" i="29" s="1"/>
  <c r="O142" i="29"/>
  <c r="P141" i="9"/>
  <c r="Q141" i="9" s="1"/>
  <c r="S141" i="9" s="1"/>
  <c r="U141" i="9" s="1"/>
  <c r="AT141" i="9" s="1"/>
  <c r="AX141" i="9" s="1"/>
  <c r="O142" i="9"/>
  <c r="P126" i="6"/>
  <c r="Q126" i="6" s="1"/>
  <c r="S126" i="6" s="1"/>
  <c r="U126" i="6" s="1"/>
  <c r="AT126" i="6" s="1"/>
  <c r="O127" i="6"/>
  <c r="P96" i="7"/>
  <c r="Q96" i="7" s="1"/>
  <c r="S96" i="7" s="1"/>
  <c r="U96" i="7" s="1"/>
  <c r="AJ96" i="7" s="1"/>
  <c r="AN96" i="7" s="1"/>
  <c r="O97" i="7"/>
  <c r="P63" i="4"/>
  <c r="Q63" i="4" s="1"/>
  <c r="S63" i="4" s="1"/>
  <c r="U63" i="4" s="1"/>
  <c r="AQ63" i="4" s="1"/>
  <c r="AU63" i="4" s="1"/>
  <c r="P64" i="19"/>
  <c r="Q64" i="19" s="1"/>
  <c r="S64" i="19" s="1"/>
  <c r="U64" i="19" s="1"/>
  <c r="AQ64" i="19" s="1"/>
  <c r="AU64" i="19" s="1"/>
  <c r="O65" i="19"/>
  <c r="P108" i="14"/>
  <c r="Q108" i="14" s="1"/>
  <c r="S108" i="14" s="1"/>
  <c r="U108" i="14" s="1"/>
  <c r="AT108" i="14" s="1"/>
  <c r="AX108" i="14" s="1"/>
  <c r="N109" i="14"/>
  <c r="O109" i="14"/>
  <c r="P61" i="29"/>
  <c r="Q61" i="29" s="1"/>
  <c r="S61" i="29" s="1"/>
  <c r="U61" i="29" s="1"/>
  <c r="AQ61" i="29" s="1"/>
  <c r="AU61" i="29" s="1"/>
  <c r="P110" i="20"/>
  <c r="Q110" i="20" s="1"/>
  <c r="S110" i="20" s="1"/>
  <c r="U110" i="20" s="1"/>
  <c r="AT110" i="20" s="1"/>
  <c r="AX110" i="20" s="1"/>
  <c r="P48" i="12"/>
  <c r="Q48" i="12" s="1"/>
  <c r="S48" i="12" s="1"/>
  <c r="U48" i="12" s="1"/>
  <c r="AQ48" i="12" s="1"/>
  <c r="AU48" i="12" s="1"/>
  <c r="P126" i="19"/>
  <c r="Q126" i="19" s="1"/>
  <c r="S126" i="19" s="1"/>
  <c r="U126" i="19" s="1"/>
  <c r="AT126" i="19" s="1"/>
  <c r="O127" i="19"/>
  <c r="P92" i="23"/>
  <c r="Q92" i="23" s="1"/>
  <c r="S92" i="23" s="1"/>
  <c r="U92" i="23" s="1"/>
  <c r="AJ92" i="23" s="1"/>
  <c r="AN92" i="23" s="1"/>
  <c r="N30" i="8"/>
  <c r="O128" i="3"/>
  <c r="N93" i="17"/>
  <c r="O93" i="17" s="1"/>
  <c r="P142" i="18"/>
  <c r="Q142" i="18" s="1"/>
  <c r="S142" i="18" s="1"/>
  <c r="U142" i="18" s="1"/>
  <c r="AT142" i="18" s="1"/>
  <c r="AX142" i="18" s="1"/>
  <c r="O143" i="18"/>
  <c r="BA125" i="16"/>
  <c r="AX125" i="16"/>
  <c r="P143" i="10"/>
  <c r="Q143" i="10" s="1"/>
  <c r="S143" i="10" s="1"/>
  <c r="U143" i="10" s="1"/>
  <c r="AT143" i="10" s="1"/>
  <c r="AX143" i="10" s="1"/>
  <c r="O144" i="10"/>
  <c r="P48" i="22"/>
  <c r="Q48" i="22" s="1"/>
  <c r="S48" i="22" s="1"/>
  <c r="U48" i="22" s="1"/>
  <c r="AQ48" i="22" s="1"/>
  <c r="AU48" i="22" s="1"/>
  <c r="O49" i="22"/>
  <c r="O125" i="27"/>
  <c r="P65" i="13"/>
  <c r="Q65" i="13" s="1"/>
  <c r="S65" i="13" s="1"/>
  <c r="U65" i="13" s="1"/>
  <c r="AQ65" i="13" s="1"/>
  <c r="AU65" i="13" s="1"/>
  <c r="O66" i="13"/>
  <c r="O128" i="15"/>
  <c r="P64" i="18"/>
  <c r="Q64" i="18" s="1"/>
  <c r="S64" i="18" s="1"/>
  <c r="U64" i="18" s="1"/>
  <c r="AQ64" i="18" s="1"/>
  <c r="AU64" i="18" s="1"/>
  <c r="O65" i="18"/>
  <c r="O142" i="11"/>
  <c r="O126" i="18"/>
  <c r="O110" i="1"/>
  <c r="O126" i="17"/>
  <c r="O94" i="6"/>
  <c r="P110" i="30"/>
  <c r="Q110" i="30" s="1"/>
  <c r="S110" i="30" s="1"/>
  <c r="U110" i="30" s="1"/>
  <c r="AT110" i="30" s="1"/>
  <c r="AX110" i="30" s="1"/>
  <c r="O111" i="30"/>
  <c r="P109" i="12"/>
  <c r="Q109" i="12" s="1"/>
  <c r="S109" i="12" s="1"/>
  <c r="U109" i="12" s="1"/>
  <c r="AT109" i="12" s="1"/>
  <c r="AX109" i="12" s="1"/>
  <c r="O110" i="12"/>
  <c r="P94" i="1"/>
  <c r="Q94" i="1" s="1"/>
  <c r="S94" i="1" s="1"/>
  <c r="U94" i="1" s="1"/>
  <c r="AJ94" i="1" s="1"/>
  <c r="AN94" i="1" s="1"/>
  <c r="O95" i="1"/>
  <c r="P63" i="8"/>
  <c r="Q63" i="8" s="1"/>
  <c r="S63" i="8" s="1"/>
  <c r="U63" i="8" s="1"/>
  <c r="AQ63" i="8" s="1"/>
  <c r="AU63" i="8" s="1"/>
  <c r="P47" i="18"/>
  <c r="Q47" i="18" s="1"/>
  <c r="S47" i="18" s="1"/>
  <c r="U47" i="18" s="1"/>
  <c r="AQ47" i="18" s="1"/>
  <c r="AU47" i="18" s="1"/>
  <c r="P126" i="22"/>
  <c r="Q126" i="22" s="1"/>
  <c r="S126" i="22" s="1"/>
  <c r="U126" i="22" s="1"/>
  <c r="AT126" i="22" s="1"/>
  <c r="O127" i="22"/>
  <c r="P64" i="16"/>
  <c r="Q64" i="16" s="1"/>
  <c r="S64" i="16" s="1"/>
  <c r="U64" i="16" s="1"/>
  <c r="AQ64" i="16" s="1"/>
  <c r="AU64" i="16" s="1"/>
  <c r="AX127" i="3"/>
  <c r="BA127" i="3"/>
  <c r="P79" i="11"/>
  <c r="Q79" i="11" s="1"/>
  <c r="S79" i="11" s="1"/>
  <c r="U79" i="11" s="1"/>
  <c r="AQ79" i="11" s="1"/>
  <c r="AU79" i="11" s="1"/>
  <c r="P32" i="26"/>
  <c r="Q32" i="26" s="1"/>
  <c r="S32" i="26" s="1"/>
  <c r="U32" i="26" s="1"/>
  <c r="AQ32" i="26" s="1"/>
  <c r="AU32" i="26" s="1"/>
  <c r="O33" i="26"/>
  <c r="P32" i="25"/>
  <c r="Q32" i="25" s="1"/>
  <c r="S32" i="25" s="1"/>
  <c r="U32" i="25" s="1"/>
  <c r="AQ32" i="25" s="1"/>
  <c r="AU32" i="25" s="1"/>
  <c r="O33" i="25"/>
  <c r="P62" i="33"/>
  <c r="Q62" i="33" s="1"/>
  <c r="S62" i="33" s="1"/>
  <c r="U62" i="33" s="1"/>
  <c r="AQ62" i="33" s="1"/>
  <c r="AU62" i="33" s="1"/>
  <c r="P127" i="2"/>
  <c r="Q127" i="2" s="1"/>
  <c r="S127" i="2" s="1"/>
  <c r="U127" i="2" s="1"/>
  <c r="AT127" i="2" s="1"/>
  <c r="P143" i="25"/>
  <c r="Q143" i="25" s="1"/>
  <c r="S143" i="25" s="1"/>
  <c r="U143" i="25" s="1"/>
  <c r="AT143" i="25" s="1"/>
  <c r="AX143" i="25" s="1"/>
  <c r="O144" i="25"/>
  <c r="P93" i="3"/>
  <c r="Q93" i="3" s="1"/>
  <c r="S93" i="3" s="1"/>
  <c r="U93" i="3" s="1"/>
  <c r="AJ93" i="3" s="1"/>
  <c r="AN93" i="3" s="1"/>
  <c r="P78" i="2"/>
  <c r="Q78" i="2" s="1"/>
  <c r="S78" i="2" s="1"/>
  <c r="U78" i="2" s="1"/>
  <c r="AQ78" i="2" s="1"/>
  <c r="AU78" i="2" s="1"/>
  <c r="BA124" i="27"/>
  <c r="AX124" i="27"/>
  <c r="P93" i="10"/>
  <c r="Q93" i="10" s="1"/>
  <c r="S93" i="10" s="1"/>
  <c r="U93" i="10" s="1"/>
  <c r="AJ93" i="10" s="1"/>
  <c r="AN93" i="10" s="1"/>
  <c r="O94" i="10"/>
  <c r="BA127" i="15"/>
  <c r="AX127" i="15"/>
  <c r="AX125" i="18"/>
  <c r="BA125" i="18"/>
  <c r="BA124" i="24"/>
  <c r="AX124" i="24"/>
  <c r="P111" i="2"/>
  <c r="Q111" i="2" s="1"/>
  <c r="S111" i="2" s="1"/>
  <c r="U111" i="2" s="1"/>
  <c r="AT111" i="2" s="1"/>
  <c r="AX111" i="2" s="1"/>
  <c r="P78" i="30"/>
  <c r="Q78" i="30" s="1"/>
  <c r="S78" i="30" s="1"/>
  <c r="U78" i="30" s="1"/>
  <c r="AQ78" i="30" s="1"/>
  <c r="AU78" i="30" s="1"/>
  <c r="BA125" i="17"/>
  <c r="AX125" i="17"/>
  <c r="P94" i="22"/>
  <c r="Q94" i="22" s="1"/>
  <c r="S94" i="22" s="1"/>
  <c r="U94" i="22" s="1"/>
  <c r="AJ94" i="22" s="1"/>
  <c r="AN94" i="22" s="1"/>
  <c r="O95" i="22"/>
  <c r="P64" i="17"/>
  <c r="Q64" i="17" s="1"/>
  <c r="S64" i="17" s="1"/>
  <c r="U64" i="17" s="1"/>
  <c r="AQ64" i="17" s="1"/>
  <c r="AU64" i="17" s="1"/>
  <c r="P140" i="5"/>
  <c r="Q140" i="5" s="1"/>
  <c r="S140" i="5" s="1"/>
  <c r="U140" i="5" s="1"/>
  <c r="AT140" i="5" s="1"/>
  <c r="AX140" i="5" s="1"/>
  <c r="P78" i="7"/>
  <c r="Q78" i="7" s="1"/>
  <c r="S78" i="7" s="1"/>
  <c r="U78" i="7" s="1"/>
  <c r="AQ78" i="7" s="1"/>
  <c r="AU78" i="7" s="1"/>
  <c r="O79" i="7"/>
  <c r="P108" i="18"/>
  <c r="Q108" i="18" s="1"/>
  <c r="S108" i="18" s="1"/>
  <c r="U108" i="18" s="1"/>
  <c r="AT108" i="18" s="1"/>
  <c r="AX108" i="18" s="1"/>
  <c r="P32" i="27"/>
  <c r="Q32" i="27" s="1"/>
  <c r="S32" i="27" s="1"/>
  <c r="U32" i="27" s="1"/>
  <c r="AQ32" i="27" s="1"/>
  <c r="AU32" i="27" s="1"/>
  <c r="O49" i="4"/>
  <c r="O93" i="31"/>
  <c r="O110" i="27"/>
  <c r="P94" i="13"/>
  <c r="Q94" i="13" s="1"/>
  <c r="S94" i="13" s="1"/>
  <c r="U94" i="13" s="1"/>
  <c r="AJ94" i="13" s="1"/>
  <c r="AN94" i="13" s="1"/>
  <c r="O95" i="13"/>
  <c r="P80" i="4"/>
  <c r="Q80" i="4" s="1"/>
  <c r="S80" i="4" s="1"/>
  <c r="U80" i="4" s="1"/>
  <c r="AQ80" i="4" s="1"/>
  <c r="AU80" i="4" s="1"/>
  <c r="O49" i="33"/>
  <c r="N46" i="24"/>
  <c r="O46" i="24" s="1"/>
  <c r="P141" i="14"/>
  <c r="Q141" i="14" s="1"/>
  <c r="S141" i="14" s="1"/>
  <c r="U141" i="14" s="1"/>
  <c r="AT141" i="14" s="1"/>
  <c r="AX141" i="14" s="1"/>
  <c r="AX126" i="2"/>
  <c r="BA126" i="2"/>
  <c r="O110" i="8"/>
  <c r="P32" i="1"/>
  <c r="Q32" i="1" s="1"/>
  <c r="S32" i="1" s="1"/>
  <c r="U32" i="1" s="1"/>
  <c r="AQ32" i="1" s="1"/>
  <c r="AU32" i="1" s="1"/>
  <c r="N125" i="27"/>
  <c r="N109" i="17"/>
  <c r="O109" i="17" s="1"/>
  <c r="O140" i="19"/>
  <c r="P63" i="7"/>
  <c r="Q63" i="7" s="1"/>
  <c r="S63" i="7" s="1"/>
  <c r="U63" i="7" s="1"/>
  <c r="AQ63" i="7" s="1"/>
  <c r="AU63" i="7" s="1"/>
  <c r="O64" i="7"/>
  <c r="N62" i="30"/>
  <c r="O62" i="30" s="1"/>
  <c r="O94" i="28"/>
  <c r="P126" i="31"/>
  <c r="Q126" i="31" s="1"/>
  <c r="S126" i="31" s="1"/>
  <c r="U126" i="31" s="1"/>
  <c r="AT126" i="31" s="1"/>
  <c r="N125" i="24"/>
  <c r="O125" i="24" s="1"/>
  <c r="O49" i="2"/>
  <c r="O78" i="26"/>
  <c r="O78" i="19"/>
  <c r="P141" i="20"/>
  <c r="Q141" i="20" s="1"/>
  <c r="S141" i="20" s="1"/>
  <c r="U141" i="20" s="1"/>
  <c r="AT141" i="20" s="1"/>
  <c r="AX141" i="20" s="1"/>
  <c r="O94" i="12"/>
  <c r="O31" i="16"/>
  <c r="P142" i="7"/>
  <c r="Q142" i="7" s="1"/>
  <c r="S142" i="7" s="1"/>
  <c r="U142" i="7" s="1"/>
  <c r="AT142" i="7" s="1"/>
  <c r="AX142" i="7" s="1"/>
  <c r="O143" i="7"/>
  <c r="P126" i="8"/>
  <c r="Q126" i="8" s="1"/>
  <c r="S126" i="8" s="1"/>
  <c r="U126" i="8" s="1"/>
  <c r="AT126" i="8" s="1"/>
  <c r="O127" i="8"/>
  <c r="P62" i="14"/>
  <c r="Q62" i="14" s="1"/>
  <c r="S62" i="14" s="1"/>
  <c r="U62" i="14" s="1"/>
  <c r="AQ62" i="14" s="1"/>
  <c r="AU62" i="14" s="1"/>
  <c r="O63" i="14"/>
  <c r="O79" i="13"/>
  <c r="P31" i="3"/>
  <c r="Q31" i="3" s="1"/>
  <c r="S31" i="3" s="1"/>
  <c r="U31" i="3" s="1"/>
  <c r="AQ31" i="3" s="1"/>
  <c r="AU31" i="3" s="1"/>
  <c r="P32" i="18"/>
  <c r="Q32" i="18" s="1"/>
  <c r="S32" i="18" s="1"/>
  <c r="U32" i="18" s="1"/>
  <c r="AQ32" i="18" s="1"/>
  <c r="AU32" i="18" s="1"/>
  <c r="P128" i="26"/>
  <c r="Q128" i="26" s="1"/>
  <c r="S128" i="26" s="1"/>
  <c r="U128" i="26" s="1"/>
  <c r="AT128" i="26" s="1"/>
  <c r="P79" i="31"/>
  <c r="Q79" i="31" s="1"/>
  <c r="S79" i="31" s="1"/>
  <c r="U79" i="31" s="1"/>
  <c r="AQ79" i="31" s="1"/>
  <c r="AU79" i="31" s="1"/>
  <c r="O80" i="31"/>
  <c r="P127" i="1"/>
  <c r="Q127" i="1" s="1"/>
  <c r="S127" i="1" s="1"/>
  <c r="U127" i="1" s="1"/>
  <c r="AT127" i="1" s="1"/>
  <c r="O128" i="1"/>
  <c r="P127" i="5"/>
  <c r="Q127" i="5" s="1"/>
  <c r="S127" i="5" s="1"/>
  <c r="U127" i="5" s="1"/>
  <c r="AT127" i="5" s="1"/>
  <c r="O128" i="5"/>
  <c r="P47" i="26"/>
  <c r="Q47" i="26" s="1"/>
  <c r="S47" i="26" s="1"/>
  <c r="U47" i="26" s="1"/>
  <c r="AQ47" i="26" s="1"/>
  <c r="AU47" i="26" s="1"/>
  <c r="O48" i="26"/>
  <c r="P49" i="29"/>
  <c r="Q49" i="29" s="1"/>
  <c r="S49" i="29" s="1"/>
  <c r="U49" i="29" s="1"/>
  <c r="AQ49" i="29" s="1"/>
  <c r="AU49" i="29" s="1"/>
  <c r="P95" i="18"/>
  <c r="Q95" i="18" s="1"/>
  <c r="S95" i="18" s="1"/>
  <c r="U95" i="18" s="1"/>
  <c r="AJ95" i="18" s="1"/>
  <c r="AN95" i="18" s="1"/>
  <c r="P31" i="29"/>
  <c r="Q31" i="29" s="1"/>
  <c r="S31" i="29" s="1"/>
  <c r="U31" i="29" s="1"/>
  <c r="AQ31" i="29" s="1"/>
  <c r="AU31" i="29" s="1"/>
  <c r="P32" i="15"/>
  <c r="Q32" i="15" s="1"/>
  <c r="S32" i="15" s="1"/>
  <c r="U32" i="15" s="1"/>
  <c r="AQ32" i="15" s="1"/>
  <c r="AU32" i="15" s="1"/>
  <c r="P126" i="13"/>
  <c r="Q126" i="13" s="1"/>
  <c r="S126" i="13" s="1"/>
  <c r="U126" i="13" s="1"/>
  <c r="AT126" i="13" s="1"/>
  <c r="P65" i="21"/>
  <c r="Q65" i="21" s="1"/>
  <c r="S65" i="21" s="1"/>
  <c r="U65" i="21" s="1"/>
  <c r="AQ65" i="21" s="1"/>
  <c r="AU65" i="21" s="1"/>
  <c r="O66" i="21"/>
  <c r="BA127" i="26"/>
  <c r="AX127" i="26"/>
  <c r="O111" i="21"/>
  <c r="AX126" i="1"/>
  <c r="BA126" i="1"/>
  <c r="AX126" i="5"/>
  <c r="BA126" i="5"/>
  <c r="N140" i="19"/>
  <c r="P78" i="20"/>
  <c r="Q78" i="20" s="1"/>
  <c r="S78" i="20" s="1"/>
  <c r="U78" i="20" s="1"/>
  <c r="AQ78" i="20" s="1"/>
  <c r="AU78" i="20" s="1"/>
  <c r="O79" i="20"/>
  <c r="P126" i="10"/>
  <c r="Q126" i="10" s="1"/>
  <c r="S126" i="10" s="1"/>
  <c r="U126" i="10" s="1"/>
  <c r="AT126" i="10" s="1"/>
  <c r="O127" i="10"/>
  <c r="O79" i="10"/>
  <c r="O110" i="26"/>
  <c r="P126" i="21"/>
  <c r="Q126" i="21" s="1"/>
  <c r="S126" i="21" s="1"/>
  <c r="U126" i="21" s="1"/>
  <c r="AT126" i="21" s="1"/>
  <c r="O127" i="21"/>
  <c r="P126" i="11"/>
  <c r="Q126" i="11" s="1"/>
  <c r="S126" i="11" s="1"/>
  <c r="U126" i="11" s="1"/>
  <c r="AT126" i="11" s="1"/>
  <c r="O127" i="11"/>
  <c r="P32" i="21"/>
  <c r="Q32" i="21" s="1"/>
  <c r="S32" i="21" s="1"/>
  <c r="U32" i="21" s="1"/>
  <c r="AQ32" i="21" s="1"/>
  <c r="AU32" i="21" s="1"/>
  <c r="P141" i="3"/>
  <c r="Q141" i="3" s="1"/>
  <c r="S141" i="3" s="1"/>
  <c r="U141" i="3" s="1"/>
  <c r="AT141" i="3" s="1"/>
  <c r="AX141" i="3" s="1"/>
  <c r="O93" i="30"/>
  <c r="P126" i="14"/>
  <c r="Q126" i="14" s="1"/>
  <c r="S126" i="14" s="1"/>
  <c r="U126" i="14" s="1"/>
  <c r="AT126" i="14" s="1"/>
  <c r="O127" i="14"/>
  <c r="O111" i="19"/>
  <c r="O141" i="17"/>
  <c r="AX125" i="13"/>
  <c r="BA125" i="13"/>
  <c r="O46" i="27"/>
  <c r="P111" i="24"/>
  <c r="Q111" i="24" s="1"/>
  <c r="S111" i="24" s="1"/>
  <c r="U111" i="24" s="1"/>
  <c r="AT111" i="24" s="1"/>
  <c r="AX111" i="24" s="1"/>
  <c r="O112" i="24"/>
  <c r="N77" i="12"/>
  <c r="O77" i="12" s="1"/>
  <c r="P141" i="28"/>
  <c r="Q141" i="28" s="1"/>
  <c r="S141" i="28" s="1"/>
  <c r="U141" i="28" s="1"/>
  <c r="AT141" i="28" s="1"/>
  <c r="AX141" i="28" s="1"/>
  <c r="O47" i="14"/>
  <c r="O141" i="24"/>
  <c r="O93" i="14"/>
  <c r="O33" i="30"/>
  <c r="P47" i="3"/>
  <c r="Q47" i="3" s="1"/>
  <c r="S47" i="3" s="1"/>
  <c r="U47" i="3" s="1"/>
  <c r="AQ47" i="3" s="1"/>
  <c r="AU47" i="3" s="1"/>
  <c r="O48" i="3"/>
  <c r="P94" i="29"/>
  <c r="Q94" i="29" s="1"/>
  <c r="S94" i="29" s="1"/>
  <c r="U94" i="29" s="1"/>
  <c r="AJ94" i="29" s="1"/>
  <c r="AN94" i="29" s="1"/>
  <c r="O95" i="29"/>
  <c r="O111" i="9"/>
  <c r="O46" i="7"/>
  <c r="O94" i="8"/>
  <c r="BA125" i="21"/>
  <c r="AX125" i="21"/>
  <c r="O63" i="26"/>
  <c r="BA125" i="11"/>
  <c r="AX125" i="11"/>
  <c r="P80" i="34" l="1"/>
  <c r="Q80" i="34" s="1"/>
  <c r="S80" i="34" s="1"/>
  <c r="U80" i="34" s="1"/>
  <c r="AQ80" i="34" s="1"/>
  <c r="AU80" i="34" s="1"/>
  <c r="O81" i="34"/>
  <c r="P141" i="34"/>
  <c r="Q141" i="34" s="1"/>
  <c r="S141" i="34" s="1"/>
  <c r="U141" i="34" s="1"/>
  <c r="AT141" i="34" s="1"/>
  <c r="AX141" i="34" s="1"/>
  <c r="P97" i="34"/>
  <c r="Q97" i="34" s="1"/>
  <c r="S97" i="34" s="1"/>
  <c r="U97" i="34" s="1"/>
  <c r="AJ97" i="34" s="1"/>
  <c r="AN97" i="34" s="1"/>
  <c r="P64" i="34"/>
  <c r="Q64" i="34" s="1"/>
  <c r="S64" i="34" s="1"/>
  <c r="U64" i="34" s="1"/>
  <c r="AQ64" i="34" s="1"/>
  <c r="AU64" i="34" s="1"/>
  <c r="O65" i="34"/>
  <c r="P32" i="34"/>
  <c r="Q32" i="34" s="1"/>
  <c r="S32" i="34" s="1"/>
  <c r="U32" i="34" s="1"/>
  <c r="AQ32" i="34" s="1"/>
  <c r="AU32" i="34" s="1"/>
  <c r="O33" i="34"/>
  <c r="P49" i="34"/>
  <c r="Q49" i="34" s="1"/>
  <c r="S49" i="34" s="1"/>
  <c r="U49" i="34" s="1"/>
  <c r="AQ49" i="34" s="1"/>
  <c r="AU49" i="34" s="1"/>
  <c r="BA126" i="34"/>
  <c r="AX126" i="34"/>
  <c r="P127" i="34"/>
  <c r="Q127" i="34" s="1"/>
  <c r="S127" i="34" s="1"/>
  <c r="U127" i="34" s="1"/>
  <c r="AT127" i="34" s="1"/>
  <c r="O128" i="34"/>
  <c r="O111" i="34"/>
  <c r="P77" i="12"/>
  <c r="Q77" i="12" s="1"/>
  <c r="S77" i="12" s="1"/>
  <c r="U77" i="12" s="1"/>
  <c r="AQ77" i="12" s="1"/>
  <c r="AU77" i="12" s="1"/>
  <c r="O78" i="12"/>
  <c r="P109" i="17"/>
  <c r="Q109" i="17" s="1"/>
  <c r="S109" i="17" s="1"/>
  <c r="U109" i="17" s="1"/>
  <c r="AT109" i="17" s="1"/>
  <c r="AX109" i="17" s="1"/>
  <c r="O110" i="17"/>
  <c r="P46" i="24"/>
  <c r="Q46" i="24" s="1"/>
  <c r="S46" i="24" s="1"/>
  <c r="U46" i="24" s="1"/>
  <c r="AQ46" i="24" s="1"/>
  <c r="AU46" i="24" s="1"/>
  <c r="O47" i="24"/>
  <c r="P125" i="24"/>
  <c r="Q125" i="24" s="1"/>
  <c r="S125" i="24" s="1"/>
  <c r="U125" i="24" s="1"/>
  <c r="AT125" i="24" s="1"/>
  <c r="O126" i="24"/>
  <c r="P109" i="15"/>
  <c r="Q109" i="15" s="1"/>
  <c r="S109" i="15" s="1"/>
  <c r="U109" i="15" s="1"/>
  <c r="AT109" i="15" s="1"/>
  <c r="AX109" i="15" s="1"/>
  <c r="AX126" i="31"/>
  <c r="BA126" i="31"/>
  <c r="P33" i="25"/>
  <c r="Q33" i="25" s="1"/>
  <c r="S33" i="25" s="1"/>
  <c r="U33" i="25" s="1"/>
  <c r="AQ33" i="25" s="1"/>
  <c r="AU33" i="25" s="1"/>
  <c r="O34" i="25"/>
  <c r="P97" i="16"/>
  <c r="Q97" i="16" s="1"/>
  <c r="S97" i="16" s="1"/>
  <c r="U97" i="16" s="1"/>
  <c r="AJ97" i="16" s="1"/>
  <c r="AN97" i="16" s="1"/>
  <c r="O98" i="16"/>
  <c r="P32" i="12"/>
  <c r="Q32" i="12" s="1"/>
  <c r="S32" i="12" s="1"/>
  <c r="U32" i="12" s="1"/>
  <c r="AQ32" i="12" s="1"/>
  <c r="AU32" i="12" s="1"/>
  <c r="O33" i="12"/>
  <c r="P94" i="8"/>
  <c r="Q94" i="8" s="1"/>
  <c r="S94" i="8" s="1"/>
  <c r="U94" i="8" s="1"/>
  <c r="AJ94" i="8" s="1"/>
  <c r="AN94" i="8" s="1"/>
  <c r="P46" i="7"/>
  <c r="Q46" i="7" s="1"/>
  <c r="S46" i="7" s="1"/>
  <c r="U46" i="7" s="1"/>
  <c r="AQ46" i="7" s="1"/>
  <c r="AU46" i="7" s="1"/>
  <c r="P47" i="14"/>
  <c r="Q47" i="14" s="1"/>
  <c r="S47" i="14" s="1"/>
  <c r="U47" i="14" s="1"/>
  <c r="AQ47" i="14" s="1"/>
  <c r="AU47" i="14" s="1"/>
  <c r="O33" i="21"/>
  <c r="O50" i="29"/>
  <c r="O63" i="33"/>
  <c r="O64" i="8"/>
  <c r="P128" i="15"/>
  <c r="Q128" i="15" s="1"/>
  <c r="S128" i="15" s="1"/>
  <c r="U128" i="15" s="1"/>
  <c r="AT128" i="15" s="1"/>
  <c r="O129" i="15"/>
  <c r="P65" i="19"/>
  <c r="Q65" i="19" s="1"/>
  <c r="S65" i="19" s="1"/>
  <c r="U65" i="19" s="1"/>
  <c r="AQ65" i="19" s="1"/>
  <c r="AU65" i="19" s="1"/>
  <c r="O66" i="19"/>
  <c r="P96" i="25"/>
  <c r="Q96" i="25" s="1"/>
  <c r="S96" i="25" s="1"/>
  <c r="U96" i="25" s="1"/>
  <c r="AJ96" i="25" s="1"/>
  <c r="AN96" i="25" s="1"/>
  <c r="O97" i="25"/>
  <c r="P32" i="4"/>
  <c r="Q32" i="4" s="1"/>
  <c r="S32" i="4" s="1"/>
  <c r="U32" i="4" s="1"/>
  <c r="AQ32" i="4" s="1"/>
  <c r="AU32" i="4" s="1"/>
  <c r="P63" i="22"/>
  <c r="Q63" i="22" s="1"/>
  <c r="S63" i="22" s="1"/>
  <c r="U63" i="22" s="1"/>
  <c r="AQ63" i="22" s="1"/>
  <c r="AU63" i="22" s="1"/>
  <c r="P143" i="4"/>
  <c r="Q143" i="4" s="1"/>
  <c r="S143" i="4" s="1"/>
  <c r="U143" i="4" s="1"/>
  <c r="AT143" i="4" s="1"/>
  <c r="AX143" i="4" s="1"/>
  <c r="P126" i="30"/>
  <c r="Q126" i="30" s="1"/>
  <c r="S126" i="30" s="1"/>
  <c r="U126" i="30" s="1"/>
  <c r="AT126" i="30" s="1"/>
  <c r="O80" i="21"/>
  <c r="P141" i="1"/>
  <c r="Q141" i="1" s="1"/>
  <c r="S141" i="1" s="1"/>
  <c r="U141" i="1" s="1"/>
  <c r="AT141" i="1" s="1"/>
  <c r="AX141" i="1" s="1"/>
  <c r="O142" i="1"/>
  <c r="P31" i="10"/>
  <c r="Q31" i="10" s="1"/>
  <c r="S31" i="10" s="1"/>
  <c r="U31" i="10" s="1"/>
  <c r="AQ31" i="10" s="1"/>
  <c r="AU31" i="10" s="1"/>
  <c r="AX125" i="23"/>
  <c r="BA125" i="23"/>
  <c r="O141" i="12"/>
  <c r="O142" i="28"/>
  <c r="P79" i="13"/>
  <c r="Q79" i="13" s="1"/>
  <c r="S79" i="13" s="1"/>
  <c r="U79" i="13" s="1"/>
  <c r="AQ79" i="13" s="1"/>
  <c r="AU79" i="13" s="1"/>
  <c r="O80" i="13"/>
  <c r="O127" i="31"/>
  <c r="O141" i="5"/>
  <c r="O112" i="22"/>
  <c r="O95" i="15"/>
  <c r="P110" i="5"/>
  <c r="Q110" i="5" s="1"/>
  <c r="S110" i="5" s="1"/>
  <c r="U110" i="5" s="1"/>
  <c r="AT110" i="5" s="1"/>
  <c r="AX110" i="5" s="1"/>
  <c r="O111" i="5"/>
  <c r="AX125" i="30"/>
  <c r="BA125" i="30"/>
  <c r="O47" i="20"/>
  <c r="O32" i="11"/>
  <c r="O65" i="6"/>
  <c r="O49" i="1"/>
  <c r="P95" i="24"/>
  <c r="Q95" i="24" s="1"/>
  <c r="S95" i="24" s="1"/>
  <c r="U95" i="24" s="1"/>
  <c r="AJ95" i="24" s="1"/>
  <c r="AN95" i="24" s="1"/>
  <c r="P34" i="28"/>
  <c r="Q34" i="28" s="1"/>
  <c r="S34" i="28" s="1"/>
  <c r="U34" i="28" s="1"/>
  <c r="AQ34" i="28" s="1"/>
  <c r="AU34" i="28" s="1"/>
  <c r="O35" i="28"/>
  <c r="P126" i="12"/>
  <c r="Q126" i="12" s="1"/>
  <c r="S126" i="12" s="1"/>
  <c r="U126" i="12" s="1"/>
  <c r="AT126" i="12" s="1"/>
  <c r="O127" i="12"/>
  <c r="P111" i="3"/>
  <c r="Q111" i="3" s="1"/>
  <c r="S111" i="3" s="1"/>
  <c r="U111" i="3" s="1"/>
  <c r="AT111" i="3" s="1"/>
  <c r="AX111" i="3" s="1"/>
  <c r="O112" i="3"/>
  <c r="P63" i="24"/>
  <c r="Q63" i="24" s="1"/>
  <c r="S63" i="24" s="1"/>
  <c r="U63" i="24" s="1"/>
  <c r="AQ63" i="24" s="1"/>
  <c r="AU63" i="24" s="1"/>
  <c r="O64" i="24"/>
  <c r="P63" i="26"/>
  <c r="Q63" i="26" s="1"/>
  <c r="S63" i="26" s="1"/>
  <c r="U63" i="26" s="1"/>
  <c r="AQ63" i="26" s="1"/>
  <c r="AU63" i="26" s="1"/>
  <c r="AX126" i="11"/>
  <c r="BA126" i="11"/>
  <c r="P94" i="28"/>
  <c r="Q94" i="28" s="1"/>
  <c r="S94" i="28" s="1"/>
  <c r="U94" i="28" s="1"/>
  <c r="AJ94" i="28" s="1"/>
  <c r="AN94" i="28" s="1"/>
  <c r="O81" i="4"/>
  <c r="O65" i="17"/>
  <c r="N93" i="23"/>
  <c r="O93" i="23" s="1"/>
  <c r="O64" i="4"/>
  <c r="P30" i="8"/>
  <c r="Q30" i="8" s="1"/>
  <c r="S30" i="8" s="1"/>
  <c r="U30" i="8" s="1"/>
  <c r="AQ30" i="8" s="1"/>
  <c r="AU30" i="8" s="1"/>
  <c r="O31" i="8"/>
  <c r="O65" i="11"/>
  <c r="O79" i="27"/>
  <c r="O48" i="16"/>
  <c r="P65" i="10"/>
  <c r="Q65" i="10" s="1"/>
  <c r="S65" i="10" s="1"/>
  <c r="U65" i="10" s="1"/>
  <c r="AQ65" i="10" s="1"/>
  <c r="AU65" i="10" s="1"/>
  <c r="O110" i="4"/>
  <c r="O142" i="27"/>
  <c r="AX125" i="12"/>
  <c r="BA125" i="12"/>
  <c r="P127" i="11"/>
  <c r="Q127" i="11" s="1"/>
  <c r="S127" i="11" s="1"/>
  <c r="U127" i="11" s="1"/>
  <c r="AT127" i="11" s="1"/>
  <c r="O128" i="11"/>
  <c r="P127" i="8"/>
  <c r="Q127" i="8" s="1"/>
  <c r="S127" i="8" s="1"/>
  <c r="U127" i="8" s="1"/>
  <c r="AT127" i="8" s="1"/>
  <c r="O128" i="8"/>
  <c r="P64" i="7"/>
  <c r="Q64" i="7" s="1"/>
  <c r="S64" i="7" s="1"/>
  <c r="U64" i="7" s="1"/>
  <c r="AQ64" i="7" s="1"/>
  <c r="AU64" i="7" s="1"/>
  <c r="O65" i="7"/>
  <c r="P95" i="13"/>
  <c r="Q95" i="13" s="1"/>
  <c r="S95" i="13" s="1"/>
  <c r="U95" i="13" s="1"/>
  <c r="AJ95" i="13" s="1"/>
  <c r="AN95" i="13" s="1"/>
  <c r="O96" i="13"/>
  <c r="P95" i="22"/>
  <c r="Q95" i="22" s="1"/>
  <c r="S95" i="22" s="1"/>
  <c r="U95" i="22" s="1"/>
  <c r="AJ95" i="22" s="1"/>
  <c r="AN95" i="22" s="1"/>
  <c r="P49" i="22"/>
  <c r="Q49" i="22" s="1"/>
  <c r="S49" i="22" s="1"/>
  <c r="U49" i="22" s="1"/>
  <c r="AQ49" i="22" s="1"/>
  <c r="AU49" i="22" s="1"/>
  <c r="AX126" i="19"/>
  <c r="BA126" i="19"/>
  <c r="P97" i="7"/>
  <c r="Q97" i="7" s="1"/>
  <c r="S97" i="7" s="1"/>
  <c r="U97" i="7" s="1"/>
  <c r="AJ97" i="7" s="1"/>
  <c r="AN97" i="7" s="1"/>
  <c r="P48" i="25"/>
  <c r="Q48" i="25" s="1"/>
  <c r="S48" i="25" s="1"/>
  <c r="U48" i="25" s="1"/>
  <c r="AQ48" i="25" s="1"/>
  <c r="AU48" i="25" s="1"/>
  <c r="O49" i="25"/>
  <c r="P63" i="3"/>
  <c r="Q63" i="3" s="1"/>
  <c r="S63" i="3" s="1"/>
  <c r="U63" i="3" s="1"/>
  <c r="AQ63" i="3" s="1"/>
  <c r="AU63" i="3" s="1"/>
  <c r="O64" i="3"/>
  <c r="P142" i="8"/>
  <c r="Q142" i="8" s="1"/>
  <c r="S142" i="8" s="1"/>
  <c r="U142" i="8" s="1"/>
  <c r="AT142" i="8" s="1"/>
  <c r="AX142" i="8" s="1"/>
  <c r="O143" i="8"/>
  <c r="P31" i="22"/>
  <c r="Q31" i="22" s="1"/>
  <c r="S31" i="22" s="1"/>
  <c r="U31" i="22" s="1"/>
  <c r="AQ31" i="22" s="1"/>
  <c r="AU31" i="22" s="1"/>
  <c r="P142" i="6"/>
  <c r="Q142" i="6" s="1"/>
  <c r="S142" i="6" s="1"/>
  <c r="U142" i="6" s="1"/>
  <c r="AT142" i="6" s="1"/>
  <c r="AX142" i="6" s="1"/>
  <c r="O143" i="6"/>
  <c r="P30" i="31"/>
  <c r="Q30" i="31" s="1"/>
  <c r="S30" i="31" s="1"/>
  <c r="U30" i="31" s="1"/>
  <c r="AQ30" i="31" s="1"/>
  <c r="AU30" i="31" s="1"/>
  <c r="O31" i="31"/>
  <c r="P31" i="20"/>
  <c r="Q31" i="20" s="1"/>
  <c r="S31" i="20" s="1"/>
  <c r="U31" i="20" s="1"/>
  <c r="AQ31" i="20" s="1"/>
  <c r="AU31" i="20" s="1"/>
  <c r="O32" i="20"/>
  <c r="P62" i="30"/>
  <c r="Q62" i="30" s="1"/>
  <c r="S62" i="30" s="1"/>
  <c r="U62" i="30" s="1"/>
  <c r="AQ62" i="30" s="1"/>
  <c r="AU62" i="30" s="1"/>
  <c r="P65" i="2"/>
  <c r="Q65" i="2" s="1"/>
  <c r="S65" i="2" s="1"/>
  <c r="U65" i="2" s="1"/>
  <c r="AQ65" i="2" s="1"/>
  <c r="AU65" i="2" s="1"/>
  <c r="O80" i="11"/>
  <c r="P111" i="30"/>
  <c r="Q111" i="30" s="1"/>
  <c r="S111" i="30" s="1"/>
  <c r="U111" i="30" s="1"/>
  <c r="AT111" i="30" s="1"/>
  <c r="AX111" i="30" s="1"/>
  <c r="O112" i="30"/>
  <c r="O49" i="12"/>
  <c r="N46" i="23"/>
  <c r="O46" i="23" s="1"/>
  <c r="O81" i="33"/>
  <c r="O80" i="15"/>
  <c r="P79" i="8"/>
  <c r="Q79" i="8" s="1"/>
  <c r="S79" i="8" s="1"/>
  <c r="U79" i="8" s="1"/>
  <c r="AQ79" i="8" s="1"/>
  <c r="AU79" i="8" s="1"/>
  <c r="P64" i="28"/>
  <c r="Q64" i="28" s="1"/>
  <c r="S64" i="28" s="1"/>
  <c r="U64" i="28" s="1"/>
  <c r="AQ64" i="28" s="1"/>
  <c r="AU64" i="28" s="1"/>
  <c r="P31" i="24"/>
  <c r="Q31" i="24" s="1"/>
  <c r="S31" i="24" s="1"/>
  <c r="U31" i="24" s="1"/>
  <c r="AQ31" i="24" s="1"/>
  <c r="AU31" i="24" s="1"/>
  <c r="O128" i="20"/>
  <c r="P48" i="15"/>
  <c r="Q48" i="15" s="1"/>
  <c r="S48" i="15" s="1"/>
  <c r="U48" i="15" s="1"/>
  <c r="AQ48" i="15" s="1"/>
  <c r="AU48" i="15" s="1"/>
  <c r="O49" i="15"/>
  <c r="P48" i="31"/>
  <c r="Q48" i="31" s="1"/>
  <c r="S48" i="31" s="1"/>
  <c r="U48" i="31" s="1"/>
  <c r="AQ48" i="31" s="1"/>
  <c r="AU48" i="31" s="1"/>
  <c r="O49" i="31"/>
  <c r="O94" i="4"/>
  <c r="P112" i="24"/>
  <c r="Q112" i="24" s="1"/>
  <c r="S112" i="24" s="1"/>
  <c r="U112" i="24" s="1"/>
  <c r="AT112" i="24" s="1"/>
  <c r="AX112" i="24" s="1"/>
  <c r="O113" i="24"/>
  <c r="P94" i="10"/>
  <c r="Q94" i="10" s="1"/>
  <c r="S94" i="10" s="1"/>
  <c r="U94" i="10" s="1"/>
  <c r="AJ94" i="10" s="1"/>
  <c r="AN94" i="10" s="1"/>
  <c r="O95" i="10"/>
  <c r="P80" i="9"/>
  <c r="Q80" i="9" s="1"/>
  <c r="S80" i="9" s="1"/>
  <c r="U80" i="9" s="1"/>
  <c r="AQ80" i="9" s="1"/>
  <c r="AU80" i="9" s="1"/>
  <c r="O81" i="9"/>
  <c r="P144" i="10"/>
  <c r="Q144" i="10" s="1"/>
  <c r="S144" i="10" s="1"/>
  <c r="U144" i="10" s="1"/>
  <c r="AT144" i="10" s="1"/>
  <c r="AX144" i="10" s="1"/>
  <c r="O145" i="10"/>
  <c r="P127" i="6"/>
  <c r="Q127" i="6" s="1"/>
  <c r="S127" i="6" s="1"/>
  <c r="U127" i="6" s="1"/>
  <c r="AT127" i="6" s="1"/>
  <c r="P142" i="13"/>
  <c r="Q142" i="13" s="1"/>
  <c r="S142" i="13" s="1"/>
  <c r="U142" i="13" s="1"/>
  <c r="AT142" i="13" s="1"/>
  <c r="AX142" i="13" s="1"/>
  <c r="P49" i="30"/>
  <c r="Q49" i="30" s="1"/>
  <c r="S49" i="30" s="1"/>
  <c r="U49" i="30" s="1"/>
  <c r="AQ49" i="30" s="1"/>
  <c r="AU49" i="30" s="1"/>
  <c r="O50" i="30"/>
  <c r="O143" i="30"/>
  <c r="P96" i="27"/>
  <c r="Q96" i="27" s="1"/>
  <c r="S96" i="27" s="1"/>
  <c r="U96" i="27" s="1"/>
  <c r="AJ96" i="27" s="1"/>
  <c r="AN96" i="27" s="1"/>
  <c r="O97" i="27"/>
  <c r="P64" i="12"/>
  <c r="Q64" i="12" s="1"/>
  <c r="S64" i="12" s="1"/>
  <c r="U64" i="12" s="1"/>
  <c r="AQ64" i="12" s="1"/>
  <c r="AU64" i="12" s="1"/>
  <c r="O65" i="12"/>
  <c r="BA127" i="20"/>
  <c r="AX127" i="20"/>
  <c r="P79" i="14"/>
  <c r="Q79" i="14" s="1"/>
  <c r="S79" i="14" s="1"/>
  <c r="U79" i="14" s="1"/>
  <c r="AQ79" i="14" s="1"/>
  <c r="AU79" i="14" s="1"/>
  <c r="O80" i="14"/>
  <c r="P47" i="21"/>
  <c r="Q47" i="21" s="1"/>
  <c r="S47" i="21" s="1"/>
  <c r="U47" i="21" s="1"/>
  <c r="AQ47" i="21" s="1"/>
  <c r="AU47" i="21" s="1"/>
  <c r="P64" i="15"/>
  <c r="Q64" i="15" s="1"/>
  <c r="S64" i="15" s="1"/>
  <c r="U64" i="15" s="1"/>
  <c r="AQ64" i="15" s="1"/>
  <c r="AU64" i="15" s="1"/>
  <c r="P110" i="12"/>
  <c r="Q110" i="12" s="1"/>
  <c r="S110" i="12" s="1"/>
  <c r="U110" i="12" s="1"/>
  <c r="AT110" i="12" s="1"/>
  <c r="AX110" i="12" s="1"/>
  <c r="O111" i="12"/>
  <c r="P78" i="17"/>
  <c r="Q78" i="17" s="1"/>
  <c r="S78" i="17" s="1"/>
  <c r="U78" i="17" s="1"/>
  <c r="AQ78" i="17" s="1"/>
  <c r="AU78" i="17" s="1"/>
  <c r="P31" i="5"/>
  <c r="Q31" i="5" s="1"/>
  <c r="S31" i="5" s="1"/>
  <c r="U31" i="5" s="1"/>
  <c r="AQ31" i="5" s="1"/>
  <c r="AU31" i="5" s="1"/>
  <c r="O32" i="5"/>
  <c r="P140" i="19"/>
  <c r="Q140" i="19" s="1"/>
  <c r="S140" i="19" s="1"/>
  <c r="U140" i="19" s="1"/>
  <c r="AT140" i="19" s="1"/>
  <c r="AX140" i="19" s="1"/>
  <c r="O141" i="19"/>
  <c r="P111" i="9"/>
  <c r="Q111" i="9" s="1"/>
  <c r="S111" i="9" s="1"/>
  <c r="U111" i="9" s="1"/>
  <c r="AT111" i="9" s="1"/>
  <c r="AX111" i="9" s="1"/>
  <c r="O112" i="9"/>
  <c r="P79" i="10"/>
  <c r="Q79" i="10" s="1"/>
  <c r="S79" i="10" s="1"/>
  <c r="U79" i="10" s="1"/>
  <c r="AQ79" i="10" s="1"/>
  <c r="AU79" i="10" s="1"/>
  <c r="O80" i="10"/>
  <c r="O127" i="13"/>
  <c r="P80" i="31"/>
  <c r="Q80" i="31" s="1"/>
  <c r="S80" i="31" s="1"/>
  <c r="U80" i="31" s="1"/>
  <c r="AQ80" i="31" s="1"/>
  <c r="AU80" i="31" s="1"/>
  <c r="O81" i="31"/>
  <c r="P31" i="16"/>
  <c r="Q31" i="16" s="1"/>
  <c r="S31" i="16" s="1"/>
  <c r="U31" i="16" s="1"/>
  <c r="AQ31" i="16" s="1"/>
  <c r="AU31" i="16" s="1"/>
  <c r="O32" i="16"/>
  <c r="P93" i="31"/>
  <c r="Q93" i="31" s="1"/>
  <c r="S93" i="31" s="1"/>
  <c r="U93" i="31" s="1"/>
  <c r="AJ93" i="31" s="1"/>
  <c r="AN93" i="31" s="1"/>
  <c r="O94" i="31"/>
  <c r="O79" i="2"/>
  <c r="P94" i="6"/>
  <c r="Q94" i="6" s="1"/>
  <c r="S94" i="6" s="1"/>
  <c r="U94" i="6" s="1"/>
  <c r="AJ94" i="6" s="1"/>
  <c r="AN94" i="6" s="1"/>
  <c r="O95" i="6"/>
  <c r="O111" i="20"/>
  <c r="BA126" i="6"/>
  <c r="AX126" i="6"/>
  <c r="O143" i="21"/>
  <c r="O142" i="15"/>
  <c r="O48" i="13"/>
  <c r="O127" i="9"/>
  <c r="P48" i="6"/>
  <c r="Q48" i="6" s="1"/>
  <c r="S48" i="6" s="1"/>
  <c r="U48" i="6" s="1"/>
  <c r="AQ48" i="6" s="1"/>
  <c r="AU48" i="6" s="1"/>
  <c r="O49" i="6"/>
  <c r="P48" i="11"/>
  <c r="Q48" i="11" s="1"/>
  <c r="S48" i="11" s="1"/>
  <c r="U48" i="11" s="1"/>
  <c r="AQ48" i="11" s="1"/>
  <c r="AU48" i="11" s="1"/>
  <c r="O49" i="11"/>
  <c r="P32" i="23"/>
  <c r="Q32" i="23" s="1"/>
  <c r="S32" i="23" s="1"/>
  <c r="U32" i="23" s="1"/>
  <c r="AQ32" i="23" s="1"/>
  <c r="AU32" i="23" s="1"/>
  <c r="O33" i="23"/>
  <c r="O65" i="9"/>
  <c r="P63" i="1"/>
  <c r="Q63" i="1" s="1"/>
  <c r="S63" i="1" s="1"/>
  <c r="U63" i="1" s="1"/>
  <c r="AQ63" i="1" s="1"/>
  <c r="AU63" i="1" s="1"/>
  <c r="O64" i="1"/>
  <c r="O144" i="23"/>
  <c r="P143" i="23"/>
  <c r="Q143" i="23" s="1"/>
  <c r="S143" i="23" s="1"/>
  <c r="U143" i="23" s="1"/>
  <c r="AT143" i="23" s="1"/>
  <c r="AX143" i="23" s="1"/>
  <c r="P78" i="6"/>
  <c r="Q78" i="6" s="1"/>
  <c r="S78" i="6" s="1"/>
  <c r="U78" i="6" s="1"/>
  <c r="AQ78" i="6" s="1"/>
  <c r="AU78" i="6" s="1"/>
  <c r="P126" i="7"/>
  <c r="Q126" i="7" s="1"/>
  <c r="S126" i="7" s="1"/>
  <c r="U126" i="7" s="1"/>
  <c r="AT126" i="7" s="1"/>
  <c r="BA126" i="21"/>
  <c r="AX126" i="21"/>
  <c r="P46" i="27"/>
  <c r="Q46" i="27" s="1"/>
  <c r="S46" i="27" s="1"/>
  <c r="U46" i="27" s="1"/>
  <c r="AQ46" i="27" s="1"/>
  <c r="AU46" i="27" s="1"/>
  <c r="P110" i="26"/>
  <c r="Q110" i="26" s="1"/>
  <c r="S110" i="26" s="1"/>
  <c r="U110" i="26" s="1"/>
  <c r="AT110" i="26" s="1"/>
  <c r="AX110" i="26" s="1"/>
  <c r="O111" i="26"/>
  <c r="P95" i="29"/>
  <c r="Q95" i="29" s="1"/>
  <c r="S95" i="29" s="1"/>
  <c r="U95" i="29" s="1"/>
  <c r="AJ95" i="29" s="1"/>
  <c r="AN95" i="29" s="1"/>
  <c r="O96" i="29"/>
  <c r="BA126" i="13"/>
  <c r="AX126" i="13"/>
  <c r="P94" i="12"/>
  <c r="Q94" i="12" s="1"/>
  <c r="S94" i="12" s="1"/>
  <c r="U94" i="12" s="1"/>
  <c r="AJ94" i="12" s="1"/>
  <c r="AN94" i="12" s="1"/>
  <c r="P142" i="9"/>
  <c r="Q142" i="9" s="1"/>
  <c r="S142" i="9" s="1"/>
  <c r="U142" i="9" s="1"/>
  <c r="AT142" i="9" s="1"/>
  <c r="AX142" i="9" s="1"/>
  <c r="P110" i="29"/>
  <c r="Q110" i="29" s="1"/>
  <c r="S110" i="29" s="1"/>
  <c r="U110" i="29" s="1"/>
  <c r="AT110" i="29" s="1"/>
  <c r="AX110" i="29" s="1"/>
  <c r="BA126" i="9"/>
  <c r="AX126" i="9"/>
  <c r="P111" i="6"/>
  <c r="Q111" i="6" s="1"/>
  <c r="S111" i="6" s="1"/>
  <c r="U111" i="6" s="1"/>
  <c r="AT111" i="6" s="1"/>
  <c r="AX111" i="6" s="1"/>
  <c r="P79" i="23"/>
  <c r="Q79" i="23" s="1"/>
  <c r="S79" i="23" s="1"/>
  <c r="U79" i="23" s="1"/>
  <c r="AQ79" i="23" s="1"/>
  <c r="AU79" i="23" s="1"/>
  <c r="O80" i="23"/>
  <c r="P31" i="7"/>
  <c r="Q31" i="7" s="1"/>
  <c r="S31" i="7" s="1"/>
  <c r="U31" i="7" s="1"/>
  <c r="AQ31" i="7" s="1"/>
  <c r="AU31" i="7" s="1"/>
  <c r="O32" i="7"/>
  <c r="BA125" i="7"/>
  <c r="AX125" i="7"/>
  <c r="P49" i="33"/>
  <c r="Q49" i="33" s="1"/>
  <c r="S49" i="33" s="1"/>
  <c r="U49" i="33" s="1"/>
  <c r="AQ49" i="33" s="1"/>
  <c r="AU49" i="33" s="1"/>
  <c r="P66" i="13"/>
  <c r="Q66" i="13" s="1"/>
  <c r="S66" i="13" s="1"/>
  <c r="U66" i="13" s="1"/>
  <c r="AQ66" i="13" s="1"/>
  <c r="AU66" i="13" s="1"/>
  <c r="BA126" i="8"/>
  <c r="AX126" i="8"/>
  <c r="AX127" i="1"/>
  <c r="BA127" i="1"/>
  <c r="P110" i="27"/>
  <c r="Q110" i="27" s="1"/>
  <c r="S110" i="27" s="1"/>
  <c r="U110" i="27" s="1"/>
  <c r="AT110" i="27" s="1"/>
  <c r="AX110" i="27" s="1"/>
  <c r="P141" i="17"/>
  <c r="Q141" i="17" s="1"/>
  <c r="S141" i="17" s="1"/>
  <c r="U141" i="17" s="1"/>
  <c r="AT141" i="17" s="1"/>
  <c r="AX141" i="17" s="1"/>
  <c r="O142" i="17"/>
  <c r="P127" i="10"/>
  <c r="Q127" i="10" s="1"/>
  <c r="S127" i="10" s="1"/>
  <c r="U127" i="10" s="1"/>
  <c r="AT127" i="10" s="1"/>
  <c r="P49" i="4"/>
  <c r="Q49" i="4" s="1"/>
  <c r="S49" i="4" s="1"/>
  <c r="U49" i="4" s="1"/>
  <c r="AQ49" i="4" s="1"/>
  <c r="AU49" i="4" s="1"/>
  <c r="O50" i="4"/>
  <c r="P126" i="17"/>
  <c r="Q126" i="17" s="1"/>
  <c r="S126" i="17" s="1"/>
  <c r="U126" i="17" s="1"/>
  <c r="AT126" i="17" s="1"/>
  <c r="P111" i="19"/>
  <c r="Q111" i="19" s="1"/>
  <c r="S111" i="19" s="1"/>
  <c r="U111" i="19" s="1"/>
  <c r="AT111" i="19" s="1"/>
  <c r="AX111" i="19" s="1"/>
  <c r="AX126" i="10"/>
  <c r="BA126" i="10"/>
  <c r="O33" i="15"/>
  <c r="O129" i="26"/>
  <c r="O142" i="20"/>
  <c r="O33" i="1"/>
  <c r="O33" i="27"/>
  <c r="O79" i="30"/>
  <c r="O94" i="3"/>
  <c r="O65" i="16"/>
  <c r="P110" i="1"/>
  <c r="Q110" i="1" s="1"/>
  <c r="S110" i="1" s="1"/>
  <c r="U110" i="1" s="1"/>
  <c r="AT110" i="1" s="1"/>
  <c r="AX110" i="1" s="1"/>
  <c r="O111" i="1"/>
  <c r="O62" i="29"/>
  <c r="P30" i="19"/>
  <c r="Q30" i="19" s="1"/>
  <c r="S30" i="19" s="1"/>
  <c r="U30" i="19" s="1"/>
  <c r="AQ30" i="19" s="1"/>
  <c r="AU30" i="19" s="1"/>
  <c r="O31" i="19"/>
  <c r="O64" i="5"/>
  <c r="O142" i="33"/>
  <c r="O80" i="3"/>
  <c r="P126" i="28"/>
  <c r="Q126" i="28" s="1"/>
  <c r="S126" i="28" s="1"/>
  <c r="U126" i="28" s="1"/>
  <c r="AT126" i="28" s="1"/>
  <c r="O127" i="28"/>
  <c r="O96" i="2"/>
  <c r="O49" i="8"/>
  <c r="O142" i="16"/>
  <c r="P50" i="9"/>
  <c r="Q50" i="9" s="1"/>
  <c r="S50" i="9" s="1"/>
  <c r="U50" i="9" s="1"/>
  <c r="AQ50" i="9" s="1"/>
  <c r="AU50" i="9" s="1"/>
  <c r="O32" i="2"/>
  <c r="O111" i="31"/>
  <c r="O48" i="5"/>
  <c r="P78" i="1"/>
  <c r="Q78" i="1" s="1"/>
  <c r="S78" i="1" s="1"/>
  <c r="U78" i="1" s="1"/>
  <c r="AQ78" i="1" s="1"/>
  <c r="AU78" i="1" s="1"/>
  <c r="O110" i="25"/>
  <c r="P78" i="25"/>
  <c r="Q78" i="25" s="1"/>
  <c r="S78" i="25" s="1"/>
  <c r="U78" i="25" s="1"/>
  <c r="AQ78" i="25" s="1"/>
  <c r="AU78" i="25" s="1"/>
  <c r="O79" i="25"/>
  <c r="P127" i="19"/>
  <c r="Q127" i="19" s="1"/>
  <c r="S127" i="19" s="1"/>
  <c r="U127" i="19" s="1"/>
  <c r="AT127" i="19" s="1"/>
  <c r="P111" i="33"/>
  <c r="Q111" i="33" s="1"/>
  <c r="S111" i="33" s="1"/>
  <c r="U111" i="33" s="1"/>
  <c r="AT111" i="33" s="1"/>
  <c r="AX111" i="33" s="1"/>
  <c r="O112" i="33"/>
  <c r="P96" i="19"/>
  <c r="Q96" i="19" s="1"/>
  <c r="S96" i="19" s="1"/>
  <c r="U96" i="19" s="1"/>
  <c r="AJ96" i="19" s="1"/>
  <c r="AN96" i="19" s="1"/>
  <c r="O97" i="19"/>
  <c r="AX127" i="5"/>
  <c r="BA127" i="5"/>
  <c r="P127" i="14"/>
  <c r="Q127" i="14" s="1"/>
  <c r="S127" i="14" s="1"/>
  <c r="U127" i="14" s="1"/>
  <c r="AT127" i="14" s="1"/>
  <c r="O128" i="14"/>
  <c r="P143" i="18"/>
  <c r="Q143" i="18" s="1"/>
  <c r="S143" i="18" s="1"/>
  <c r="U143" i="18" s="1"/>
  <c r="AT143" i="18" s="1"/>
  <c r="AX143" i="18" s="1"/>
  <c r="O144" i="18"/>
  <c r="P142" i="29"/>
  <c r="Q142" i="29" s="1"/>
  <c r="S142" i="29" s="1"/>
  <c r="U142" i="29" s="1"/>
  <c r="AT142" i="29" s="1"/>
  <c r="AX142" i="29" s="1"/>
  <c r="O143" i="29"/>
  <c r="P113" i="23"/>
  <c r="Q113" i="23" s="1"/>
  <c r="S113" i="23" s="1"/>
  <c r="U113" i="23" s="1"/>
  <c r="AT113" i="23" s="1"/>
  <c r="AX113" i="23" s="1"/>
  <c r="O114" i="23"/>
  <c r="P66" i="27"/>
  <c r="Q66" i="27" s="1"/>
  <c r="S66" i="27" s="1"/>
  <c r="U66" i="27" s="1"/>
  <c r="AQ66" i="27" s="1"/>
  <c r="AU66" i="27" s="1"/>
  <c r="O112" i="13"/>
  <c r="P113" i="7"/>
  <c r="Q113" i="7" s="1"/>
  <c r="S113" i="7" s="1"/>
  <c r="U113" i="7" s="1"/>
  <c r="AT113" i="7" s="1"/>
  <c r="AX113" i="7" s="1"/>
  <c r="P129" i="4"/>
  <c r="Q129" i="4" s="1"/>
  <c r="S129" i="4" s="1"/>
  <c r="U129" i="4" s="1"/>
  <c r="AT129" i="4" s="1"/>
  <c r="O130" i="4"/>
  <c r="P111" i="21"/>
  <c r="Q111" i="21" s="1"/>
  <c r="S111" i="21" s="1"/>
  <c r="U111" i="21" s="1"/>
  <c r="AT111" i="21" s="1"/>
  <c r="AX111" i="21" s="1"/>
  <c r="P33" i="33"/>
  <c r="Q33" i="33" s="1"/>
  <c r="S33" i="33" s="1"/>
  <c r="U33" i="33" s="1"/>
  <c r="AQ33" i="33" s="1"/>
  <c r="AU33" i="33" s="1"/>
  <c r="O34" i="33"/>
  <c r="P127" i="21"/>
  <c r="Q127" i="21" s="1"/>
  <c r="S127" i="21" s="1"/>
  <c r="U127" i="21" s="1"/>
  <c r="AT127" i="21" s="1"/>
  <c r="P48" i="17"/>
  <c r="Q48" i="17" s="1"/>
  <c r="S48" i="17" s="1"/>
  <c r="U48" i="17" s="1"/>
  <c r="AQ48" i="17" s="1"/>
  <c r="AU48" i="17" s="1"/>
  <c r="P79" i="20"/>
  <c r="Q79" i="20" s="1"/>
  <c r="S79" i="20" s="1"/>
  <c r="U79" i="20" s="1"/>
  <c r="AQ79" i="20" s="1"/>
  <c r="AU79" i="20" s="1"/>
  <c r="BA126" i="14"/>
  <c r="AX126" i="14"/>
  <c r="O32" i="29"/>
  <c r="O33" i="18"/>
  <c r="P78" i="19"/>
  <c r="Q78" i="19" s="1"/>
  <c r="S78" i="19" s="1"/>
  <c r="U78" i="19" s="1"/>
  <c r="AQ78" i="19" s="1"/>
  <c r="AU78" i="19" s="1"/>
  <c r="O79" i="19"/>
  <c r="P110" i="8"/>
  <c r="Q110" i="8" s="1"/>
  <c r="S110" i="8" s="1"/>
  <c r="U110" i="8" s="1"/>
  <c r="AT110" i="8" s="1"/>
  <c r="AX110" i="8" s="1"/>
  <c r="O112" i="2"/>
  <c r="P144" i="25"/>
  <c r="Q144" i="25" s="1"/>
  <c r="S144" i="25" s="1"/>
  <c r="U144" i="25" s="1"/>
  <c r="AT144" i="25" s="1"/>
  <c r="AX144" i="25" s="1"/>
  <c r="P127" i="22"/>
  <c r="Q127" i="22" s="1"/>
  <c r="S127" i="22" s="1"/>
  <c r="U127" i="22" s="1"/>
  <c r="AT127" i="22" s="1"/>
  <c r="P126" i="18"/>
  <c r="Q126" i="18" s="1"/>
  <c r="S126" i="18" s="1"/>
  <c r="U126" i="18" s="1"/>
  <c r="AT126" i="18" s="1"/>
  <c r="N62" i="29"/>
  <c r="O95" i="20"/>
  <c r="O142" i="31"/>
  <c r="O96" i="9"/>
  <c r="P78" i="18"/>
  <c r="Q78" i="18" s="1"/>
  <c r="S78" i="18" s="1"/>
  <c r="U78" i="18" s="1"/>
  <c r="AQ78" i="18" s="1"/>
  <c r="AU78" i="18" s="1"/>
  <c r="O79" i="18"/>
  <c r="P79" i="24"/>
  <c r="Q79" i="24" s="1"/>
  <c r="S79" i="24" s="1"/>
  <c r="U79" i="24" s="1"/>
  <c r="AQ79" i="24" s="1"/>
  <c r="AU79" i="24" s="1"/>
  <c r="AX128" i="4"/>
  <c r="BA128" i="4"/>
  <c r="P94" i="5"/>
  <c r="Q94" i="5" s="1"/>
  <c r="S94" i="5" s="1"/>
  <c r="U94" i="5" s="1"/>
  <c r="AJ94" i="5" s="1"/>
  <c r="AN94" i="5" s="1"/>
  <c r="O34" i="17"/>
  <c r="O78" i="28"/>
  <c r="P31" i="9"/>
  <c r="Q31" i="9" s="1"/>
  <c r="S31" i="9" s="1"/>
  <c r="U31" i="9" s="1"/>
  <c r="AQ31" i="9" s="1"/>
  <c r="AU31" i="9" s="1"/>
  <c r="P48" i="26"/>
  <c r="Q48" i="26" s="1"/>
  <c r="S48" i="26" s="1"/>
  <c r="U48" i="26" s="1"/>
  <c r="AQ48" i="26" s="1"/>
  <c r="AU48" i="26" s="1"/>
  <c r="O49" i="26"/>
  <c r="P33" i="26"/>
  <c r="Q33" i="26" s="1"/>
  <c r="S33" i="26" s="1"/>
  <c r="U33" i="26" s="1"/>
  <c r="AQ33" i="26" s="1"/>
  <c r="AU33" i="26" s="1"/>
  <c r="P62" i="31"/>
  <c r="Q62" i="31" s="1"/>
  <c r="S62" i="31" s="1"/>
  <c r="U62" i="31" s="1"/>
  <c r="AQ62" i="31" s="1"/>
  <c r="AU62" i="31" s="1"/>
  <c r="O63" i="31"/>
  <c r="P128" i="1"/>
  <c r="Q128" i="1" s="1"/>
  <c r="S128" i="1" s="1"/>
  <c r="U128" i="1" s="1"/>
  <c r="AT128" i="1" s="1"/>
  <c r="P33" i="30"/>
  <c r="Q33" i="30" s="1"/>
  <c r="S33" i="30" s="1"/>
  <c r="U33" i="30" s="1"/>
  <c r="AQ33" i="30" s="1"/>
  <c r="AU33" i="30" s="1"/>
  <c r="P78" i="26"/>
  <c r="Q78" i="26" s="1"/>
  <c r="S78" i="26" s="1"/>
  <c r="U78" i="26" s="1"/>
  <c r="AQ78" i="26" s="1"/>
  <c r="AU78" i="26" s="1"/>
  <c r="BA126" i="22"/>
  <c r="AX126" i="22"/>
  <c r="P142" i="11"/>
  <c r="Q142" i="11" s="1"/>
  <c r="S142" i="11" s="1"/>
  <c r="U142" i="11" s="1"/>
  <c r="AT142" i="11" s="1"/>
  <c r="AX142" i="11" s="1"/>
  <c r="P109" i="14"/>
  <c r="Q109" i="14" s="1"/>
  <c r="S109" i="14" s="1"/>
  <c r="U109" i="14" s="1"/>
  <c r="AT109" i="14" s="1"/>
  <c r="AX109" i="14" s="1"/>
  <c r="O110" i="14"/>
  <c r="P127" i="16"/>
  <c r="Q127" i="16" s="1"/>
  <c r="S127" i="16" s="1"/>
  <c r="U127" i="16" s="1"/>
  <c r="AT127" i="16" s="1"/>
  <c r="P63" i="25"/>
  <c r="Q63" i="25" s="1"/>
  <c r="S63" i="25" s="1"/>
  <c r="U63" i="25" s="1"/>
  <c r="AQ63" i="25" s="1"/>
  <c r="AU63" i="25" s="1"/>
  <c r="O64" i="25"/>
  <c r="P94" i="33"/>
  <c r="Q94" i="33" s="1"/>
  <c r="S94" i="33" s="1"/>
  <c r="U94" i="33" s="1"/>
  <c r="AJ94" i="33" s="1"/>
  <c r="AN94" i="33" s="1"/>
  <c r="P80" i="29"/>
  <c r="Q80" i="29" s="1"/>
  <c r="S80" i="29" s="1"/>
  <c r="U80" i="29" s="1"/>
  <c r="AQ80" i="29" s="1"/>
  <c r="AU80" i="29" s="1"/>
  <c r="P32" i="14"/>
  <c r="Q32" i="14" s="1"/>
  <c r="S32" i="14" s="1"/>
  <c r="U32" i="14" s="1"/>
  <c r="AQ32" i="14" s="1"/>
  <c r="AU32" i="14" s="1"/>
  <c r="P49" i="10"/>
  <c r="Q49" i="10" s="1"/>
  <c r="S49" i="10" s="1"/>
  <c r="U49" i="10" s="1"/>
  <c r="AQ49" i="10" s="1"/>
  <c r="AU49" i="10" s="1"/>
  <c r="P110" i="11"/>
  <c r="Q110" i="11" s="1"/>
  <c r="S110" i="11" s="1"/>
  <c r="U110" i="11" s="1"/>
  <c r="AT110" i="11" s="1"/>
  <c r="AX110" i="11" s="1"/>
  <c r="P63" i="14"/>
  <c r="Q63" i="14" s="1"/>
  <c r="S63" i="14" s="1"/>
  <c r="U63" i="14" s="1"/>
  <c r="AQ63" i="14" s="1"/>
  <c r="AU63" i="14" s="1"/>
  <c r="O64" i="14"/>
  <c r="P95" i="1"/>
  <c r="Q95" i="1" s="1"/>
  <c r="S95" i="1" s="1"/>
  <c r="U95" i="1" s="1"/>
  <c r="AJ95" i="1" s="1"/>
  <c r="AN95" i="1" s="1"/>
  <c r="P79" i="16"/>
  <c r="Q79" i="16" s="1"/>
  <c r="S79" i="16" s="1"/>
  <c r="U79" i="16" s="1"/>
  <c r="AQ79" i="16" s="1"/>
  <c r="AU79" i="16" s="1"/>
  <c r="O80" i="16"/>
  <c r="P128" i="5"/>
  <c r="Q128" i="5" s="1"/>
  <c r="S128" i="5" s="1"/>
  <c r="U128" i="5" s="1"/>
  <c r="AT128" i="5" s="1"/>
  <c r="P125" i="29"/>
  <c r="Q125" i="29" s="1"/>
  <c r="S125" i="29" s="1"/>
  <c r="U125" i="29" s="1"/>
  <c r="AT125" i="29" s="1"/>
  <c r="P66" i="21"/>
  <c r="Q66" i="21" s="1"/>
  <c r="S66" i="21" s="1"/>
  <c r="U66" i="21" s="1"/>
  <c r="AQ66" i="21" s="1"/>
  <c r="AU66" i="21" s="1"/>
  <c r="AX128" i="26"/>
  <c r="BA128" i="26"/>
  <c r="P93" i="30"/>
  <c r="Q93" i="30" s="1"/>
  <c r="S93" i="30" s="1"/>
  <c r="U93" i="30" s="1"/>
  <c r="AJ93" i="30" s="1"/>
  <c r="AN93" i="30" s="1"/>
  <c r="P93" i="14"/>
  <c r="Q93" i="14" s="1"/>
  <c r="S93" i="14" s="1"/>
  <c r="U93" i="14" s="1"/>
  <c r="AJ93" i="14" s="1"/>
  <c r="AN93" i="14" s="1"/>
  <c r="O142" i="3"/>
  <c r="O96" i="18"/>
  <c r="O32" i="3"/>
  <c r="N109" i="18"/>
  <c r="O109" i="18" s="1"/>
  <c r="O128" i="2"/>
  <c r="O48" i="18"/>
  <c r="P65" i="18"/>
  <c r="Q65" i="18" s="1"/>
  <c r="S65" i="18" s="1"/>
  <c r="U65" i="18" s="1"/>
  <c r="AQ65" i="18" s="1"/>
  <c r="AU65" i="18" s="1"/>
  <c r="P93" i="17"/>
  <c r="Q93" i="17" s="1"/>
  <c r="S93" i="17" s="1"/>
  <c r="U93" i="17" s="1"/>
  <c r="AJ93" i="17" s="1"/>
  <c r="AN93" i="17" s="1"/>
  <c r="AX126" i="16"/>
  <c r="BA126" i="16"/>
  <c r="P48" i="19"/>
  <c r="Q48" i="19" s="1"/>
  <c r="S48" i="19" s="1"/>
  <c r="U48" i="19" s="1"/>
  <c r="AQ48" i="19" s="1"/>
  <c r="AU48" i="19" s="1"/>
  <c r="P141" i="2"/>
  <c r="Q141" i="2" s="1"/>
  <c r="S141" i="2" s="1"/>
  <c r="U141" i="2" s="1"/>
  <c r="AT141" i="2" s="1"/>
  <c r="AX141" i="2" s="1"/>
  <c r="O126" i="33"/>
  <c r="P32" i="6"/>
  <c r="Q32" i="6" s="1"/>
  <c r="S32" i="6" s="1"/>
  <c r="U32" i="6" s="1"/>
  <c r="AQ32" i="6" s="1"/>
  <c r="AU32" i="6" s="1"/>
  <c r="O33" i="6"/>
  <c r="P111" i="10"/>
  <c r="Q111" i="10" s="1"/>
  <c r="S111" i="10" s="1"/>
  <c r="U111" i="10" s="1"/>
  <c r="AT111" i="10" s="1"/>
  <c r="AX111" i="10" s="1"/>
  <c r="P97" i="26"/>
  <c r="Q97" i="26" s="1"/>
  <c r="S97" i="26" s="1"/>
  <c r="U97" i="26" s="1"/>
  <c r="AJ97" i="26" s="1"/>
  <c r="AN97" i="26" s="1"/>
  <c r="O98" i="26"/>
  <c r="P141" i="26"/>
  <c r="Q141" i="26" s="1"/>
  <c r="S141" i="26" s="1"/>
  <c r="U141" i="26" s="1"/>
  <c r="AT141" i="26" s="1"/>
  <c r="AX141" i="26" s="1"/>
  <c r="O142" i="26"/>
  <c r="P47" i="28"/>
  <c r="Q47" i="28" s="1"/>
  <c r="S47" i="28" s="1"/>
  <c r="U47" i="28" s="1"/>
  <c r="AQ47" i="28" s="1"/>
  <c r="AU47" i="28" s="1"/>
  <c r="O48" i="28"/>
  <c r="P62" i="20"/>
  <c r="Q62" i="20" s="1"/>
  <c r="S62" i="20" s="1"/>
  <c r="U62" i="20" s="1"/>
  <c r="AQ62" i="20" s="1"/>
  <c r="AU62" i="20" s="1"/>
  <c r="O63" i="20"/>
  <c r="P141" i="22"/>
  <c r="Q141" i="22" s="1"/>
  <c r="S141" i="22" s="1"/>
  <c r="U141" i="22" s="1"/>
  <c r="AT141" i="22" s="1"/>
  <c r="AX141" i="22" s="1"/>
  <c r="O142" i="22"/>
  <c r="P125" i="27"/>
  <c r="Q125" i="27" s="1"/>
  <c r="S125" i="27" s="1"/>
  <c r="U125" i="27" s="1"/>
  <c r="AT125" i="27" s="1"/>
  <c r="O126" i="27"/>
  <c r="P110" i="16"/>
  <c r="Q110" i="16" s="1"/>
  <c r="S110" i="16" s="1"/>
  <c r="U110" i="16" s="1"/>
  <c r="AT110" i="16" s="1"/>
  <c r="AX110" i="16" s="1"/>
  <c r="O111" i="16"/>
  <c r="P143" i="7"/>
  <c r="Q143" i="7" s="1"/>
  <c r="S143" i="7" s="1"/>
  <c r="U143" i="7" s="1"/>
  <c r="AT143" i="7" s="1"/>
  <c r="AX143" i="7" s="1"/>
  <c r="P48" i="3"/>
  <c r="Q48" i="3" s="1"/>
  <c r="S48" i="3" s="1"/>
  <c r="U48" i="3" s="1"/>
  <c r="AQ48" i="3" s="1"/>
  <c r="AU48" i="3" s="1"/>
  <c r="O49" i="3"/>
  <c r="P141" i="24"/>
  <c r="Q141" i="24" s="1"/>
  <c r="S141" i="24" s="1"/>
  <c r="U141" i="24" s="1"/>
  <c r="AT141" i="24" s="1"/>
  <c r="AX141" i="24" s="1"/>
  <c r="O142" i="24"/>
  <c r="P49" i="2"/>
  <c r="Q49" i="2" s="1"/>
  <c r="S49" i="2" s="1"/>
  <c r="U49" i="2" s="1"/>
  <c r="AQ49" i="2" s="1"/>
  <c r="AU49" i="2" s="1"/>
  <c r="O50" i="2"/>
  <c r="O142" i="14"/>
  <c r="P79" i="7"/>
  <c r="Q79" i="7" s="1"/>
  <c r="S79" i="7" s="1"/>
  <c r="U79" i="7" s="1"/>
  <c r="AQ79" i="7" s="1"/>
  <c r="AU79" i="7" s="1"/>
  <c r="BA127" i="2"/>
  <c r="AX127" i="2"/>
  <c r="P128" i="3"/>
  <c r="Q128" i="3" s="1"/>
  <c r="S128" i="3" s="1"/>
  <c r="U128" i="3" s="1"/>
  <c r="AT128" i="3" s="1"/>
  <c r="O34" i="13"/>
  <c r="P127" i="25"/>
  <c r="Q127" i="25" s="1"/>
  <c r="S127" i="25" s="1"/>
  <c r="U127" i="25" s="1"/>
  <c r="AT127" i="25" s="1"/>
  <c r="O113" i="28"/>
  <c r="AX125" i="33"/>
  <c r="BA125" i="33"/>
  <c r="O97" i="11"/>
  <c r="O95" i="21"/>
  <c r="O63" i="23"/>
  <c r="P78" i="5"/>
  <c r="Q78" i="5" s="1"/>
  <c r="S78" i="5" s="1"/>
  <c r="U78" i="5" s="1"/>
  <c r="AQ78" i="5" s="1"/>
  <c r="AU78" i="5" s="1"/>
  <c r="O79" i="5"/>
  <c r="O126" i="23"/>
  <c r="P78" i="22"/>
  <c r="Q78" i="22" s="1"/>
  <c r="S78" i="22" s="1"/>
  <c r="U78" i="22" s="1"/>
  <c r="AQ78" i="22" s="1"/>
  <c r="AU78" i="22" s="1"/>
  <c r="P128" i="34" l="1"/>
  <c r="Q128" i="34" s="1"/>
  <c r="S128" i="34" s="1"/>
  <c r="U128" i="34" s="1"/>
  <c r="AT128" i="34" s="1"/>
  <c r="O129" i="34"/>
  <c r="BA127" i="34"/>
  <c r="AX127" i="34"/>
  <c r="O50" i="34"/>
  <c r="P33" i="34"/>
  <c r="Q33" i="34" s="1"/>
  <c r="S33" i="34" s="1"/>
  <c r="U33" i="34" s="1"/>
  <c r="AQ33" i="34" s="1"/>
  <c r="AU33" i="34" s="1"/>
  <c r="O34" i="34"/>
  <c r="P65" i="34"/>
  <c r="Q65" i="34" s="1"/>
  <c r="S65" i="34" s="1"/>
  <c r="U65" i="34" s="1"/>
  <c r="AQ65" i="34" s="1"/>
  <c r="AU65" i="34" s="1"/>
  <c r="O66" i="34"/>
  <c r="O98" i="34"/>
  <c r="O142" i="34"/>
  <c r="P81" i="34"/>
  <c r="Q81" i="34" s="1"/>
  <c r="S81" i="34" s="1"/>
  <c r="U81" i="34" s="1"/>
  <c r="AQ81" i="34" s="1"/>
  <c r="AU81" i="34" s="1"/>
  <c r="O82" i="34"/>
  <c r="P111" i="34"/>
  <c r="Q111" i="34" s="1"/>
  <c r="S111" i="34" s="1"/>
  <c r="U111" i="34" s="1"/>
  <c r="AT111" i="34" s="1"/>
  <c r="AX111" i="34" s="1"/>
  <c r="O112" i="34"/>
  <c r="P93" i="23"/>
  <c r="Q93" i="23" s="1"/>
  <c r="S93" i="23" s="1"/>
  <c r="U93" i="23" s="1"/>
  <c r="AJ93" i="23" s="1"/>
  <c r="AN93" i="23" s="1"/>
  <c r="O94" i="23"/>
  <c r="P109" i="18"/>
  <c r="Q109" i="18" s="1"/>
  <c r="S109" i="18" s="1"/>
  <c r="U109" i="18" s="1"/>
  <c r="AT109" i="18" s="1"/>
  <c r="AX109" i="18" s="1"/>
  <c r="O110" i="18"/>
  <c r="P143" i="21"/>
  <c r="Q143" i="21" s="1"/>
  <c r="S143" i="21" s="1"/>
  <c r="U143" i="21" s="1"/>
  <c r="AT143" i="21" s="1"/>
  <c r="AX143" i="21" s="1"/>
  <c r="O144" i="21"/>
  <c r="P112" i="9"/>
  <c r="Q112" i="9" s="1"/>
  <c r="S112" i="9" s="1"/>
  <c r="U112" i="9" s="1"/>
  <c r="AT112" i="9" s="1"/>
  <c r="AX112" i="9" s="1"/>
  <c r="O113" i="9"/>
  <c r="P81" i="9"/>
  <c r="Q81" i="9" s="1"/>
  <c r="S81" i="9" s="1"/>
  <c r="U81" i="9" s="1"/>
  <c r="AQ81" i="9" s="1"/>
  <c r="AU81" i="9" s="1"/>
  <c r="O82" i="9"/>
  <c r="P31" i="31"/>
  <c r="Q31" i="31" s="1"/>
  <c r="S31" i="31" s="1"/>
  <c r="U31" i="31" s="1"/>
  <c r="AQ31" i="31" s="1"/>
  <c r="AU31" i="31" s="1"/>
  <c r="O32" i="31"/>
  <c r="P110" i="4"/>
  <c r="Q110" i="4" s="1"/>
  <c r="S110" i="4" s="1"/>
  <c r="U110" i="4" s="1"/>
  <c r="AT110" i="4" s="1"/>
  <c r="AX110" i="4" s="1"/>
  <c r="O111" i="4"/>
  <c r="P32" i="11"/>
  <c r="Q32" i="11" s="1"/>
  <c r="S32" i="11" s="1"/>
  <c r="U32" i="11" s="1"/>
  <c r="AQ32" i="11" s="1"/>
  <c r="AU32" i="11" s="1"/>
  <c r="O33" i="11"/>
  <c r="P66" i="19"/>
  <c r="Q66" i="19" s="1"/>
  <c r="S66" i="19" s="1"/>
  <c r="U66" i="19" s="1"/>
  <c r="AQ66" i="19" s="1"/>
  <c r="AU66" i="19" s="1"/>
  <c r="N99" i="16"/>
  <c r="P98" i="16"/>
  <c r="Q98" i="16" s="1"/>
  <c r="S98" i="16" s="1"/>
  <c r="U98" i="16" s="1"/>
  <c r="AJ98" i="16" s="1"/>
  <c r="AN98" i="16" s="1"/>
  <c r="O99" i="16"/>
  <c r="P95" i="21"/>
  <c r="Q95" i="21" s="1"/>
  <c r="S95" i="21" s="1"/>
  <c r="U95" i="21" s="1"/>
  <c r="AJ95" i="21" s="1"/>
  <c r="AN95" i="21" s="1"/>
  <c r="O96" i="21"/>
  <c r="O94" i="17"/>
  <c r="O67" i="21"/>
  <c r="O33" i="14"/>
  <c r="O79" i="26"/>
  <c r="O95" i="5"/>
  <c r="O145" i="25"/>
  <c r="O128" i="21"/>
  <c r="O79" i="1"/>
  <c r="O127" i="17"/>
  <c r="O50" i="33"/>
  <c r="O95" i="12"/>
  <c r="O80" i="8"/>
  <c r="O50" i="22"/>
  <c r="O66" i="10"/>
  <c r="O64" i="26"/>
  <c r="P47" i="20"/>
  <c r="Q47" i="20" s="1"/>
  <c r="S47" i="20" s="1"/>
  <c r="U47" i="20" s="1"/>
  <c r="AQ47" i="20" s="1"/>
  <c r="AU47" i="20" s="1"/>
  <c r="O32" i="10"/>
  <c r="P50" i="2"/>
  <c r="Q50" i="2" s="1"/>
  <c r="S50" i="2" s="1"/>
  <c r="U50" i="2" s="1"/>
  <c r="AQ50" i="2" s="1"/>
  <c r="AU50" i="2" s="1"/>
  <c r="O51" i="2"/>
  <c r="P34" i="25"/>
  <c r="Q34" i="25" s="1"/>
  <c r="S34" i="25" s="1"/>
  <c r="U34" i="25" s="1"/>
  <c r="AQ34" i="25" s="1"/>
  <c r="AU34" i="25" s="1"/>
  <c r="O66" i="18"/>
  <c r="O126" i="29"/>
  <c r="O81" i="29"/>
  <c r="O34" i="30"/>
  <c r="P112" i="2"/>
  <c r="Q112" i="2" s="1"/>
  <c r="S112" i="2" s="1"/>
  <c r="U112" i="2" s="1"/>
  <c r="AT112" i="2" s="1"/>
  <c r="AX112" i="2" s="1"/>
  <c r="O113" i="2"/>
  <c r="P34" i="33"/>
  <c r="Q34" i="33" s="1"/>
  <c r="S34" i="33" s="1"/>
  <c r="U34" i="33" s="1"/>
  <c r="AQ34" i="33" s="1"/>
  <c r="AU34" i="33" s="1"/>
  <c r="P48" i="5"/>
  <c r="Q48" i="5" s="1"/>
  <c r="S48" i="5" s="1"/>
  <c r="U48" i="5" s="1"/>
  <c r="AQ48" i="5" s="1"/>
  <c r="AU48" i="5" s="1"/>
  <c r="O49" i="5"/>
  <c r="P111" i="1"/>
  <c r="Q111" i="1" s="1"/>
  <c r="S111" i="1" s="1"/>
  <c r="U111" i="1" s="1"/>
  <c r="AT111" i="1" s="1"/>
  <c r="AX111" i="1" s="1"/>
  <c r="O112" i="1"/>
  <c r="P50" i="4"/>
  <c r="Q50" i="4" s="1"/>
  <c r="S50" i="4" s="1"/>
  <c r="U50" i="4" s="1"/>
  <c r="AQ50" i="4" s="1"/>
  <c r="AU50" i="4" s="1"/>
  <c r="P64" i="1"/>
  <c r="Q64" i="1" s="1"/>
  <c r="S64" i="1" s="1"/>
  <c r="U64" i="1" s="1"/>
  <c r="AQ64" i="1" s="1"/>
  <c r="AU64" i="1" s="1"/>
  <c r="P111" i="20"/>
  <c r="Q111" i="20" s="1"/>
  <c r="S111" i="20" s="1"/>
  <c r="U111" i="20" s="1"/>
  <c r="AT111" i="20" s="1"/>
  <c r="AX111" i="20" s="1"/>
  <c r="P80" i="15"/>
  <c r="Q80" i="15" s="1"/>
  <c r="S80" i="15" s="1"/>
  <c r="U80" i="15" s="1"/>
  <c r="AQ80" i="15" s="1"/>
  <c r="AU80" i="15" s="1"/>
  <c r="O96" i="22"/>
  <c r="P48" i="16"/>
  <c r="Q48" i="16" s="1"/>
  <c r="S48" i="16" s="1"/>
  <c r="U48" i="16" s="1"/>
  <c r="AQ48" i="16" s="1"/>
  <c r="AU48" i="16" s="1"/>
  <c r="O49" i="16"/>
  <c r="P64" i="24"/>
  <c r="Q64" i="24" s="1"/>
  <c r="S64" i="24" s="1"/>
  <c r="U64" i="24" s="1"/>
  <c r="AQ64" i="24" s="1"/>
  <c r="AU64" i="24" s="1"/>
  <c r="O65" i="24"/>
  <c r="P142" i="1"/>
  <c r="Q142" i="1" s="1"/>
  <c r="S142" i="1" s="1"/>
  <c r="U142" i="1" s="1"/>
  <c r="AT142" i="1" s="1"/>
  <c r="AX142" i="1" s="1"/>
  <c r="AX128" i="15"/>
  <c r="BA128" i="15"/>
  <c r="AX127" i="22"/>
  <c r="BA127" i="22"/>
  <c r="AX126" i="17"/>
  <c r="BA126" i="17"/>
  <c r="P49" i="3"/>
  <c r="Q49" i="3" s="1"/>
  <c r="S49" i="3" s="1"/>
  <c r="U49" i="3" s="1"/>
  <c r="AQ49" i="3" s="1"/>
  <c r="AU49" i="3" s="1"/>
  <c r="O50" i="3"/>
  <c r="N99" i="26"/>
  <c r="P98" i="26"/>
  <c r="Q98" i="26" s="1"/>
  <c r="S98" i="26" s="1"/>
  <c r="U98" i="26" s="1"/>
  <c r="AJ98" i="26" s="1"/>
  <c r="AN98" i="26" s="1"/>
  <c r="O99" i="26"/>
  <c r="BA125" i="29"/>
  <c r="AX125" i="29"/>
  <c r="P128" i="14"/>
  <c r="Q128" i="14" s="1"/>
  <c r="S128" i="14" s="1"/>
  <c r="U128" i="14" s="1"/>
  <c r="AT128" i="14" s="1"/>
  <c r="O129" i="14"/>
  <c r="P111" i="31"/>
  <c r="Q111" i="31" s="1"/>
  <c r="S111" i="31" s="1"/>
  <c r="U111" i="31" s="1"/>
  <c r="AT111" i="31" s="1"/>
  <c r="AX111" i="31" s="1"/>
  <c r="O112" i="31"/>
  <c r="P95" i="6"/>
  <c r="Q95" i="6" s="1"/>
  <c r="S95" i="6" s="1"/>
  <c r="U95" i="6" s="1"/>
  <c r="AJ95" i="6" s="1"/>
  <c r="AN95" i="6" s="1"/>
  <c r="P32" i="5"/>
  <c r="Q32" i="5" s="1"/>
  <c r="S32" i="5" s="1"/>
  <c r="U32" i="5" s="1"/>
  <c r="AQ32" i="5" s="1"/>
  <c r="AU32" i="5" s="1"/>
  <c r="P97" i="27"/>
  <c r="Q97" i="27" s="1"/>
  <c r="S97" i="27" s="1"/>
  <c r="U97" i="27" s="1"/>
  <c r="AJ97" i="27" s="1"/>
  <c r="AN97" i="27" s="1"/>
  <c r="P113" i="24"/>
  <c r="Q113" i="24" s="1"/>
  <c r="S113" i="24" s="1"/>
  <c r="U113" i="24" s="1"/>
  <c r="AT113" i="24" s="1"/>
  <c r="AX113" i="24" s="1"/>
  <c r="P81" i="33"/>
  <c r="Q81" i="33" s="1"/>
  <c r="S81" i="33" s="1"/>
  <c r="U81" i="33" s="1"/>
  <c r="AQ81" i="33" s="1"/>
  <c r="AU81" i="33" s="1"/>
  <c r="O82" i="33"/>
  <c r="P111" i="5"/>
  <c r="Q111" i="5" s="1"/>
  <c r="S111" i="5" s="1"/>
  <c r="U111" i="5" s="1"/>
  <c r="AT111" i="5" s="1"/>
  <c r="AX111" i="5" s="1"/>
  <c r="P64" i="8"/>
  <c r="Q64" i="8" s="1"/>
  <c r="S64" i="8" s="1"/>
  <c r="U64" i="8" s="1"/>
  <c r="AQ64" i="8" s="1"/>
  <c r="AU64" i="8" s="1"/>
  <c r="P79" i="25"/>
  <c r="Q79" i="25" s="1"/>
  <c r="S79" i="25" s="1"/>
  <c r="U79" i="25" s="1"/>
  <c r="AQ79" i="25" s="1"/>
  <c r="AU79" i="25" s="1"/>
  <c r="O80" i="25"/>
  <c r="P34" i="17"/>
  <c r="Q34" i="17" s="1"/>
  <c r="S34" i="17" s="1"/>
  <c r="U34" i="17" s="1"/>
  <c r="AQ34" i="17" s="1"/>
  <c r="AU34" i="17" s="1"/>
  <c r="P31" i="19"/>
  <c r="Q31" i="19" s="1"/>
  <c r="S31" i="19" s="1"/>
  <c r="U31" i="19" s="1"/>
  <c r="AQ31" i="19" s="1"/>
  <c r="AU31" i="19" s="1"/>
  <c r="P142" i="26"/>
  <c r="Q142" i="26" s="1"/>
  <c r="S142" i="26" s="1"/>
  <c r="U142" i="26" s="1"/>
  <c r="AT142" i="26" s="1"/>
  <c r="AX142" i="26" s="1"/>
  <c r="P62" i="29"/>
  <c r="Q62" i="29" s="1"/>
  <c r="S62" i="29" s="1"/>
  <c r="U62" i="29" s="1"/>
  <c r="AQ62" i="29" s="1"/>
  <c r="AU62" i="29" s="1"/>
  <c r="P144" i="23"/>
  <c r="Q144" i="23" s="1"/>
  <c r="S144" i="23" s="1"/>
  <c r="U144" i="23" s="1"/>
  <c r="AT144" i="23" s="1"/>
  <c r="AX144" i="23" s="1"/>
  <c r="P65" i="12"/>
  <c r="Q65" i="12" s="1"/>
  <c r="S65" i="12" s="1"/>
  <c r="U65" i="12" s="1"/>
  <c r="AQ65" i="12" s="1"/>
  <c r="AU65" i="12" s="1"/>
  <c r="P95" i="10"/>
  <c r="Q95" i="10" s="1"/>
  <c r="S95" i="10" s="1"/>
  <c r="U95" i="10" s="1"/>
  <c r="AJ95" i="10" s="1"/>
  <c r="AN95" i="10" s="1"/>
  <c r="P143" i="6"/>
  <c r="Q143" i="6" s="1"/>
  <c r="S143" i="6" s="1"/>
  <c r="U143" i="6" s="1"/>
  <c r="AT143" i="6" s="1"/>
  <c r="AX143" i="6" s="1"/>
  <c r="P129" i="15"/>
  <c r="Q129" i="15" s="1"/>
  <c r="S129" i="15" s="1"/>
  <c r="U129" i="15" s="1"/>
  <c r="AT129" i="15" s="1"/>
  <c r="P113" i="28"/>
  <c r="Q113" i="28" s="1"/>
  <c r="S113" i="28" s="1"/>
  <c r="U113" i="28" s="1"/>
  <c r="AT113" i="28" s="1"/>
  <c r="AX113" i="28" s="1"/>
  <c r="P48" i="18"/>
  <c r="Q48" i="18" s="1"/>
  <c r="S48" i="18" s="1"/>
  <c r="U48" i="18" s="1"/>
  <c r="AQ48" i="18" s="1"/>
  <c r="AU48" i="18" s="1"/>
  <c r="O129" i="5"/>
  <c r="O95" i="33"/>
  <c r="O129" i="1"/>
  <c r="O80" i="24"/>
  <c r="O111" i="8"/>
  <c r="O112" i="21"/>
  <c r="BA127" i="14"/>
  <c r="AX127" i="14"/>
  <c r="P32" i="2"/>
  <c r="Q32" i="2" s="1"/>
  <c r="S32" i="2" s="1"/>
  <c r="U32" i="2" s="1"/>
  <c r="AQ32" i="2" s="1"/>
  <c r="AU32" i="2" s="1"/>
  <c r="P65" i="16"/>
  <c r="Q65" i="16" s="1"/>
  <c r="S65" i="16" s="1"/>
  <c r="U65" i="16" s="1"/>
  <c r="AQ65" i="16" s="1"/>
  <c r="AU65" i="16" s="1"/>
  <c r="O128" i="10"/>
  <c r="P32" i="7"/>
  <c r="Q32" i="7" s="1"/>
  <c r="S32" i="7" s="1"/>
  <c r="U32" i="7" s="1"/>
  <c r="AQ32" i="7" s="1"/>
  <c r="AU32" i="7" s="1"/>
  <c r="O33" i="7"/>
  <c r="P96" i="29"/>
  <c r="Q96" i="29" s="1"/>
  <c r="S96" i="29" s="1"/>
  <c r="U96" i="29" s="1"/>
  <c r="AJ96" i="29" s="1"/>
  <c r="AN96" i="29" s="1"/>
  <c r="O97" i="29"/>
  <c r="P65" i="9"/>
  <c r="Q65" i="9" s="1"/>
  <c r="S65" i="9" s="1"/>
  <c r="U65" i="9" s="1"/>
  <c r="AQ65" i="9" s="1"/>
  <c r="AU65" i="9" s="1"/>
  <c r="O66" i="9"/>
  <c r="P46" i="23"/>
  <c r="Q46" i="23" s="1"/>
  <c r="S46" i="23" s="1"/>
  <c r="U46" i="23" s="1"/>
  <c r="AQ46" i="23" s="1"/>
  <c r="AU46" i="23" s="1"/>
  <c r="O47" i="23"/>
  <c r="O32" i="22"/>
  <c r="P96" i="13"/>
  <c r="Q96" i="13" s="1"/>
  <c r="S96" i="13" s="1"/>
  <c r="U96" i="13" s="1"/>
  <c r="AJ96" i="13" s="1"/>
  <c r="AN96" i="13" s="1"/>
  <c r="P79" i="27"/>
  <c r="Q79" i="27" s="1"/>
  <c r="S79" i="27" s="1"/>
  <c r="U79" i="27" s="1"/>
  <c r="AQ79" i="27" s="1"/>
  <c r="AU79" i="27" s="1"/>
  <c r="P112" i="3"/>
  <c r="Q112" i="3" s="1"/>
  <c r="S112" i="3" s="1"/>
  <c r="U112" i="3" s="1"/>
  <c r="AT112" i="3" s="1"/>
  <c r="AX112" i="3" s="1"/>
  <c r="P80" i="21"/>
  <c r="Q80" i="21" s="1"/>
  <c r="S80" i="21" s="1"/>
  <c r="U80" i="21" s="1"/>
  <c r="AQ80" i="21" s="1"/>
  <c r="AU80" i="21" s="1"/>
  <c r="P63" i="33"/>
  <c r="Q63" i="33" s="1"/>
  <c r="S63" i="33" s="1"/>
  <c r="U63" i="33" s="1"/>
  <c r="AQ63" i="33" s="1"/>
  <c r="AU63" i="33" s="1"/>
  <c r="P141" i="19"/>
  <c r="Q141" i="19" s="1"/>
  <c r="S141" i="19" s="1"/>
  <c r="U141" i="19" s="1"/>
  <c r="AT141" i="19" s="1"/>
  <c r="AX141" i="19" s="1"/>
  <c r="O128" i="25"/>
  <c r="O144" i="7"/>
  <c r="O112" i="10"/>
  <c r="P128" i="2"/>
  <c r="Q128" i="2" s="1"/>
  <c r="S128" i="2" s="1"/>
  <c r="U128" i="2" s="1"/>
  <c r="AT128" i="2" s="1"/>
  <c r="O129" i="2"/>
  <c r="BA128" i="5"/>
  <c r="AX128" i="5"/>
  <c r="BA128" i="1"/>
  <c r="AX128" i="1"/>
  <c r="O51" i="9"/>
  <c r="P94" i="3"/>
  <c r="Q94" i="3" s="1"/>
  <c r="S94" i="3" s="1"/>
  <c r="U94" i="3" s="1"/>
  <c r="AJ94" i="3" s="1"/>
  <c r="AN94" i="3" s="1"/>
  <c r="BA127" i="10"/>
  <c r="AX127" i="10"/>
  <c r="P79" i="2"/>
  <c r="Q79" i="2" s="1"/>
  <c r="S79" i="2" s="1"/>
  <c r="U79" i="2" s="1"/>
  <c r="AQ79" i="2" s="1"/>
  <c r="AU79" i="2" s="1"/>
  <c r="O79" i="17"/>
  <c r="P143" i="30"/>
  <c r="Q143" i="30" s="1"/>
  <c r="S143" i="30" s="1"/>
  <c r="U143" i="30" s="1"/>
  <c r="AT143" i="30" s="1"/>
  <c r="AX143" i="30" s="1"/>
  <c r="O144" i="30"/>
  <c r="P94" i="4"/>
  <c r="Q94" i="4" s="1"/>
  <c r="S94" i="4" s="1"/>
  <c r="U94" i="4" s="1"/>
  <c r="AJ94" i="4" s="1"/>
  <c r="AN94" i="4" s="1"/>
  <c r="O95" i="4"/>
  <c r="P49" i="12"/>
  <c r="Q49" i="12" s="1"/>
  <c r="S49" i="12" s="1"/>
  <c r="U49" i="12" s="1"/>
  <c r="AQ49" i="12" s="1"/>
  <c r="AU49" i="12" s="1"/>
  <c r="O50" i="12"/>
  <c r="P65" i="11"/>
  <c r="Q65" i="11" s="1"/>
  <c r="S65" i="11" s="1"/>
  <c r="U65" i="11" s="1"/>
  <c r="AQ65" i="11" s="1"/>
  <c r="AU65" i="11" s="1"/>
  <c r="O66" i="11"/>
  <c r="P95" i="15"/>
  <c r="Q95" i="15" s="1"/>
  <c r="S95" i="15" s="1"/>
  <c r="U95" i="15" s="1"/>
  <c r="AJ95" i="15" s="1"/>
  <c r="AN95" i="15" s="1"/>
  <c r="O96" i="15"/>
  <c r="O127" i="30"/>
  <c r="P50" i="29"/>
  <c r="Q50" i="29" s="1"/>
  <c r="S50" i="29" s="1"/>
  <c r="U50" i="29" s="1"/>
  <c r="AQ50" i="29" s="1"/>
  <c r="AU50" i="29" s="1"/>
  <c r="O110" i="15"/>
  <c r="P63" i="20"/>
  <c r="Q63" i="20" s="1"/>
  <c r="S63" i="20" s="1"/>
  <c r="U63" i="20" s="1"/>
  <c r="AQ63" i="20" s="1"/>
  <c r="AU63" i="20" s="1"/>
  <c r="O64" i="20"/>
  <c r="P143" i="29"/>
  <c r="Q143" i="29" s="1"/>
  <c r="S143" i="29" s="1"/>
  <c r="U143" i="29" s="1"/>
  <c r="AT143" i="29" s="1"/>
  <c r="AX143" i="29" s="1"/>
  <c r="O144" i="29"/>
  <c r="P144" i="18"/>
  <c r="Q144" i="18" s="1"/>
  <c r="S144" i="18" s="1"/>
  <c r="U144" i="18" s="1"/>
  <c r="AT144" i="18" s="1"/>
  <c r="AX144" i="18" s="1"/>
  <c r="O145" i="18"/>
  <c r="P63" i="31"/>
  <c r="Q63" i="31" s="1"/>
  <c r="S63" i="31" s="1"/>
  <c r="U63" i="31" s="1"/>
  <c r="AQ63" i="31" s="1"/>
  <c r="AU63" i="31" s="1"/>
  <c r="O64" i="31"/>
  <c r="P111" i="26"/>
  <c r="Q111" i="26" s="1"/>
  <c r="S111" i="26" s="1"/>
  <c r="U111" i="26" s="1"/>
  <c r="AT111" i="26" s="1"/>
  <c r="AX111" i="26" s="1"/>
  <c r="O112" i="26"/>
  <c r="P31" i="8"/>
  <c r="Q31" i="8" s="1"/>
  <c r="S31" i="8" s="1"/>
  <c r="U31" i="8" s="1"/>
  <c r="AQ31" i="8" s="1"/>
  <c r="AU31" i="8" s="1"/>
  <c r="O32" i="8"/>
  <c r="AX129" i="4"/>
  <c r="BA129" i="4"/>
  <c r="P97" i="19"/>
  <c r="Q97" i="19" s="1"/>
  <c r="S97" i="19" s="1"/>
  <c r="U97" i="19" s="1"/>
  <c r="AJ97" i="19" s="1"/>
  <c r="AN97" i="19" s="1"/>
  <c r="O98" i="19"/>
  <c r="P142" i="16"/>
  <c r="Q142" i="16" s="1"/>
  <c r="S142" i="16" s="1"/>
  <c r="U142" i="16" s="1"/>
  <c r="AT142" i="16" s="1"/>
  <c r="AX142" i="16" s="1"/>
  <c r="O143" i="16"/>
  <c r="P33" i="27"/>
  <c r="Q33" i="27" s="1"/>
  <c r="S33" i="27" s="1"/>
  <c r="U33" i="27" s="1"/>
  <c r="AQ33" i="27" s="1"/>
  <c r="AU33" i="27" s="1"/>
  <c r="P111" i="12"/>
  <c r="Q111" i="12" s="1"/>
  <c r="S111" i="12" s="1"/>
  <c r="U111" i="12" s="1"/>
  <c r="AT111" i="12" s="1"/>
  <c r="AX111" i="12" s="1"/>
  <c r="O112" i="12"/>
  <c r="P50" i="30"/>
  <c r="Q50" i="30" s="1"/>
  <c r="S50" i="30" s="1"/>
  <c r="U50" i="30" s="1"/>
  <c r="AQ50" i="30" s="1"/>
  <c r="AU50" i="30" s="1"/>
  <c r="O51" i="30"/>
  <c r="BA126" i="12"/>
  <c r="AX126" i="12"/>
  <c r="O144" i="4"/>
  <c r="O48" i="14"/>
  <c r="P126" i="24"/>
  <c r="Q126" i="24" s="1"/>
  <c r="S126" i="24" s="1"/>
  <c r="U126" i="24" s="1"/>
  <c r="AT126" i="24" s="1"/>
  <c r="O127" i="24"/>
  <c r="P63" i="23"/>
  <c r="Q63" i="23" s="1"/>
  <c r="S63" i="23" s="1"/>
  <c r="U63" i="23" s="1"/>
  <c r="AQ63" i="23" s="1"/>
  <c r="AU63" i="23" s="1"/>
  <c r="O64" i="23"/>
  <c r="P142" i="24"/>
  <c r="Q142" i="24" s="1"/>
  <c r="S142" i="24" s="1"/>
  <c r="U142" i="24" s="1"/>
  <c r="AT142" i="24" s="1"/>
  <c r="AX142" i="24" s="1"/>
  <c r="O143" i="24"/>
  <c r="P79" i="19"/>
  <c r="Q79" i="19" s="1"/>
  <c r="S79" i="19" s="1"/>
  <c r="U79" i="19" s="1"/>
  <c r="AQ79" i="19" s="1"/>
  <c r="AU79" i="19" s="1"/>
  <c r="P112" i="30"/>
  <c r="Q112" i="30" s="1"/>
  <c r="S112" i="30" s="1"/>
  <c r="U112" i="30" s="1"/>
  <c r="AT112" i="30" s="1"/>
  <c r="AX112" i="30" s="1"/>
  <c r="O113" i="30"/>
  <c r="P65" i="7"/>
  <c r="Q65" i="7" s="1"/>
  <c r="S65" i="7" s="1"/>
  <c r="U65" i="7" s="1"/>
  <c r="AQ65" i="7" s="1"/>
  <c r="AU65" i="7" s="1"/>
  <c r="O66" i="7"/>
  <c r="P127" i="12"/>
  <c r="Q127" i="12" s="1"/>
  <c r="S127" i="12" s="1"/>
  <c r="U127" i="12" s="1"/>
  <c r="AT127" i="12" s="1"/>
  <c r="O128" i="12"/>
  <c r="P111" i="16"/>
  <c r="Q111" i="16" s="1"/>
  <c r="S111" i="16" s="1"/>
  <c r="U111" i="16" s="1"/>
  <c r="AT111" i="16" s="1"/>
  <c r="AX111" i="16" s="1"/>
  <c r="O112" i="16"/>
  <c r="O129" i="3"/>
  <c r="P96" i="18"/>
  <c r="Q96" i="18" s="1"/>
  <c r="S96" i="18" s="1"/>
  <c r="U96" i="18" s="1"/>
  <c r="AJ96" i="18" s="1"/>
  <c r="AN96" i="18" s="1"/>
  <c r="O96" i="1"/>
  <c r="O128" i="16"/>
  <c r="O34" i="26"/>
  <c r="P96" i="9"/>
  <c r="Q96" i="9" s="1"/>
  <c r="S96" i="9" s="1"/>
  <c r="U96" i="9" s="1"/>
  <c r="AJ96" i="9" s="1"/>
  <c r="AN96" i="9" s="1"/>
  <c r="P33" i="18"/>
  <c r="Q33" i="18" s="1"/>
  <c r="S33" i="18" s="1"/>
  <c r="U33" i="18" s="1"/>
  <c r="AQ33" i="18" s="1"/>
  <c r="AU33" i="18" s="1"/>
  <c r="O34" i="18"/>
  <c r="O114" i="7"/>
  <c r="P49" i="8"/>
  <c r="Q49" i="8" s="1"/>
  <c r="S49" i="8" s="1"/>
  <c r="U49" i="8" s="1"/>
  <c r="AQ49" i="8" s="1"/>
  <c r="AU49" i="8" s="1"/>
  <c r="P33" i="1"/>
  <c r="Q33" i="1" s="1"/>
  <c r="S33" i="1" s="1"/>
  <c r="U33" i="1" s="1"/>
  <c r="AQ33" i="1" s="1"/>
  <c r="AU33" i="1" s="1"/>
  <c r="O111" i="27"/>
  <c r="O112" i="6"/>
  <c r="O47" i="27"/>
  <c r="P49" i="11"/>
  <c r="Q49" i="11" s="1"/>
  <c r="S49" i="11" s="1"/>
  <c r="U49" i="11" s="1"/>
  <c r="AQ49" i="11" s="1"/>
  <c r="AU49" i="11" s="1"/>
  <c r="O50" i="11"/>
  <c r="P32" i="16"/>
  <c r="Q32" i="16" s="1"/>
  <c r="S32" i="16" s="1"/>
  <c r="U32" i="16" s="1"/>
  <c r="AQ32" i="16" s="1"/>
  <c r="AU32" i="16" s="1"/>
  <c r="O33" i="16"/>
  <c r="P49" i="15"/>
  <c r="Q49" i="15" s="1"/>
  <c r="S49" i="15" s="1"/>
  <c r="U49" i="15" s="1"/>
  <c r="AQ49" i="15" s="1"/>
  <c r="AU49" i="15" s="1"/>
  <c r="P80" i="11"/>
  <c r="Q80" i="11" s="1"/>
  <c r="S80" i="11" s="1"/>
  <c r="U80" i="11" s="1"/>
  <c r="AQ80" i="11" s="1"/>
  <c r="AU80" i="11" s="1"/>
  <c r="O81" i="11"/>
  <c r="P64" i="3"/>
  <c r="Q64" i="3" s="1"/>
  <c r="S64" i="3" s="1"/>
  <c r="U64" i="3" s="1"/>
  <c r="AQ64" i="3" s="1"/>
  <c r="AU64" i="3" s="1"/>
  <c r="O65" i="3"/>
  <c r="P128" i="8"/>
  <c r="Q128" i="8" s="1"/>
  <c r="S128" i="8" s="1"/>
  <c r="U128" i="8" s="1"/>
  <c r="AT128" i="8" s="1"/>
  <c r="O129" i="8"/>
  <c r="P64" i="4"/>
  <c r="Q64" i="4" s="1"/>
  <c r="S64" i="4" s="1"/>
  <c r="U64" i="4" s="1"/>
  <c r="AQ64" i="4" s="1"/>
  <c r="AU64" i="4" s="1"/>
  <c r="O65" i="4"/>
  <c r="P35" i="28"/>
  <c r="Q35" i="28" s="1"/>
  <c r="S35" i="28" s="1"/>
  <c r="U35" i="28" s="1"/>
  <c r="AQ35" i="28" s="1"/>
  <c r="AU35" i="28" s="1"/>
  <c r="P141" i="5"/>
  <c r="Q141" i="5" s="1"/>
  <c r="S141" i="5" s="1"/>
  <c r="U141" i="5" s="1"/>
  <c r="AT141" i="5" s="1"/>
  <c r="AX141" i="5" s="1"/>
  <c r="AX125" i="24"/>
  <c r="BA125" i="24"/>
  <c r="P142" i="33"/>
  <c r="Q142" i="33" s="1"/>
  <c r="S142" i="33" s="1"/>
  <c r="U142" i="33" s="1"/>
  <c r="AT142" i="33" s="1"/>
  <c r="AX142" i="33" s="1"/>
  <c r="O143" i="33"/>
  <c r="P110" i="25"/>
  <c r="Q110" i="25" s="1"/>
  <c r="S110" i="25" s="1"/>
  <c r="U110" i="25" s="1"/>
  <c r="AT110" i="25" s="1"/>
  <c r="AX110" i="25" s="1"/>
  <c r="O111" i="25"/>
  <c r="AX127" i="21"/>
  <c r="BA127" i="21"/>
  <c r="P80" i="16"/>
  <c r="Q80" i="16" s="1"/>
  <c r="S80" i="16" s="1"/>
  <c r="U80" i="16" s="1"/>
  <c r="AQ80" i="16" s="1"/>
  <c r="AU80" i="16" s="1"/>
  <c r="P79" i="30"/>
  <c r="Q79" i="30" s="1"/>
  <c r="S79" i="30" s="1"/>
  <c r="U79" i="30" s="1"/>
  <c r="AQ79" i="30" s="1"/>
  <c r="AU79" i="30" s="1"/>
  <c r="BA126" i="30"/>
  <c r="AX126" i="30"/>
  <c r="P34" i="13"/>
  <c r="Q34" i="13" s="1"/>
  <c r="S34" i="13" s="1"/>
  <c r="U34" i="13" s="1"/>
  <c r="AQ34" i="13" s="1"/>
  <c r="AU34" i="13" s="1"/>
  <c r="P126" i="33"/>
  <c r="Q126" i="33" s="1"/>
  <c r="S126" i="33" s="1"/>
  <c r="U126" i="33" s="1"/>
  <c r="AT126" i="33" s="1"/>
  <c r="O127" i="33"/>
  <c r="BA127" i="16"/>
  <c r="AX127" i="16"/>
  <c r="P142" i="31"/>
  <c r="Q142" i="31" s="1"/>
  <c r="S142" i="31" s="1"/>
  <c r="U142" i="31" s="1"/>
  <c r="AT142" i="31" s="1"/>
  <c r="AX142" i="31" s="1"/>
  <c r="P32" i="29"/>
  <c r="Q32" i="29" s="1"/>
  <c r="S32" i="29" s="1"/>
  <c r="U32" i="29" s="1"/>
  <c r="AQ32" i="29" s="1"/>
  <c r="AU32" i="29" s="1"/>
  <c r="P112" i="33"/>
  <c r="Q112" i="33" s="1"/>
  <c r="S112" i="33" s="1"/>
  <c r="U112" i="33" s="1"/>
  <c r="AT112" i="33" s="1"/>
  <c r="AX112" i="33" s="1"/>
  <c r="P96" i="2"/>
  <c r="Q96" i="2" s="1"/>
  <c r="S96" i="2" s="1"/>
  <c r="U96" i="2" s="1"/>
  <c r="AJ96" i="2" s="1"/>
  <c r="AN96" i="2" s="1"/>
  <c r="P142" i="20"/>
  <c r="Q142" i="20" s="1"/>
  <c r="S142" i="20" s="1"/>
  <c r="U142" i="20" s="1"/>
  <c r="AT142" i="20" s="1"/>
  <c r="AX142" i="20" s="1"/>
  <c r="O65" i="15"/>
  <c r="O143" i="13"/>
  <c r="O66" i="2"/>
  <c r="AX127" i="8"/>
  <c r="BA127" i="8"/>
  <c r="P127" i="31"/>
  <c r="Q127" i="31" s="1"/>
  <c r="S127" i="31" s="1"/>
  <c r="U127" i="31" s="1"/>
  <c r="AT127" i="31" s="1"/>
  <c r="O128" i="31"/>
  <c r="O64" i="22"/>
  <c r="O47" i="7"/>
  <c r="P47" i="24"/>
  <c r="Q47" i="24" s="1"/>
  <c r="S47" i="24" s="1"/>
  <c r="U47" i="24" s="1"/>
  <c r="AQ47" i="24" s="1"/>
  <c r="AU47" i="24" s="1"/>
  <c r="O48" i="24"/>
  <c r="P48" i="28"/>
  <c r="Q48" i="28" s="1"/>
  <c r="S48" i="28" s="1"/>
  <c r="U48" i="28" s="1"/>
  <c r="AQ48" i="28" s="1"/>
  <c r="AU48" i="28" s="1"/>
  <c r="O49" i="28"/>
  <c r="P79" i="18"/>
  <c r="Q79" i="18" s="1"/>
  <c r="S79" i="18" s="1"/>
  <c r="U79" i="18" s="1"/>
  <c r="AQ79" i="18" s="1"/>
  <c r="AU79" i="18" s="1"/>
  <c r="O80" i="18"/>
  <c r="P142" i="17"/>
  <c r="Q142" i="17" s="1"/>
  <c r="S142" i="17" s="1"/>
  <c r="U142" i="17" s="1"/>
  <c r="AT142" i="17" s="1"/>
  <c r="AX142" i="17" s="1"/>
  <c r="O143" i="17"/>
  <c r="AX128" i="3"/>
  <c r="BA128" i="3"/>
  <c r="P126" i="27"/>
  <c r="Q126" i="27" s="1"/>
  <c r="S126" i="27" s="1"/>
  <c r="U126" i="27" s="1"/>
  <c r="AT126" i="27" s="1"/>
  <c r="P142" i="3"/>
  <c r="Q142" i="3" s="1"/>
  <c r="S142" i="3" s="1"/>
  <c r="U142" i="3" s="1"/>
  <c r="AT142" i="3" s="1"/>
  <c r="AX142" i="3" s="1"/>
  <c r="O143" i="3"/>
  <c r="O79" i="22"/>
  <c r="AX125" i="27"/>
  <c r="BA125" i="27"/>
  <c r="O142" i="2"/>
  <c r="O94" i="14"/>
  <c r="P64" i="14"/>
  <c r="Q64" i="14" s="1"/>
  <c r="S64" i="14" s="1"/>
  <c r="U64" i="14" s="1"/>
  <c r="AQ64" i="14" s="1"/>
  <c r="AU64" i="14" s="1"/>
  <c r="P110" i="14"/>
  <c r="Q110" i="14" s="1"/>
  <c r="S110" i="14" s="1"/>
  <c r="U110" i="14" s="1"/>
  <c r="AT110" i="14" s="1"/>
  <c r="AX110" i="14" s="1"/>
  <c r="P49" i="26"/>
  <c r="Q49" i="26" s="1"/>
  <c r="S49" i="26" s="1"/>
  <c r="U49" i="26" s="1"/>
  <c r="AQ49" i="26" s="1"/>
  <c r="AU49" i="26" s="1"/>
  <c r="P95" i="20"/>
  <c r="Q95" i="20" s="1"/>
  <c r="S95" i="20" s="1"/>
  <c r="U95" i="20" s="1"/>
  <c r="AJ95" i="20" s="1"/>
  <c r="AN95" i="20" s="1"/>
  <c r="O96" i="20"/>
  <c r="P112" i="13"/>
  <c r="Q112" i="13" s="1"/>
  <c r="S112" i="13" s="1"/>
  <c r="U112" i="13" s="1"/>
  <c r="AT112" i="13" s="1"/>
  <c r="AX112" i="13" s="1"/>
  <c r="O113" i="13"/>
  <c r="P127" i="28"/>
  <c r="Q127" i="28" s="1"/>
  <c r="S127" i="28" s="1"/>
  <c r="U127" i="28" s="1"/>
  <c r="AT127" i="28" s="1"/>
  <c r="P129" i="26"/>
  <c r="Q129" i="26" s="1"/>
  <c r="S129" i="26" s="1"/>
  <c r="U129" i="26" s="1"/>
  <c r="AT129" i="26" s="1"/>
  <c r="P49" i="6"/>
  <c r="Q49" i="6" s="1"/>
  <c r="S49" i="6" s="1"/>
  <c r="U49" i="6" s="1"/>
  <c r="AQ49" i="6" s="1"/>
  <c r="AU49" i="6" s="1"/>
  <c r="P81" i="31"/>
  <c r="Q81" i="31" s="1"/>
  <c r="S81" i="31" s="1"/>
  <c r="U81" i="31" s="1"/>
  <c r="AQ81" i="31" s="1"/>
  <c r="AU81" i="31" s="1"/>
  <c r="P128" i="20"/>
  <c r="Q128" i="20" s="1"/>
  <c r="S128" i="20" s="1"/>
  <c r="U128" i="20" s="1"/>
  <c r="AT128" i="20" s="1"/>
  <c r="P49" i="25"/>
  <c r="Q49" i="25" s="1"/>
  <c r="S49" i="25" s="1"/>
  <c r="U49" i="25" s="1"/>
  <c r="AQ49" i="25" s="1"/>
  <c r="AU49" i="25" s="1"/>
  <c r="P128" i="11"/>
  <c r="Q128" i="11" s="1"/>
  <c r="S128" i="11" s="1"/>
  <c r="U128" i="11" s="1"/>
  <c r="AT128" i="11" s="1"/>
  <c r="O129" i="11"/>
  <c r="P65" i="17"/>
  <c r="Q65" i="17" s="1"/>
  <c r="S65" i="17" s="1"/>
  <c r="U65" i="17" s="1"/>
  <c r="AQ65" i="17" s="1"/>
  <c r="AU65" i="17" s="1"/>
  <c r="O66" i="17"/>
  <c r="P80" i="13"/>
  <c r="Q80" i="13" s="1"/>
  <c r="S80" i="13" s="1"/>
  <c r="U80" i="13" s="1"/>
  <c r="AQ80" i="13" s="1"/>
  <c r="AU80" i="13" s="1"/>
  <c r="N115" i="23"/>
  <c r="P114" i="23"/>
  <c r="Q114" i="23" s="1"/>
  <c r="S114" i="23" s="1"/>
  <c r="U114" i="23" s="1"/>
  <c r="AT114" i="23" s="1"/>
  <c r="AX114" i="23" s="1"/>
  <c r="O115" i="23"/>
  <c r="P97" i="11"/>
  <c r="Q97" i="11" s="1"/>
  <c r="S97" i="11" s="1"/>
  <c r="U97" i="11" s="1"/>
  <c r="AJ97" i="11" s="1"/>
  <c r="AN97" i="11" s="1"/>
  <c r="O98" i="11"/>
  <c r="AX127" i="25"/>
  <c r="BA127" i="25"/>
  <c r="P64" i="25"/>
  <c r="Q64" i="25" s="1"/>
  <c r="S64" i="25" s="1"/>
  <c r="U64" i="25" s="1"/>
  <c r="AQ64" i="25" s="1"/>
  <c r="AU64" i="25" s="1"/>
  <c r="O65" i="25"/>
  <c r="P130" i="4"/>
  <c r="Q130" i="4" s="1"/>
  <c r="S130" i="4" s="1"/>
  <c r="U130" i="4" s="1"/>
  <c r="AT130" i="4" s="1"/>
  <c r="N131" i="4"/>
  <c r="O131" i="4"/>
  <c r="P33" i="23"/>
  <c r="Q33" i="23" s="1"/>
  <c r="S33" i="23" s="1"/>
  <c r="U33" i="23" s="1"/>
  <c r="AQ33" i="23" s="1"/>
  <c r="AU33" i="23" s="1"/>
  <c r="O34" i="23"/>
  <c r="P33" i="21"/>
  <c r="Q33" i="21" s="1"/>
  <c r="S33" i="21" s="1"/>
  <c r="U33" i="21" s="1"/>
  <c r="AQ33" i="21" s="1"/>
  <c r="AU33" i="21" s="1"/>
  <c r="P33" i="6"/>
  <c r="Q33" i="6" s="1"/>
  <c r="S33" i="6" s="1"/>
  <c r="U33" i="6" s="1"/>
  <c r="AQ33" i="6" s="1"/>
  <c r="AU33" i="6" s="1"/>
  <c r="P142" i="22"/>
  <c r="Q142" i="22" s="1"/>
  <c r="S142" i="22" s="1"/>
  <c r="U142" i="22" s="1"/>
  <c r="AT142" i="22" s="1"/>
  <c r="AX142" i="22" s="1"/>
  <c r="O67" i="27"/>
  <c r="O128" i="19"/>
  <c r="BA126" i="28"/>
  <c r="AX126" i="28"/>
  <c r="P33" i="15"/>
  <c r="Q33" i="15" s="1"/>
  <c r="S33" i="15" s="1"/>
  <c r="U33" i="15" s="1"/>
  <c r="AQ33" i="15" s="1"/>
  <c r="AU33" i="15" s="1"/>
  <c r="O48" i="21"/>
  <c r="O128" i="6"/>
  <c r="O63" i="30"/>
  <c r="BA127" i="11"/>
  <c r="AX127" i="11"/>
  <c r="P81" i="4"/>
  <c r="Q81" i="4" s="1"/>
  <c r="S81" i="4" s="1"/>
  <c r="U81" i="4" s="1"/>
  <c r="AQ81" i="4" s="1"/>
  <c r="AU81" i="4" s="1"/>
  <c r="O82" i="4"/>
  <c r="O96" i="24"/>
  <c r="O33" i="4"/>
  <c r="O95" i="8"/>
  <c r="P110" i="17"/>
  <c r="Q110" i="17" s="1"/>
  <c r="S110" i="17" s="1"/>
  <c r="U110" i="17" s="1"/>
  <c r="AT110" i="17" s="1"/>
  <c r="AX110" i="17" s="1"/>
  <c r="BA126" i="18"/>
  <c r="AX126" i="18"/>
  <c r="P80" i="23"/>
  <c r="Q80" i="23" s="1"/>
  <c r="S80" i="23" s="1"/>
  <c r="U80" i="23" s="1"/>
  <c r="AQ80" i="23" s="1"/>
  <c r="AU80" i="23" s="1"/>
  <c r="P94" i="31"/>
  <c r="Q94" i="31" s="1"/>
  <c r="S94" i="31" s="1"/>
  <c r="U94" i="31" s="1"/>
  <c r="AJ94" i="31" s="1"/>
  <c r="AN94" i="31" s="1"/>
  <c r="O95" i="31"/>
  <c r="P49" i="31"/>
  <c r="Q49" i="31" s="1"/>
  <c r="S49" i="31" s="1"/>
  <c r="U49" i="31" s="1"/>
  <c r="AQ49" i="31" s="1"/>
  <c r="AU49" i="31" s="1"/>
  <c r="P143" i="8"/>
  <c r="Q143" i="8" s="1"/>
  <c r="S143" i="8" s="1"/>
  <c r="U143" i="8" s="1"/>
  <c r="AT143" i="8" s="1"/>
  <c r="AX143" i="8" s="1"/>
  <c r="P112" i="22"/>
  <c r="Q112" i="22" s="1"/>
  <c r="S112" i="22" s="1"/>
  <c r="U112" i="22" s="1"/>
  <c r="AT112" i="22" s="1"/>
  <c r="AX112" i="22" s="1"/>
  <c r="P32" i="3"/>
  <c r="Q32" i="3" s="1"/>
  <c r="S32" i="3" s="1"/>
  <c r="U32" i="3" s="1"/>
  <c r="AQ32" i="3" s="1"/>
  <c r="AU32" i="3" s="1"/>
  <c r="P126" i="23"/>
  <c r="Q126" i="23" s="1"/>
  <c r="S126" i="23" s="1"/>
  <c r="U126" i="23" s="1"/>
  <c r="AT126" i="23" s="1"/>
  <c r="O80" i="7"/>
  <c r="O49" i="19"/>
  <c r="O94" i="30"/>
  <c r="O111" i="11"/>
  <c r="O143" i="11"/>
  <c r="O32" i="9"/>
  <c r="O127" i="18"/>
  <c r="O80" i="20"/>
  <c r="BA127" i="19"/>
  <c r="AX127" i="19"/>
  <c r="P80" i="3"/>
  <c r="Q80" i="3" s="1"/>
  <c r="S80" i="3" s="1"/>
  <c r="U80" i="3" s="1"/>
  <c r="AQ80" i="3" s="1"/>
  <c r="AU80" i="3" s="1"/>
  <c r="O111" i="29"/>
  <c r="O127" i="7"/>
  <c r="P127" i="9"/>
  <c r="Q127" i="9" s="1"/>
  <c r="S127" i="9" s="1"/>
  <c r="U127" i="9" s="1"/>
  <c r="AT127" i="9" s="1"/>
  <c r="P127" i="13"/>
  <c r="Q127" i="13" s="1"/>
  <c r="S127" i="13" s="1"/>
  <c r="U127" i="13" s="1"/>
  <c r="AT127" i="13" s="1"/>
  <c r="BA127" i="6"/>
  <c r="AX127" i="6"/>
  <c r="O32" i="24"/>
  <c r="O98" i="7"/>
  <c r="O95" i="28"/>
  <c r="P142" i="28"/>
  <c r="Q142" i="28" s="1"/>
  <c r="S142" i="28" s="1"/>
  <c r="U142" i="28" s="1"/>
  <c r="AT142" i="28" s="1"/>
  <c r="AX142" i="28" s="1"/>
  <c r="O143" i="28"/>
  <c r="P79" i="5"/>
  <c r="Q79" i="5" s="1"/>
  <c r="S79" i="5" s="1"/>
  <c r="U79" i="5" s="1"/>
  <c r="AQ79" i="5" s="1"/>
  <c r="AU79" i="5" s="1"/>
  <c r="O80" i="5"/>
  <c r="BA126" i="7"/>
  <c r="AX126" i="7"/>
  <c r="P48" i="13"/>
  <c r="Q48" i="13" s="1"/>
  <c r="S48" i="13" s="1"/>
  <c r="U48" i="13" s="1"/>
  <c r="AQ48" i="13" s="1"/>
  <c r="AU48" i="13" s="1"/>
  <c r="O49" i="13"/>
  <c r="P80" i="10"/>
  <c r="Q80" i="10" s="1"/>
  <c r="S80" i="10" s="1"/>
  <c r="U80" i="10" s="1"/>
  <c r="AQ80" i="10" s="1"/>
  <c r="AU80" i="10" s="1"/>
  <c r="O81" i="10"/>
  <c r="P80" i="14"/>
  <c r="Q80" i="14" s="1"/>
  <c r="S80" i="14" s="1"/>
  <c r="U80" i="14" s="1"/>
  <c r="AQ80" i="14" s="1"/>
  <c r="AU80" i="14" s="1"/>
  <c r="O81" i="14"/>
  <c r="P145" i="10"/>
  <c r="Q145" i="10" s="1"/>
  <c r="S145" i="10" s="1"/>
  <c r="U145" i="10" s="1"/>
  <c r="AT145" i="10" s="1"/>
  <c r="AX145" i="10" s="1"/>
  <c r="P32" i="20"/>
  <c r="Q32" i="20" s="1"/>
  <c r="S32" i="20" s="1"/>
  <c r="U32" i="20" s="1"/>
  <c r="AQ32" i="20" s="1"/>
  <c r="AU32" i="20" s="1"/>
  <c r="P49" i="1"/>
  <c r="Q49" i="1" s="1"/>
  <c r="S49" i="1" s="1"/>
  <c r="U49" i="1" s="1"/>
  <c r="AQ49" i="1" s="1"/>
  <c r="AU49" i="1" s="1"/>
  <c r="P141" i="12"/>
  <c r="Q141" i="12" s="1"/>
  <c r="S141" i="12" s="1"/>
  <c r="U141" i="12" s="1"/>
  <c r="AT141" i="12" s="1"/>
  <c r="AX141" i="12" s="1"/>
  <c r="P97" i="25"/>
  <c r="Q97" i="25" s="1"/>
  <c r="S97" i="25" s="1"/>
  <c r="U97" i="25" s="1"/>
  <c r="AJ97" i="25" s="1"/>
  <c r="AN97" i="25" s="1"/>
  <c r="P33" i="12"/>
  <c r="Q33" i="12" s="1"/>
  <c r="S33" i="12" s="1"/>
  <c r="U33" i="12" s="1"/>
  <c r="AQ33" i="12" s="1"/>
  <c r="AU33" i="12" s="1"/>
  <c r="P78" i="12"/>
  <c r="Q78" i="12" s="1"/>
  <c r="S78" i="12" s="1"/>
  <c r="U78" i="12" s="1"/>
  <c r="AQ78" i="12" s="1"/>
  <c r="AU78" i="12" s="1"/>
  <c r="P142" i="14"/>
  <c r="Q142" i="14" s="1"/>
  <c r="S142" i="14" s="1"/>
  <c r="U142" i="14" s="1"/>
  <c r="AT142" i="14" s="1"/>
  <c r="AX142" i="14" s="1"/>
  <c r="O50" i="10"/>
  <c r="P78" i="28"/>
  <c r="Q78" i="28" s="1"/>
  <c r="S78" i="28" s="1"/>
  <c r="U78" i="28" s="1"/>
  <c r="AQ78" i="28" s="1"/>
  <c r="AU78" i="28" s="1"/>
  <c r="O79" i="28"/>
  <c r="O128" i="22"/>
  <c r="O49" i="17"/>
  <c r="P64" i="5"/>
  <c r="Q64" i="5" s="1"/>
  <c r="S64" i="5" s="1"/>
  <c r="U64" i="5" s="1"/>
  <c r="AQ64" i="5" s="1"/>
  <c r="AU64" i="5" s="1"/>
  <c r="O65" i="5"/>
  <c r="O112" i="19"/>
  <c r="O67" i="13"/>
  <c r="O143" i="9"/>
  <c r="O79" i="6"/>
  <c r="P142" i="15"/>
  <c r="Q142" i="15" s="1"/>
  <c r="S142" i="15" s="1"/>
  <c r="U142" i="15" s="1"/>
  <c r="AT142" i="15" s="1"/>
  <c r="AX142" i="15" s="1"/>
  <c r="O143" i="15"/>
  <c r="O65" i="28"/>
  <c r="P142" i="27"/>
  <c r="Q142" i="27" s="1"/>
  <c r="S142" i="27" s="1"/>
  <c r="U142" i="27" s="1"/>
  <c r="AT142" i="27" s="1"/>
  <c r="AX142" i="27" s="1"/>
  <c r="P65" i="6"/>
  <c r="Q65" i="6" s="1"/>
  <c r="S65" i="6" s="1"/>
  <c r="U65" i="6" s="1"/>
  <c r="AQ65" i="6" s="1"/>
  <c r="AU65" i="6" s="1"/>
  <c r="O66" i="6"/>
  <c r="P142" i="34" l="1"/>
  <c r="Q142" i="34" s="1"/>
  <c r="S142" i="34" s="1"/>
  <c r="U142" i="34" s="1"/>
  <c r="AT142" i="34" s="1"/>
  <c r="AX142" i="34" s="1"/>
  <c r="O143" i="34"/>
  <c r="P98" i="34"/>
  <c r="Q98" i="34" s="1"/>
  <c r="S98" i="34" s="1"/>
  <c r="U98" i="34" s="1"/>
  <c r="AJ98" i="34" s="1"/>
  <c r="AN98" i="34" s="1"/>
  <c r="N99" i="34"/>
  <c r="O99" i="34"/>
  <c r="P66" i="34"/>
  <c r="Q66" i="34" s="1"/>
  <c r="S66" i="34" s="1"/>
  <c r="U66" i="34" s="1"/>
  <c r="AQ66" i="34" s="1"/>
  <c r="AU66" i="34" s="1"/>
  <c r="O67" i="34"/>
  <c r="P34" i="34"/>
  <c r="Q34" i="34" s="1"/>
  <c r="S34" i="34" s="1"/>
  <c r="U34" i="34" s="1"/>
  <c r="AQ34" i="34" s="1"/>
  <c r="AU34" i="34" s="1"/>
  <c r="O35" i="34"/>
  <c r="P50" i="34"/>
  <c r="Q50" i="34" s="1"/>
  <c r="S50" i="34" s="1"/>
  <c r="U50" i="34" s="1"/>
  <c r="AQ50" i="34" s="1"/>
  <c r="AU50" i="34" s="1"/>
  <c r="N83" i="34"/>
  <c r="P82" i="34"/>
  <c r="Q82" i="34" s="1"/>
  <c r="S82" i="34" s="1"/>
  <c r="U82" i="34" s="1"/>
  <c r="AQ82" i="34" s="1"/>
  <c r="AU82" i="34" s="1"/>
  <c r="P112" i="34"/>
  <c r="Q112" i="34" s="1"/>
  <c r="S112" i="34" s="1"/>
  <c r="U112" i="34" s="1"/>
  <c r="AT112" i="34" s="1"/>
  <c r="AX112" i="34" s="1"/>
  <c r="O113" i="34"/>
  <c r="P129" i="34"/>
  <c r="Q129" i="34" s="1"/>
  <c r="S129" i="34" s="1"/>
  <c r="U129" i="34" s="1"/>
  <c r="AT129" i="34" s="1"/>
  <c r="O130" i="34"/>
  <c r="AX128" i="34"/>
  <c r="BA128" i="34"/>
  <c r="P81" i="29"/>
  <c r="Q81" i="29" s="1"/>
  <c r="S81" i="29" s="1"/>
  <c r="U81" i="29" s="1"/>
  <c r="AQ81" i="29" s="1"/>
  <c r="AU81" i="29" s="1"/>
  <c r="P127" i="17"/>
  <c r="Q127" i="17" s="1"/>
  <c r="S127" i="17" s="1"/>
  <c r="U127" i="17" s="1"/>
  <c r="AT127" i="17" s="1"/>
  <c r="O128" i="17"/>
  <c r="P33" i="11"/>
  <c r="Q33" i="11" s="1"/>
  <c r="S33" i="11" s="1"/>
  <c r="U33" i="11" s="1"/>
  <c r="AQ33" i="11" s="1"/>
  <c r="AU33" i="11" s="1"/>
  <c r="O34" i="11"/>
  <c r="P65" i="28"/>
  <c r="Q65" i="28" s="1"/>
  <c r="S65" i="28" s="1"/>
  <c r="U65" i="28" s="1"/>
  <c r="AQ65" i="28" s="1"/>
  <c r="AU65" i="28" s="1"/>
  <c r="O79" i="12"/>
  <c r="O128" i="13"/>
  <c r="P49" i="19"/>
  <c r="Q49" i="19" s="1"/>
  <c r="S49" i="19" s="1"/>
  <c r="U49" i="19" s="1"/>
  <c r="AQ49" i="19" s="1"/>
  <c r="AU49" i="19" s="1"/>
  <c r="O50" i="19"/>
  <c r="O129" i="20"/>
  <c r="O111" i="14"/>
  <c r="O143" i="20"/>
  <c r="O97" i="18"/>
  <c r="O51" i="29"/>
  <c r="O64" i="33"/>
  <c r="O49" i="18"/>
  <c r="O143" i="26"/>
  <c r="O98" i="27"/>
  <c r="O112" i="20"/>
  <c r="P126" i="29"/>
  <c r="Q126" i="29" s="1"/>
  <c r="S126" i="29" s="1"/>
  <c r="U126" i="29" s="1"/>
  <c r="AT126" i="29" s="1"/>
  <c r="O127" i="29"/>
  <c r="P79" i="1"/>
  <c r="Q79" i="1" s="1"/>
  <c r="S79" i="1" s="1"/>
  <c r="U79" i="1" s="1"/>
  <c r="AQ79" i="1" s="1"/>
  <c r="AU79" i="1" s="1"/>
  <c r="O80" i="1"/>
  <c r="P81" i="10"/>
  <c r="Q81" i="10" s="1"/>
  <c r="S81" i="10" s="1"/>
  <c r="U81" i="10" s="1"/>
  <c r="AQ81" i="10" s="1"/>
  <c r="AU81" i="10" s="1"/>
  <c r="P80" i="18"/>
  <c r="Q80" i="18" s="1"/>
  <c r="S80" i="18" s="1"/>
  <c r="U80" i="18" s="1"/>
  <c r="AQ80" i="18" s="1"/>
  <c r="AU80" i="18" s="1"/>
  <c r="P47" i="27"/>
  <c r="Q47" i="27" s="1"/>
  <c r="S47" i="27" s="1"/>
  <c r="U47" i="27" s="1"/>
  <c r="AQ47" i="27" s="1"/>
  <c r="AU47" i="27" s="1"/>
  <c r="P66" i="18"/>
  <c r="Q66" i="18" s="1"/>
  <c r="S66" i="18" s="1"/>
  <c r="U66" i="18" s="1"/>
  <c r="AQ66" i="18" s="1"/>
  <c r="AU66" i="18" s="1"/>
  <c r="O67" i="18"/>
  <c r="P111" i="4"/>
  <c r="Q111" i="4" s="1"/>
  <c r="S111" i="4" s="1"/>
  <c r="U111" i="4" s="1"/>
  <c r="AT111" i="4" s="1"/>
  <c r="AX111" i="4" s="1"/>
  <c r="O112" i="4"/>
  <c r="O34" i="12"/>
  <c r="O128" i="9"/>
  <c r="O127" i="23"/>
  <c r="O111" i="17"/>
  <c r="P128" i="19"/>
  <c r="Q128" i="19" s="1"/>
  <c r="S128" i="19" s="1"/>
  <c r="U128" i="19" s="1"/>
  <c r="AT128" i="19" s="1"/>
  <c r="O129" i="19"/>
  <c r="O82" i="31"/>
  <c r="O65" i="14"/>
  <c r="O97" i="2"/>
  <c r="O80" i="30"/>
  <c r="N36" i="28"/>
  <c r="O36" i="28" s="1"/>
  <c r="P112" i="6"/>
  <c r="Q112" i="6" s="1"/>
  <c r="S112" i="6" s="1"/>
  <c r="U112" i="6" s="1"/>
  <c r="AT112" i="6" s="1"/>
  <c r="AX112" i="6" s="1"/>
  <c r="O113" i="6"/>
  <c r="P129" i="3"/>
  <c r="Q129" i="3" s="1"/>
  <c r="S129" i="3" s="1"/>
  <c r="U129" i="3" s="1"/>
  <c r="AT129" i="3" s="1"/>
  <c r="O130" i="3"/>
  <c r="AX126" i="24"/>
  <c r="BA126" i="24"/>
  <c r="P127" i="30"/>
  <c r="Q127" i="30" s="1"/>
  <c r="S127" i="30" s="1"/>
  <c r="U127" i="30" s="1"/>
  <c r="AT127" i="30" s="1"/>
  <c r="O95" i="3"/>
  <c r="O81" i="21"/>
  <c r="O114" i="28"/>
  <c r="O32" i="19"/>
  <c r="O33" i="5"/>
  <c r="O65" i="1"/>
  <c r="O35" i="25"/>
  <c r="N146" i="25"/>
  <c r="P145" i="25"/>
  <c r="Q145" i="25" s="1"/>
  <c r="S145" i="25" s="1"/>
  <c r="U145" i="25" s="1"/>
  <c r="AT145" i="25" s="1"/>
  <c r="AX145" i="25" s="1"/>
  <c r="P97" i="29"/>
  <c r="Q97" i="29" s="1"/>
  <c r="S97" i="29" s="1"/>
  <c r="U97" i="29" s="1"/>
  <c r="AJ97" i="29" s="1"/>
  <c r="AN97" i="29" s="1"/>
  <c r="O98" i="29"/>
  <c r="BA127" i="9"/>
  <c r="AX127" i="9"/>
  <c r="N68" i="27"/>
  <c r="O68" i="27" s="1"/>
  <c r="P67" i="27"/>
  <c r="Q67" i="27" s="1"/>
  <c r="S67" i="27" s="1"/>
  <c r="U67" i="27" s="1"/>
  <c r="AQ67" i="27" s="1"/>
  <c r="AU67" i="27" s="1"/>
  <c r="N99" i="11"/>
  <c r="P98" i="11"/>
  <c r="Q98" i="11" s="1"/>
  <c r="S98" i="11" s="1"/>
  <c r="U98" i="11" s="1"/>
  <c r="AJ98" i="11" s="1"/>
  <c r="AN98" i="11" s="1"/>
  <c r="O99" i="11"/>
  <c r="P49" i="28"/>
  <c r="Q49" i="28" s="1"/>
  <c r="S49" i="28" s="1"/>
  <c r="U49" i="28" s="1"/>
  <c r="AQ49" i="28" s="1"/>
  <c r="AU49" i="28" s="1"/>
  <c r="O50" i="28"/>
  <c r="P65" i="4"/>
  <c r="Q65" i="4" s="1"/>
  <c r="S65" i="4" s="1"/>
  <c r="U65" i="4" s="1"/>
  <c r="AQ65" i="4" s="1"/>
  <c r="AU65" i="4" s="1"/>
  <c r="O66" i="4"/>
  <c r="P111" i="27"/>
  <c r="Q111" i="27" s="1"/>
  <c r="S111" i="27" s="1"/>
  <c r="U111" i="27" s="1"/>
  <c r="AT111" i="27" s="1"/>
  <c r="AX111" i="27" s="1"/>
  <c r="P112" i="16"/>
  <c r="Q112" i="16" s="1"/>
  <c r="S112" i="16" s="1"/>
  <c r="U112" i="16" s="1"/>
  <c r="AT112" i="16" s="1"/>
  <c r="AX112" i="16" s="1"/>
  <c r="P48" i="14"/>
  <c r="Q48" i="14" s="1"/>
  <c r="S48" i="14" s="1"/>
  <c r="U48" i="14" s="1"/>
  <c r="AQ48" i="14" s="1"/>
  <c r="AU48" i="14" s="1"/>
  <c r="O49" i="14"/>
  <c r="P32" i="8"/>
  <c r="Q32" i="8" s="1"/>
  <c r="S32" i="8" s="1"/>
  <c r="U32" i="8" s="1"/>
  <c r="AQ32" i="8" s="1"/>
  <c r="AU32" i="8" s="1"/>
  <c r="O33" i="8"/>
  <c r="P96" i="15"/>
  <c r="Q96" i="15" s="1"/>
  <c r="S96" i="15" s="1"/>
  <c r="U96" i="15" s="1"/>
  <c r="AJ96" i="15" s="1"/>
  <c r="AN96" i="15" s="1"/>
  <c r="O97" i="15"/>
  <c r="P128" i="10"/>
  <c r="Q128" i="10" s="1"/>
  <c r="S128" i="10" s="1"/>
  <c r="U128" i="10" s="1"/>
  <c r="AT128" i="10" s="1"/>
  <c r="O129" i="10"/>
  <c r="P95" i="5"/>
  <c r="Q95" i="5" s="1"/>
  <c r="S95" i="5" s="1"/>
  <c r="U95" i="5" s="1"/>
  <c r="AJ95" i="5" s="1"/>
  <c r="AN95" i="5" s="1"/>
  <c r="O96" i="5"/>
  <c r="P32" i="31"/>
  <c r="Q32" i="31" s="1"/>
  <c r="S32" i="31" s="1"/>
  <c r="U32" i="31" s="1"/>
  <c r="AQ32" i="31" s="1"/>
  <c r="AU32" i="31" s="1"/>
  <c r="O33" i="31"/>
  <c r="P94" i="30"/>
  <c r="Q94" i="30" s="1"/>
  <c r="S94" i="30" s="1"/>
  <c r="U94" i="30" s="1"/>
  <c r="AJ94" i="30" s="1"/>
  <c r="AN94" i="30" s="1"/>
  <c r="P65" i="15"/>
  <c r="Q65" i="15" s="1"/>
  <c r="S65" i="15" s="1"/>
  <c r="U65" i="15" s="1"/>
  <c r="AQ65" i="15" s="1"/>
  <c r="AU65" i="15" s="1"/>
  <c r="P98" i="19"/>
  <c r="Q98" i="19" s="1"/>
  <c r="S98" i="19" s="1"/>
  <c r="U98" i="19" s="1"/>
  <c r="AJ98" i="19" s="1"/>
  <c r="AN98" i="19" s="1"/>
  <c r="P143" i="9"/>
  <c r="Q143" i="9" s="1"/>
  <c r="S143" i="9" s="1"/>
  <c r="U143" i="9" s="1"/>
  <c r="AT143" i="9" s="1"/>
  <c r="AX143" i="9" s="1"/>
  <c r="O144" i="9"/>
  <c r="O98" i="25"/>
  <c r="P127" i="7"/>
  <c r="Q127" i="7" s="1"/>
  <c r="S127" i="7" s="1"/>
  <c r="U127" i="7" s="1"/>
  <c r="AT127" i="7" s="1"/>
  <c r="O128" i="7"/>
  <c r="O33" i="3"/>
  <c r="P95" i="8"/>
  <c r="Q95" i="8" s="1"/>
  <c r="S95" i="8" s="1"/>
  <c r="U95" i="8" s="1"/>
  <c r="AJ95" i="8" s="1"/>
  <c r="AN95" i="8" s="1"/>
  <c r="O143" i="22"/>
  <c r="O50" i="6"/>
  <c r="P94" i="14"/>
  <c r="Q94" i="14" s="1"/>
  <c r="S94" i="14" s="1"/>
  <c r="U94" i="14" s="1"/>
  <c r="AJ94" i="14" s="1"/>
  <c r="AN94" i="14" s="1"/>
  <c r="O95" i="14"/>
  <c r="O113" i="33"/>
  <c r="O81" i="16"/>
  <c r="O34" i="1"/>
  <c r="P144" i="4"/>
  <c r="Q144" i="4" s="1"/>
  <c r="S144" i="4" s="1"/>
  <c r="U144" i="4" s="1"/>
  <c r="AT144" i="4" s="1"/>
  <c r="AX144" i="4" s="1"/>
  <c r="O145" i="4"/>
  <c r="P51" i="9"/>
  <c r="Q51" i="9" s="1"/>
  <c r="S51" i="9" s="1"/>
  <c r="U51" i="9" s="1"/>
  <c r="AQ51" i="9" s="1"/>
  <c r="AU51" i="9" s="1"/>
  <c r="O113" i="3"/>
  <c r="O66" i="16"/>
  <c r="O130" i="15"/>
  <c r="O35" i="17"/>
  <c r="O96" i="6"/>
  <c r="O51" i="4"/>
  <c r="P51" i="2"/>
  <c r="Q51" i="2" s="1"/>
  <c r="S51" i="2" s="1"/>
  <c r="U51" i="2" s="1"/>
  <c r="AQ51" i="2" s="1"/>
  <c r="AU51" i="2" s="1"/>
  <c r="P79" i="26"/>
  <c r="Q79" i="26" s="1"/>
  <c r="S79" i="26" s="1"/>
  <c r="U79" i="26" s="1"/>
  <c r="AQ79" i="26" s="1"/>
  <c r="AU79" i="26" s="1"/>
  <c r="BA127" i="13"/>
  <c r="AX127" i="13"/>
  <c r="P33" i="4"/>
  <c r="Q33" i="4" s="1"/>
  <c r="S33" i="4" s="1"/>
  <c r="U33" i="4" s="1"/>
  <c r="AQ33" i="4" s="1"/>
  <c r="AU33" i="4" s="1"/>
  <c r="O34" i="4"/>
  <c r="P115" i="23"/>
  <c r="Q115" i="23" s="1"/>
  <c r="S115" i="23" s="1"/>
  <c r="U115" i="23" s="1"/>
  <c r="AT115" i="23" s="1"/>
  <c r="AX115" i="23" s="1"/>
  <c r="P142" i="2"/>
  <c r="Q142" i="2" s="1"/>
  <c r="S142" i="2" s="1"/>
  <c r="U142" i="2" s="1"/>
  <c r="AT142" i="2" s="1"/>
  <c r="AX142" i="2" s="1"/>
  <c r="O143" i="2"/>
  <c r="P48" i="24"/>
  <c r="Q48" i="24" s="1"/>
  <c r="S48" i="24" s="1"/>
  <c r="U48" i="24" s="1"/>
  <c r="AQ48" i="24" s="1"/>
  <c r="AU48" i="24" s="1"/>
  <c r="O49" i="24"/>
  <c r="P129" i="8"/>
  <c r="Q129" i="8" s="1"/>
  <c r="S129" i="8" s="1"/>
  <c r="U129" i="8" s="1"/>
  <c r="AT129" i="8" s="1"/>
  <c r="P128" i="12"/>
  <c r="Q128" i="12" s="1"/>
  <c r="S128" i="12" s="1"/>
  <c r="U128" i="12" s="1"/>
  <c r="AT128" i="12" s="1"/>
  <c r="P112" i="26"/>
  <c r="Q112" i="26" s="1"/>
  <c r="S112" i="26" s="1"/>
  <c r="U112" i="26" s="1"/>
  <c r="AT112" i="26" s="1"/>
  <c r="AX112" i="26" s="1"/>
  <c r="P66" i="11"/>
  <c r="Q66" i="11" s="1"/>
  <c r="S66" i="11" s="1"/>
  <c r="U66" i="11" s="1"/>
  <c r="AQ66" i="11" s="1"/>
  <c r="AU66" i="11" s="1"/>
  <c r="O67" i="11"/>
  <c r="BA129" i="15"/>
  <c r="AX129" i="15"/>
  <c r="P33" i="14"/>
  <c r="Q33" i="14" s="1"/>
  <c r="S33" i="14" s="1"/>
  <c r="U33" i="14" s="1"/>
  <c r="AQ33" i="14" s="1"/>
  <c r="AU33" i="14" s="1"/>
  <c r="P82" i="9"/>
  <c r="Q82" i="9" s="1"/>
  <c r="S82" i="9" s="1"/>
  <c r="U82" i="9" s="1"/>
  <c r="AQ82" i="9" s="1"/>
  <c r="AU82" i="9" s="1"/>
  <c r="P96" i="1"/>
  <c r="Q96" i="1" s="1"/>
  <c r="S96" i="1" s="1"/>
  <c r="U96" i="1" s="1"/>
  <c r="AJ96" i="1" s="1"/>
  <c r="AN96" i="1" s="1"/>
  <c r="AX128" i="20"/>
  <c r="BA128" i="20"/>
  <c r="P79" i="6"/>
  <c r="Q79" i="6" s="1"/>
  <c r="S79" i="6" s="1"/>
  <c r="U79" i="6" s="1"/>
  <c r="AQ79" i="6" s="1"/>
  <c r="AU79" i="6" s="1"/>
  <c r="O80" i="6"/>
  <c r="P111" i="29"/>
  <c r="Q111" i="29" s="1"/>
  <c r="S111" i="29" s="1"/>
  <c r="U111" i="29" s="1"/>
  <c r="AT111" i="29" s="1"/>
  <c r="AX111" i="29" s="1"/>
  <c r="O112" i="29"/>
  <c r="P112" i="19"/>
  <c r="Q112" i="19" s="1"/>
  <c r="S112" i="19" s="1"/>
  <c r="U112" i="19" s="1"/>
  <c r="AT112" i="19" s="1"/>
  <c r="AX112" i="19" s="1"/>
  <c r="O113" i="19"/>
  <c r="O142" i="12"/>
  <c r="O81" i="3"/>
  <c r="O113" i="22"/>
  <c r="P96" i="24"/>
  <c r="Q96" i="24" s="1"/>
  <c r="S96" i="24" s="1"/>
  <c r="U96" i="24" s="1"/>
  <c r="AJ96" i="24" s="1"/>
  <c r="AN96" i="24" s="1"/>
  <c r="O97" i="24"/>
  <c r="O34" i="6"/>
  <c r="O130" i="26"/>
  <c r="O33" i="29"/>
  <c r="AX128" i="8"/>
  <c r="BA128" i="8"/>
  <c r="O50" i="8"/>
  <c r="BA127" i="12"/>
  <c r="AX127" i="12"/>
  <c r="O80" i="27"/>
  <c r="O33" i="2"/>
  <c r="O144" i="6"/>
  <c r="P80" i="25"/>
  <c r="Q80" i="25" s="1"/>
  <c r="S80" i="25" s="1"/>
  <c r="U80" i="25" s="1"/>
  <c r="AQ80" i="25" s="1"/>
  <c r="AU80" i="25" s="1"/>
  <c r="O81" i="25"/>
  <c r="P112" i="31"/>
  <c r="Q112" i="31" s="1"/>
  <c r="S112" i="31" s="1"/>
  <c r="U112" i="31" s="1"/>
  <c r="AT112" i="31" s="1"/>
  <c r="AX112" i="31" s="1"/>
  <c r="O113" i="31"/>
  <c r="P112" i="1"/>
  <c r="Q112" i="1" s="1"/>
  <c r="S112" i="1" s="1"/>
  <c r="U112" i="1" s="1"/>
  <c r="AT112" i="1" s="1"/>
  <c r="AX112" i="1" s="1"/>
  <c r="P32" i="10"/>
  <c r="Q32" i="10" s="1"/>
  <c r="S32" i="10" s="1"/>
  <c r="U32" i="10" s="1"/>
  <c r="AQ32" i="10" s="1"/>
  <c r="AU32" i="10" s="1"/>
  <c r="P67" i="21"/>
  <c r="Q67" i="21" s="1"/>
  <c r="S67" i="21" s="1"/>
  <c r="U67" i="21" s="1"/>
  <c r="AQ67" i="21" s="1"/>
  <c r="AU67" i="21" s="1"/>
  <c r="P129" i="5"/>
  <c r="Q129" i="5" s="1"/>
  <c r="S129" i="5" s="1"/>
  <c r="U129" i="5" s="1"/>
  <c r="AT129" i="5" s="1"/>
  <c r="P80" i="5"/>
  <c r="Q80" i="5" s="1"/>
  <c r="S80" i="5" s="1"/>
  <c r="U80" i="5" s="1"/>
  <c r="AQ80" i="5" s="1"/>
  <c r="AU80" i="5" s="1"/>
  <c r="O81" i="5"/>
  <c r="P82" i="4"/>
  <c r="Q82" i="4" s="1"/>
  <c r="S82" i="4" s="1"/>
  <c r="U82" i="4" s="1"/>
  <c r="AQ82" i="4" s="1"/>
  <c r="AU82" i="4" s="1"/>
  <c r="N83" i="4"/>
  <c r="O83" i="4"/>
  <c r="BA129" i="26"/>
  <c r="AX129" i="26"/>
  <c r="P47" i="7"/>
  <c r="Q47" i="7" s="1"/>
  <c r="S47" i="7" s="1"/>
  <c r="U47" i="7" s="1"/>
  <c r="AQ47" i="7" s="1"/>
  <c r="AU47" i="7" s="1"/>
  <c r="P65" i="3"/>
  <c r="Q65" i="3" s="1"/>
  <c r="S65" i="3" s="1"/>
  <c r="U65" i="3" s="1"/>
  <c r="AQ65" i="3" s="1"/>
  <c r="AU65" i="3" s="1"/>
  <c r="P66" i="7"/>
  <c r="Q66" i="7" s="1"/>
  <c r="S66" i="7" s="1"/>
  <c r="U66" i="7" s="1"/>
  <c r="AQ66" i="7" s="1"/>
  <c r="AU66" i="7" s="1"/>
  <c r="O67" i="7"/>
  <c r="P51" i="30"/>
  <c r="Q51" i="30" s="1"/>
  <c r="S51" i="30" s="1"/>
  <c r="U51" i="30" s="1"/>
  <c r="AQ51" i="30" s="1"/>
  <c r="AU51" i="30" s="1"/>
  <c r="P64" i="31"/>
  <c r="Q64" i="31" s="1"/>
  <c r="S64" i="31" s="1"/>
  <c r="U64" i="31" s="1"/>
  <c r="AQ64" i="31" s="1"/>
  <c r="AU64" i="31" s="1"/>
  <c r="P50" i="12"/>
  <c r="Q50" i="12" s="1"/>
  <c r="S50" i="12" s="1"/>
  <c r="U50" i="12" s="1"/>
  <c r="AQ50" i="12" s="1"/>
  <c r="AU50" i="12" s="1"/>
  <c r="O51" i="12"/>
  <c r="O143" i="1"/>
  <c r="O48" i="20"/>
  <c r="P94" i="17"/>
  <c r="Q94" i="17" s="1"/>
  <c r="S94" i="17" s="1"/>
  <c r="U94" i="17" s="1"/>
  <c r="AJ94" i="17" s="1"/>
  <c r="AN94" i="17" s="1"/>
  <c r="O95" i="17"/>
  <c r="P113" i="9"/>
  <c r="Q113" i="9" s="1"/>
  <c r="S113" i="9" s="1"/>
  <c r="U113" i="9" s="1"/>
  <c r="AT113" i="9" s="1"/>
  <c r="AX113" i="9" s="1"/>
  <c r="O114" i="9"/>
  <c r="P65" i="25"/>
  <c r="Q65" i="25" s="1"/>
  <c r="S65" i="25" s="1"/>
  <c r="U65" i="25" s="1"/>
  <c r="AQ65" i="25" s="1"/>
  <c r="AU65" i="25" s="1"/>
  <c r="P64" i="23"/>
  <c r="Q64" i="23" s="1"/>
  <c r="S64" i="23" s="1"/>
  <c r="U64" i="23" s="1"/>
  <c r="AQ64" i="23" s="1"/>
  <c r="AU64" i="23" s="1"/>
  <c r="P143" i="15"/>
  <c r="Q143" i="15" s="1"/>
  <c r="S143" i="15" s="1"/>
  <c r="U143" i="15" s="1"/>
  <c r="AT143" i="15" s="1"/>
  <c r="AX143" i="15" s="1"/>
  <c r="AX126" i="23"/>
  <c r="BA126" i="23"/>
  <c r="O50" i="1"/>
  <c r="O144" i="8"/>
  <c r="O34" i="21"/>
  <c r="O81" i="13"/>
  <c r="O128" i="28"/>
  <c r="P79" i="22"/>
  <c r="Q79" i="22" s="1"/>
  <c r="S79" i="22" s="1"/>
  <c r="U79" i="22" s="1"/>
  <c r="AQ79" i="22" s="1"/>
  <c r="AU79" i="22" s="1"/>
  <c r="P64" i="22"/>
  <c r="Q64" i="22" s="1"/>
  <c r="S64" i="22" s="1"/>
  <c r="U64" i="22" s="1"/>
  <c r="AQ64" i="22" s="1"/>
  <c r="AU64" i="22" s="1"/>
  <c r="O143" i="31"/>
  <c r="P111" i="25"/>
  <c r="Q111" i="25" s="1"/>
  <c r="S111" i="25" s="1"/>
  <c r="U111" i="25" s="1"/>
  <c r="AT111" i="25" s="1"/>
  <c r="AX111" i="25" s="1"/>
  <c r="P114" i="7"/>
  <c r="Q114" i="7" s="1"/>
  <c r="S114" i="7" s="1"/>
  <c r="U114" i="7" s="1"/>
  <c r="AT114" i="7" s="1"/>
  <c r="AX114" i="7" s="1"/>
  <c r="O97" i="13"/>
  <c r="O96" i="10"/>
  <c r="O65" i="8"/>
  <c r="P129" i="14"/>
  <c r="Q129" i="14" s="1"/>
  <c r="S129" i="14" s="1"/>
  <c r="U129" i="14" s="1"/>
  <c r="AT129" i="14" s="1"/>
  <c r="P49" i="5"/>
  <c r="Q49" i="5" s="1"/>
  <c r="S49" i="5" s="1"/>
  <c r="U49" i="5" s="1"/>
  <c r="AQ49" i="5" s="1"/>
  <c r="AU49" i="5" s="1"/>
  <c r="O50" i="5"/>
  <c r="P96" i="21"/>
  <c r="Q96" i="21" s="1"/>
  <c r="S96" i="21" s="1"/>
  <c r="U96" i="21" s="1"/>
  <c r="AJ96" i="21" s="1"/>
  <c r="AN96" i="21" s="1"/>
  <c r="O97" i="21"/>
  <c r="AX127" i="28"/>
  <c r="BA127" i="28"/>
  <c r="P143" i="3"/>
  <c r="Q143" i="3" s="1"/>
  <c r="S143" i="3" s="1"/>
  <c r="U143" i="3" s="1"/>
  <c r="AT143" i="3" s="1"/>
  <c r="AX143" i="3" s="1"/>
  <c r="P128" i="31"/>
  <c r="Q128" i="31" s="1"/>
  <c r="S128" i="31" s="1"/>
  <c r="U128" i="31" s="1"/>
  <c r="AT128" i="31" s="1"/>
  <c r="P81" i="11"/>
  <c r="Q81" i="11" s="1"/>
  <c r="S81" i="11" s="1"/>
  <c r="U81" i="11" s="1"/>
  <c r="AQ81" i="11" s="1"/>
  <c r="AU81" i="11" s="1"/>
  <c r="P34" i="18"/>
  <c r="Q34" i="18" s="1"/>
  <c r="S34" i="18" s="1"/>
  <c r="U34" i="18" s="1"/>
  <c r="AQ34" i="18" s="1"/>
  <c r="AU34" i="18" s="1"/>
  <c r="P113" i="30"/>
  <c r="Q113" i="30" s="1"/>
  <c r="S113" i="30" s="1"/>
  <c r="U113" i="30" s="1"/>
  <c r="AT113" i="30" s="1"/>
  <c r="AX113" i="30" s="1"/>
  <c r="P112" i="12"/>
  <c r="Q112" i="12" s="1"/>
  <c r="S112" i="12" s="1"/>
  <c r="U112" i="12" s="1"/>
  <c r="AT112" i="12" s="1"/>
  <c r="AX112" i="12" s="1"/>
  <c r="O113" i="12"/>
  <c r="P145" i="18"/>
  <c r="Q145" i="18" s="1"/>
  <c r="S145" i="18" s="1"/>
  <c r="U145" i="18" s="1"/>
  <c r="AT145" i="18" s="1"/>
  <c r="AX145" i="18" s="1"/>
  <c r="N146" i="18"/>
  <c r="P95" i="4"/>
  <c r="Q95" i="4" s="1"/>
  <c r="S95" i="4" s="1"/>
  <c r="U95" i="4" s="1"/>
  <c r="AJ95" i="4" s="1"/>
  <c r="AN95" i="4" s="1"/>
  <c r="O96" i="4"/>
  <c r="P129" i="2"/>
  <c r="Q129" i="2" s="1"/>
  <c r="S129" i="2" s="1"/>
  <c r="U129" i="2" s="1"/>
  <c r="AT129" i="2" s="1"/>
  <c r="O130" i="2"/>
  <c r="AX128" i="14"/>
  <c r="BA128" i="14"/>
  <c r="P65" i="24"/>
  <c r="Q65" i="24" s="1"/>
  <c r="S65" i="24" s="1"/>
  <c r="U65" i="24" s="1"/>
  <c r="AQ65" i="24" s="1"/>
  <c r="AU65" i="24" s="1"/>
  <c r="O66" i="24"/>
  <c r="P64" i="26"/>
  <c r="Q64" i="26" s="1"/>
  <c r="S64" i="26" s="1"/>
  <c r="U64" i="26" s="1"/>
  <c r="AQ64" i="26" s="1"/>
  <c r="AU64" i="26" s="1"/>
  <c r="O65" i="26"/>
  <c r="P144" i="21"/>
  <c r="Q144" i="21" s="1"/>
  <c r="S144" i="21" s="1"/>
  <c r="U144" i="21" s="1"/>
  <c r="AT144" i="21" s="1"/>
  <c r="AX144" i="21" s="1"/>
  <c r="O145" i="21"/>
  <c r="P50" i="3"/>
  <c r="Q50" i="3" s="1"/>
  <c r="S50" i="3" s="1"/>
  <c r="U50" i="3" s="1"/>
  <c r="AQ50" i="3" s="1"/>
  <c r="AU50" i="3" s="1"/>
  <c r="P80" i="7"/>
  <c r="Q80" i="7" s="1"/>
  <c r="S80" i="7" s="1"/>
  <c r="U80" i="7" s="1"/>
  <c r="AQ80" i="7" s="1"/>
  <c r="AU80" i="7" s="1"/>
  <c r="P33" i="7"/>
  <c r="Q33" i="7" s="1"/>
  <c r="S33" i="7" s="1"/>
  <c r="U33" i="7" s="1"/>
  <c r="AQ33" i="7" s="1"/>
  <c r="AU33" i="7" s="1"/>
  <c r="O34" i="7"/>
  <c r="P143" i="28"/>
  <c r="Q143" i="28" s="1"/>
  <c r="S143" i="28" s="1"/>
  <c r="U143" i="28" s="1"/>
  <c r="AT143" i="28" s="1"/>
  <c r="AX143" i="28" s="1"/>
  <c r="O144" i="28"/>
  <c r="P128" i="22"/>
  <c r="Q128" i="22" s="1"/>
  <c r="S128" i="22" s="1"/>
  <c r="U128" i="22" s="1"/>
  <c r="AT128" i="22" s="1"/>
  <c r="O129" i="22"/>
  <c r="O33" i="20"/>
  <c r="P80" i="20"/>
  <c r="Q80" i="20" s="1"/>
  <c r="S80" i="20" s="1"/>
  <c r="U80" i="20" s="1"/>
  <c r="AQ80" i="20" s="1"/>
  <c r="AU80" i="20" s="1"/>
  <c r="O50" i="31"/>
  <c r="P34" i="23"/>
  <c r="Q34" i="23" s="1"/>
  <c r="S34" i="23" s="1"/>
  <c r="U34" i="23" s="1"/>
  <c r="AQ34" i="23" s="1"/>
  <c r="AU34" i="23" s="1"/>
  <c r="O35" i="23"/>
  <c r="P66" i="17"/>
  <c r="Q66" i="17" s="1"/>
  <c r="S66" i="17" s="1"/>
  <c r="U66" i="17" s="1"/>
  <c r="AQ66" i="17" s="1"/>
  <c r="AU66" i="17" s="1"/>
  <c r="P113" i="13"/>
  <c r="Q113" i="13" s="1"/>
  <c r="S113" i="13" s="1"/>
  <c r="U113" i="13" s="1"/>
  <c r="AT113" i="13" s="1"/>
  <c r="AX113" i="13" s="1"/>
  <c r="AX127" i="31"/>
  <c r="BA127" i="31"/>
  <c r="P143" i="33"/>
  <c r="Q143" i="33" s="1"/>
  <c r="S143" i="33" s="1"/>
  <c r="U143" i="33" s="1"/>
  <c r="AT143" i="33" s="1"/>
  <c r="AX143" i="33" s="1"/>
  <c r="O144" i="33"/>
  <c r="AX128" i="2"/>
  <c r="BA128" i="2"/>
  <c r="P32" i="22"/>
  <c r="Q32" i="22" s="1"/>
  <c r="S32" i="22" s="1"/>
  <c r="U32" i="22" s="1"/>
  <c r="AQ32" i="22" s="1"/>
  <c r="AU32" i="22" s="1"/>
  <c r="O33" i="22"/>
  <c r="P112" i="21"/>
  <c r="Q112" i="21" s="1"/>
  <c r="S112" i="21" s="1"/>
  <c r="U112" i="21" s="1"/>
  <c r="AT112" i="21" s="1"/>
  <c r="AX112" i="21" s="1"/>
  <c r="O113" i="21"/>
  <c r="O66" i="12"/>
  <c r="O112" i="5"/>
  <c r="O35" i="33"/>
  <c r="P66" i="10"/>
  <c r="Q66" i="10" s="1"/>
  <c r="S66" i="10" s="1"/>
  <c r="U66" i="10" s="1"/>
  <c r="AQ66" i="10" s="1"/>
  <c r="AU66" i="10" s="1"/>
  <c r="O67" i="10"/>
  <c r="P99" i="16"/>
  <c r="Q99" i="16" s="1"/>
  <c r="S99" i="16" s="1"/>
  <c r="U99" i="16" s="1"/>
  <c r="AJ99" i="16" s="1"/>
  <c r="AN99" i="16" s="1"/>
  <c r="P49" i="13"/>
  <c r="Q49" i="13" s="1"/>
  <c r="S49" i="13" s="1"/>
  <c r="U49" i="13" s="1"/>
  <c r="AQ49" i="13" s="1"/>
  <c r="AU49" i="13" s="1"/>
  <c r="P67" i="13"/>
  <c r="Q67" i="13" s="1"/>
  <c r="S67" i="13" s="1"/>
  <c r="U67" i="13" s="1"/>
  <c r="AQ67" i="13" s="1"/>
  <c r="AU67" i="13" s="1"/>
  <c r="P95" i="28"/>
  <c r="Q95" i="28" s="1"/>
  <c r="S95" i="28" s="1"/>
  <c r="U95" i="28" s="1"/>
  <c r="AJ95" i="28" s="1"/>
  <c r="AN95" i="28" s="1"/>
  <c r="O96" i="28"/>
  <c r="P127" i="18"/>
  <c r="Q127" i="18" s="1"/>
  <c r="S127" i="18" s="1"/>
  <c r="U127" i="18" s="1"/>
  <c r="AT127" i="18" s="1"/>
  <c r="O128" i="18"/>
  <c r="P63" i="30"/>
  <c r="Q63" i="30" s="1"/>
  <c r="S63" i="30" s="1"/>
  <c r="U63" i="30" s="1"/>
  <c r="AQ63" i="30" s="1"/>
  <c r="AU63" i="30" s="1"/>
  <c r="O64" i="30"/>
  <c r="O127" i="27"/>
  <c r="O50" i="15"/>
  <c r="O97" i="9"/>
  <c r="O80" i="19"/>
  <c r="O34" i="27"/>
  <c r="P144" i="29"/>
  <c r="Q144" i="29" s="1"/>
  <c r="S144" i="29" s="1"/>
  <c r="U144" i="29" s="1"/>
  <c r="AT144" i="29" s="1"/>
  <c r="AX144" i="29" s="1"/>
  <c r="P144" i="30"/>
  <c r="Q144" i="30" s="1"/>
  <c r="S144" i="30" s="1"/>
  <c r="U144" i="30" s="1"/>
  <c r="AT144" i="30" s="1"/>
  <c r="AX144" i="30" s="1"/>
  <c r="P112" i="10"/>
  <c r="Q112" i="10" s="1"/>
  <c r="S112" i="10" s="1"/>
  <c r="U112" i="10" s="1"/>
  <c r="AT112" i="10" s="1"/>
  <c r="AX112" i="10" s="1"/>
  <c r="O113" i="10"/>
  <c r="P47" i="23"/>
  <c r="Q47" i="23" s="1"/>
  <c r="S47" i="23" s="1"/>
  <c r="U47" i="23" s="1"/>
  <c r="AQ47" i="23" s="1"/>
  <c r="AU47" i="23" s="1"/>
  <c r="O48" i="23"/>
  <c r="P111" i="8"/>
  <c r="Q111" i="8" s="1"/>
  <c r="S111" i="8" s="1"/>
  <c r="U111" i="8" s="1"/>
  <c r="AT111" i="8" s="1"/>
  <c r="AX111" i="8" s="1"/>
  <c r="P49" i="16"/>
  <c r="Q49" i="16" s="1"/>
  <c r="S49" i="16" s="1"/>
  <c r="U49" i="16" s="1"/>
  <c r="AQ49" i="16" s="1"/>
  <c r="AU49" i="16" s="1"/>
  <c r="O50" i="16"/>
  <c r="P50" i="22"/>
  <c r="Q50" i="22" s="1"/>
  <c r="S50" i="22" s="1"/>
  <c r="U50" i="22" s="1"/>
  <c r="AQ50" i="22" s="1"/>
  <c r="AU50" i="22" s="1"/>
  <c r="O51" i="22"/>
  <c r="P110" i="18"/>
  <c r="Q110" i="18" s="1"/>
  <c r="S110" i="18" s="1"/>
  <c r="U110" i="18" s="1"/>
  <c r="AT110" i="18" s="1"/>
  <c r="AX110" i="18" s="1"/>
  <c r="P81" i="14"/>
  <c r="Q81" i="14" s="1"/>
  <c r="S81" i="14" s="1"/>
  <c r="U81" i="14" s="1"/>
  <c r="AQ81" i="14" s="1"/>
  <c r="AU81" i="14" s="1"/>
  <c r="P143" i="17"/>
  <c r="Q143" i="17" s="1"/>
  <c r="S143" i="17" s="1"/>
  <c r="U143" i="17" s="1"/>
  <c r="AT143" i="17" s="1"/>
  <c r="AX143" i="17" s="1"/>
  <c r="P110" i="15"/>
  <c r="Q110" i="15" s="1"/>
  <c r="S110" i="15" s="1"/>
  <c r="U110" i="15" s="1"/>
  <c r="AT110" i="15" s="1"/>
  <c r="AX110" i="15" s="1"/>
  <c r="O111" i="15"/>
  <c r="P65" i="5"/>
  <c r="Q65" i="5" s="1"/>
  <c r="S65" i="5" s="1"/>
  <c r="U65" i="5" s="1"/>
  <c r="AQ65" i="5" s="1"/>
  <c r="AU65" i="5" s="1"/>
  <c r="N99" i="7"/>
  <c r="O99" i="7" s="1"/>
  <c r="P98" i="7"/>
  <c r="Q98" i="7" s="1"/>
  <c r="S98" i="7" s="1"/>
  <c r="U98" i="7" s="1"/>
  <c r="AJ98" i="7" s="1"/>
  <c r="AN98" i="7" s="1"/>
  <c r="P32" i="9"/>
  <c r="Q32" i="9" s="1"/>
  <c r="S32" i="9" s="1"/>
  <c r="U32" i="9" s="1"/>
  <c r="AQ32" i="9" s="1"/>
  <c r="AU32" i="9" s="1"/>
  <c r="P95" i="31"/>
  <c r="Q95" i="31" s="1"/>
  <c r="S95" i="31" s="1"/>
  <c r="U95" i="31" s="1"/>
  <c r="AJ95" i="31" s="1"/>
  <c r="AN95" i="31" s="1"/>
  <c r="P128" i="6"/>
  <c r="Q128" i="6" s="1"/>
  <c r="S128" i="6" s="1"/>
  <c r="U128" i="6" s="1"/>
  <c r="AT128" i="6" s="1"/>
  <c r="O129" i="6"/>
  <c r="P131" i="4"/>
  <c r="Q131" i="4" s="1"/>
  <c r="S131" i="4" s="1"/>
  <c r="U131" i="4" s="1"/>
  <c r="AT131" i="4" s="1"/>
  <c r="O132" i="4"/>
  <c r="P132" i="4" s="1"/>
  <c r="Q132" i="4" s="1"/>
  <c r="S132" i="4" s="1"/>
  <c r="U132" i="4" s="1"/>
  <c r="AT132" i="4" s="1"/>
  <c r="P129" i="11"/>
  <c r="Q129" i="11" s="1"/>
  <c r="S129" i="11" s="1"/>
  <c r="U129" i="11" s="1"/>
  <c r="AT129" i="11" s="1"/>
  <c r="O130" i="11"/>
  <c r="P96" i="20"/>
  <c r="Q96" i="20" s="1"/>
  <c r="S96" i="20" s="1"/>
  <c r="U96" i="20" s="1"/>
  <c r="AJ96" i="20" s="1"/>
  <c r="AN96" i="20" s="1"/>
  <c r="O97" i="20"/>
  <c r="BA126" i="27"/>
  <c r="AX126" i="27"/>
  <c r="P127" i="33"/>
  <c r="Q127" i="33" s="1"/>
  <c r="S127" i="33" s="1"/>
  <c r="U127" i="33" s="1"/>
  <c r="AT127" i="33" s="1"/>
  <c r="O128" i="33"/>
  <c r="P144" i="7"/>
  <c r="Q144" i="7" s="1"/>
  <c r="S144" i="7" s="1"/>
  <c r="U144" i="7" s="1"/>
  <c r="AT144" i="7" s="1"/>
  <c r="AX144" i="7" s="1"/>
  <c r="P80" i="24"/>
  <c r="Q80" i="24" s="1"/>
  <c r="S80" i="24" s="1"/>
  <c r="U80" i="24" s="1"/>
  <c r="AQ80" i="24" s="1"/>
  <c r="AU80" i="24" s="1"/>
  <c r="O145" i="23"/>
  <c r="N83" i="33"/>
  <c r="O83" i="33" s="1"/>
  <c r="P82" i="33"/>
  <c r="Q82" i="33" s="1"/>
  <c r="S82" i="33" s="1"/>
  <c r="U82" i="33" s="1"/>
  <c r="AQ82" i="33" s="1"/>
  <c r="AU82" i="33" s="1"/>
  <c r="P99" i="26"/>
  <c r="Q99" i="26" s="1"/>
  <c r="S99" i="26" s="1"/>
  <c r="U99" i="26" s="1"/>
  <c r="AJ99" i="26" s="1"/>
  <c r="AN99" i="26" s="1"/>
  <c r="O100" i="26"/>
  <c r="P100" i="26" s="1"/>
  <c r="Q100" i="26" s="1"/>
  <c r="S100" i="26" s="1"/>
  <c r="U100" i="26" s="1"/>
  <c r="AJ100" i="26" s="1"/>
  <c r="AN100" i="26" s="1"/>
  <c r="AO100" i="26" s="1"/>
  <c r="P113" i="2"/>
  <c r="Q113" i="2" s="1"/>
  <c r="S113" i="2" s="1"/>
  <c r="U113" i="2" s="1"/>
  <c r="AT113" i="2" s="1"/>
  <c r="AX113" i="2" s="1"/>
  <c r="O114" i="2"/>
  <c r="P80" i="8"/>
  <c r="Q80" i="8" s="1"/>
  <c r="S80" i="8" s="1"/>
  <c r="U80" i="8" s="1"/>
  <c r="AQ80" i="8" s="1"/>
  <c r="AU80" i="8" s="1"/>
  <c r="O81" i="8"/>
  <c r="P127" i="24"/>
  <c r="Q127" i="24" s="1"/>
  <c r="S127" i="24" s="1"/>
  <c r="U127" i="24" s="1"/>
  <c r="AT127" i="24" s="1"/>
  <c r="O128" i="24"/>
  <c r="P49" i="17"/>
  <c r="Q49" i="17" s="1"/>
  <c r="S49" i="17" s="1"/>
  <c r="U49" i="17" s="1"/>
  <c r="AQ49" i="17" s="1"/>
  <c r="AU49" i="17" s="1"/>
  <c r="P50" i="10"/>
  <c r="Q50" i="10" s="1"/>
  <c r="S50" i="10" s="1"/>
  <c r="U50" i="10" s="1"/>
  <c r="AQ50" i="10" s="1"/>
  <c r="AU50" i="10" s="1"/>
  <c r="P48" i="21"/>
  <c r="Q48" i="21" s="1"/>
  <c r="S48" i="21" s="1"/>
  <c r="U48" i="21" s="1"/>
  <c r="AQ48" i="21" s="1"/>
  <c r="AU48" i="21" s="1"/>
  <c r="O49" i="21"/>
  <c r="AX128" i="11"/>
  <c r="BA128" i="11"/>
  <c r="P66" i="2"/>
  <c r="Q66" i="2" s="1"/>
  <c r="S66" i="2" s="1"/>
  <c r="U66" i="2" s="1"/>
  <c r="AQ66" i="2" s="1"/>
  <c r="AU66" i="2" s="1"/>
  <c r="O67" i="2"/>
  <c r="AX126" i="33"/>
  <c r="BA126" i="33"/>
  <c r="P33" i="16"/>
  <c r="Q33" i="16" s="1"/>
  <c r="S33" i="16" s="1"/>
  <c r="U33" i="16" s="1"/>
  <c r="AQ33" i="16" s="1"/>
  <c r="AU33" i="16" s="1"/>
  <c r="O34" i="16"/>
  <c r="P34" i="26"/>
  <c r="Q34" i="26" s="1"/>
  <c r="S34" i="26" s="1"/>
  <c r="U34" i="26" s="1"/>
  <c r="AQ34" i="26" s="1"/>
  <c r="AU34" i="26" s="1"/>
  <c r="P143" i="24"/>
  <c r="Q143" i="24" s="1"/>
  <c r="S143" i="24" s="1"/>
  <c r="U143" i="24" s="1"/>
  <c r="AT143" i="24" s="1"/>
  <c r="AX143" i="24" s="1"/>
  <c r="P143" i="16"/>
  <c r="Q143" i="16" s="1"/>
  <c r="S143" i="16" s="1"/>
  <c r="U143" i="16" s="1"/>
  <c r="AT143" i="16" s="1"/>
  <c r="AX143" i="16" s="1"/>
  <c r="P64" i="20"/>
  <c r="Q64" i="20" s="1"/>
  <c r="S64" i="20" s="1"/>
  <c r="U64" i="20" s="1"/>
  <c r="AQ64" i="20" s="1"/>
  <c r="AU64" i="20" s="1"/>
  <c r="O65" i="20"/>
  <c r="P79" i="17"/>
  <c r="Q79" i="17" s="1"/>
  <c r="S79" i="17" s="1"/>
  <c r="U79" i="17" s="1"/>
  <c r="AQ79" i="17" s="1"/>
  <c r="AU79" i="17" s="1"/>
  <c r="O80" i="17"/>
  <c r="P128" i="25"/>
  <c r="Q128" i="25" s="1"/>
  <c r="S128" i="25" s="1"/>
  <c r="U128" i="25" s="1"/>
  <c r="AT128" i="25" s="1"/>
  <c r="O129" i="25"/>
  <c r="P66" i="9"/>
  <c r="Q66" i="9" s="1"/>
  <c r="S66" i="9" s="1"/>
  <c r="U66" i="9" s="1"/>
  <c r="AQ66" i="9" s="1"/>
  <c r="AU66" i="9" s="1"/>
  <c r="P129" i="1"/>
  <c r="Q129" i="1" s="1"/>
  <c r="S129" i="1" s="1"/>
  <c r="U129" i="1" s="1"/>
  <c r="AT129" i="1" s="1"/>
  <c r="O130" i="1"/>
  <c r="P96" i="22"/>
  <c r="Q96" i="22" s="1"/>
  <c r="S96" i="22" s="1"/>
  <c r="U96" i="22" s="1"/>
  <c r="AJ96" i="22" s="1"/>
  <c r="AN96" i="22" s="1"/>
  <c r="P95" i="12"/>
  <c r="Q95" i="12" s="1"/>
  <c r="S95" i="12" s="1"/>
  <c r="U95" i="12" s="1"/>
  <c r="AJ95" i="12" s="1"/>
  <c r="AN95" i="12" s="1"/>
  <c r="O67" i="19"/>
  <c r="P94" i="23"/>
  <c r="Q94" i="23" s="1"/>
  <c r="S94" i="23" s="1"/>
  <c r="U94" i="23" s="1"/>
  <c r="AJ94" i="23" s="1"/>
  <c r="AN94" i="23" s="1"/>
  <c r="O95" i="23"/>
  <c r="P50" i="11"/>
  <c r="Q50" i="11" s="1"/>
  <c r="S50" i="11" s="1"/>
  <c r="U50" i="11" s="1"/>
  <c r="AQ50" i="11" s="1"/>
  <c r="AU50" i="11" s="1"/>
  <c r="P128" i="21"/>
  <c r="Q128" i="21" s="1"/>
  <c r="S128" i="21" s="1"/>
  <c r="U128" i="21" s="1"/>
  <c r="AT128" i="21" s="1"/>
  <c r="P79" i="28"/>
  <c r="Q79" i="28" s="1"/>
  <c r="S79" i="28" s="1"/>
  <c r="U79" i="28" s="1"/>
  <c r="AQ79" i="28" s="1"/>
  <c r="AU79" i="28" s="1"/>
  <c r="O80" i="28"/>
  <c r="P66" i="6"/>
  <c r="Q66" i="6" s="1"/>
  <c r="S66" i="6" s="1"/>
  <c r="U66" i="6" s="1"/>
  <c r="AQ66" i="6" s="1"/>
  <c r="AU66" i="6" s="1"/>
  <c r="O67" i="6"/>
  <c r="P32" i="24"/>
  <c r="Q32" i="24" s="1"/>
  <c r="S32" i="24" s="1"/>
  <c r="U32" i="24" s="1"/>
  <c r="AQ32" i="24" s="1"/>
  <c r="AU32" i="24" s="1"/>
  <c r="O33" i="24"/>
  <c r="P143" i="11"/>
  <c r="Q143" i="11" s="1"/>
  <c r="S143" i="11" s="1"/>
  <c r="U143" i="11" s="1"/>
  <c r="AT143" i="11" s="1"/>
  <c r="AX143" i="11" s="1"/>
  <c r="O144" i="11"/>
  <c r="O143" i="27"/>
  <c r="O143" i="14"/>
  <c r="N146" i="10"/>
  <c r="O146" i="10" s="1"/>
  <c r="P111" i="11"/>
  <c r="Q111" i="11" s="1"/>
  <c r="S111" i="11" s="1"/>
  <c r="U111" i="11" s="1"/>
  <c r="AT111" i="11" s="1"/>
  <c r="AX111" i="11" s="1"/>
  <c r="O112" i="11"/>
  <c r="O81" i="23"/>
  <c r="O34" i="15"/>
  <c r="BA130" i="4"/>
  <c r="AX130" i="4"/>
  <c r="O50" i="25"/>
  <c r="O50" i="26"/>
  <c r="P143" i="13"/>
  <c r="Q143" i="13" s="1"/>
  <c r="S143" i="13" s="1"/>
  <c r="U143" i="13" s="1"/>
  <c r="AT143" i="13" s="1"/>
  <c r="AX143" i="13" s="1"/>
  <c r="O144" i="13"/>
  <c r="O35" i="13"/>
  <c r="O142" i="5"/>
  <c r="P128" i="16"/>
  <c r="Q128" i="16" s="1"/>
  <c r="S128" i="16" s="1"/>
  <c r="U128" i="16" s="1"/>
  <c r="AT128" i="16" s="1"/>
  <c r="O80" i="2"/>
  <c r="O142" i="19"/>
  <c r="P95" i="33"/>
  <c r="Q95" i="33" s="1"/>
  <c r="S95" i="33" s="1"/>
  <c r="U95" i="33" s="1"/>
  <c r="AJ95" i="33" s="1"/>
  <c r="AN95" i="33" s="1"/>
  <c r="O96" i="33"/>
  <c r="O63" i="29"/>
  <c r="O114" i="24"/>
  <c r="O81" i="15"/>
  <c r="P34" i="30"/>
  <c r="Q34" i="30" s="1"/>
  <c r="S34" i="30" s="1"/>
  <c r="U34" i="30" s="1"/>
  <c r="AQ34" i="30" s="1"/>
  <c r="AU34" i="30" s="1"/>
  <c r="O35" i="30"/>
  <c r="P50" i="33"/>
  <c r="Q50" i="33" s="1"/>
  <c r="S50" i="33" s="1"/>
  <c r="U50" i="33" s="1"/>
  <c r="AQ50" i="33" s="1"/>
  <c r="AU50" i="33" s="1"/>
  <c r="O51" i="33"/>
  <c r="O83" i="34" l="1"/>
  <c r="P113" i="34"/>
  <c r="Q113" i="34" s="1"/>
  <c r="S113" i="34" s="1"/>
  <c r="U113" i="34" s="1"/>
  <c r="AT113" i="34" s="1"/>
  <c r="AX113" i="34" s="1"/>
  <c r="O51" i="34"/>
  <c r="P35" i="34"/>
  <c r="Q35" i="34" s="1"/>
  <c r="S35" i="34" s="1"/>
  <c r="U35" i="34" s="1"/>
  <c r="AQ35" i="34" s="1"/>
  <c r="AU35" i="34" s="1"/>
  <c r="P67" i="34"/>
  <c r="Q67" i="34" s="1"/>
  <c r="S67" i="34" s="1"/>
  <c r="U67" i="34" s="1"/>
  <c r="AQ67" i="34" s="1"/>
  <c r="AU67" i="34" s="1"/>
  <c r="P99" i="34"/>
  <c r="Q99" i="34" s="1"/>
  <c r="S99" i="34" s="1"/>
  <c r="U99" i="34" s="1"/>
  <c r="AJ99" i="34" s="1"/>
  <c r="AN99" i="34" s="1"/>
  <c r="O100" i="34"/>
  <c r="P100" i="34" s="1"/>
  <c r="Q100" i="34" s="1"/>
  <c r="S100" i="34" s="1"/>
  <c r="U100" i="34" s="1"/>
  <c r="AJ100" i="34" s="1"/>
  <c r="AN100" i="34" s="1"/>
  <c r="AO100" i="34" s="1"/>
  <c r="P130" i="34"/>
  <c r="Q130" i="34" s="1"/>
  <c r="S130" i="34" s="1"/>
  <c r="U130" i="34" s="1"/>
  <c r="AT130" i="34" s="1"/>
  <c r="P143" i="34"/>
  <c r="Q143" i="34" s="1"/>
  <c r="S143" i="34" s="1"/>
  <c r="U143" i="34" s="1"/>
  <c r="AT143" i="34" s="1"/>
  <c r="AX143" i="34" s="1"/>
  <c r="AX129" i="34"/>
  <c r="BA129" i="34"/>
  <c r="P68" i="27"/>
  <c r="Q68" i="27" s="1"/>
  <c r="S68" i="27" s="1"/>
  <c r="U68" i="27" s="1"/>
  <c r="AQ68" i="27" s="1"/>
  <c r="AU68" i="27" s="1"/>
  <c r="O69" i="27"/>
  <c r="P69" i="27" s="1"/>
  <c r="Q69" i="27" s="1"/>
  <c r="S69" i="27" s="1"/>
  <c r="U69" i="27" s="1"/>
  <c r="AQ69" i="27" s="1"/>
  <c r="AU69" i="27" s="1"/>
  <c r="AV69" i="27" s="1"/>
  <c r="P83" i="33"/>
  <c r="Q83" i="33" s="1"/>
  <c r="S83" i="33" s="1"/>
  <c r="U83" i="33" s="1"/>
  <c r="AQ83" i="33" s="1"/>
  <c r="AU83" i="33" s="1"/>
  <c r="O84" i="33"/>
  <c r="P84" i="33" s="1"/>
  <c r="Q84" i="33" s="1"/>
  <c r="S84" i="33" s="1"/>
  <c r="U84" i="33" s="1"/>
  <c r="AQ84" i="33" s="1"/>
  <c r="AU84" i="33" s="1"/>
  <c r="AV84" i="33" s="1"/>
  <c r="P99" i="7"/>
  <c r="Q99" i="7" s="1"/>
  <c r="S99" i="7" s="1"/>
  <c r="U99" i="7" s="1"/>
  <c r="AJ99" i="7" s="1"/>
  <c r="AN99" i="7" s="1"/>
  <c r="O100" i="7"/>
  <c r="P100" i="7" s="1"/>
  <c r="Q100" i="7" s="1"/>
  <c r="S100" i="7" s="1"/>
  <c r="U100" i="7" s="1"/>
  <c r="AJ100" i="7" s="1"/>
  <c r="AN100" i="7" s="1"/>
  <c r="AO100" i="7" s="1"/>
  <c r="P36" i="28"/>
  <c r="Q36" i="28" s="1"/>
  <c r="S36" i="28" s="1"/>
  <c r="U36" i="28" s="1"/>
  <c r="AQ36" i="28" s="1"/>
  <c r="AU36" i="28" s="1"/>
  <c r="O37" i="28"/>
  <c r="P37" i="28" s="1"/>
  <c r="Q37" i="28" s="1"/>
  <c r="S37" i="28" s="1"/>
  <c r="U37" i="28" s="1"/>
  <c r="AQ37" i="28" s="1"/>
  <c r="AU37" i="28" s="1"/>
  <c r="AV37" i="28" s="1"/>
  <c r="P80" i="2"/>
  <c r="Q80" i="2" s="1"/>
  <c r="S80" i="2" s="1"/>
  <c r="U80" i="2" s="1"/>
  <c r="AQ80" i="2" s="1"/>
  <c r="AU80" i="2" s="1"/>
  <c r="O81" i="2"/>
  <c r="P49" i="24"/>
  <c r="Q49" i="24" s="1"/>
  <c r="S49" i="24" s="1"/>
  <c r="U49" i="24" s="1"/>
  <c r="AQ49" i="24" s="1"/>
  <c r="AU49" i="24" s="1"/>
  <c r="O50" i="24"/>
  <c r="P33" i="31"/>
  <c r="Q33" i="31" s="1"/>
  <c r="S33" i="31" s="1"/>
  <c r="U33" i="31" s="1"/>
  <c r="AQ33" i="31" s="1"/>
  <c r="AU33" i="31" s="1"/>
  <c r="O34" i="31"/>
  <c r="P66" i="4"/>
  <c r="Q66" i="4" s="1"/>
  <c r="S66" i="4" s="1"/>
  <c r="U66" i="4" s="1"/>
  <c r="AQ66" i="4" s="1"/>
  <c r="AU66" i="4" s="1"/>
  <c r="O67" i="4"/>
  <c r="O129" i="16"/>
  <c r="P143" i="27"/>
  <c r="Q143" i="27" s="1"/>
  <c r="S143" i="27" s="1"/>
  <c r="U143" i="27" s="1"/>
  <c r="AT143" i="27" s="1"/>
  <c r="AX143" i="27" s="1"/>
  <c r="O144" i="27"/>
  <c r="O96" i="12"/>
  <c r="O144" i="24"/>
  <c r="O50" i="17"/>
  <c r="O145" i="7"/>
  <c r="O33" i="9"/>
  <c r="P50" i="15"/>
  <c r="Q50" i="15" s="1"/>
  <c r="S50" i="15" s="1"/>
  <c r="U50" i="15" s="1"/>
  <c r="AQ50" i="15" s="1"/>
  <c r="AU50" i="15" s="1"/>
  <c r="O67" i="17"/>
  <c r="O51" i="3"/>
  <c r="O80" i="22"/>
  <c r="O48" i="7"/>
  <c r="O113" i="1"/>
  <c r="P34" i="6"/>
  <c r="Q34" i="6" s="1"/>
  <c r="S34" i="6" s="1"/>
  <c r="U34" i="6" s="1"/>
  <c r="AQ34" i="6" s="1"/>
  <c r="AU34" i="6" s="1"/>
  <c r="P35" i="17"/>
  <c r="Q35" i="17" s="1"/>
  <c r="S35" i="17" s="1"/>
  <c r="U35" i="17" s="1"/>
  <c r="AQ35" i="17" s="1"/>
  <c r="AU35" i="17" s="1"/>
  <c r="O96" i="8"/>
  <c r="P35" i="25"/>
  <c r="Q35" i="25" s="1"/>
  <c r="S35" i="25" s="1"/>
  <c r="U35" i="25" s="1"/>
  <c r="AQ35" i="25" s="1"/>
  <c r="AU35" i="25" s="1"/>
  <c r="P80" i="30"/>
  <c r="Q80" i="30" s="1"/>
  <c r="S80" i="30" s="1"/>
  <c r="U80" i="30" s="1"/>
  <c r="AQ80" i="30" s="1"/>
  <c r="AU80" i="30" s="1"/>
  <c r="O81" i="18"/>
  <c r="P143" i="20"/>
  <c r="Q143" i="20" s="1"/>
  <c r="S143" i="20" s="1"/>
  <c r="U143" i="20" s="1"/>
  <c r="AT143" i="20" s="1"/>
  <c r="AX143" i="20" s="1"/>
  <c r="O144" i="20"/>
  <c r="P111" i="14"/>
  <c r="Q111" i="14" s="1"/>
  <c r="S111" i="14" s="1"/>
  <c r="U111" i="14" s="1"/>
  <c r="AT111" i="14" s="1"/>
  <c r="AX111" i="14" s="1"/>
  <c r="O112" i="14"/>
  <c r="P142" i="5"/>
  <c r="Q142" i="5" s="1"/>
  <c r="S142" i="5" s="1"/>
  <c r="U142" i="5" s="1"/>
  <c r="AT142" i="5" s="1"/>
  <c r="AX142" i="5" s="1"/>
  <c r="O143" i="5"/>
  <c r="O97" i="22"/>
  <c r="O35" i="26"/>
  <c r="P128" i="24"/>
  <c r="Q128" i="24" s="1"/>
  <c r="S128" i="24" s="1"/>
  <c r="U128" i="24" s="1"/>
  <c r="AT128" i="24" s="1"/>
  <c r="O129" i="24"/>
  <c r="P128" i="33"/>
  <c r="Q128" i="33" s="1"/>
  <c r="S128" i="33" s="1"/>
  <c r="U128" i="33" s="1"/>
  <c r="AT128" i="33" s="1"/>
  <c r="O129" i="33"/>
  <c r="P64" i="30"/>
  <c r="Q64" i="30" s="1"/>
  <c r="S64" i="30" s="1"/>
  <c r="U64" i="30" s="1"/>
  <c r="AQ64" i="30" s="1"/>
  <c r="AU64" i="30" s="1"/>
  <c r="P112" i="5"/>
  <c r="Q112" i="5" s="1"/>
  <c r="S112" i="5" s="1"/>
  <c r="U112" i="5" s="1"/>
  <c r="AT112" i="5" s="1"/>
  <c r="AX112" i="5" s="1"/>
  <c r="O113" i="5"/>
  <c r="P35" i="23"/>
  <c r="Q35" i="23" s="1"/>
  <c r="S35" i="23" s="1"/>
  <c r="U35" i="23" s="1"/>
  <c r="AQ35" i="23" s="1"/>
  <c r="AU35" i="23" s="1"/>
  <c r="P145" i="21"/>
  <c r="Q145" i="21" s="1"/>
  <c r="S145" i="21" s="1"/>
  <c r="U145" i="21" s="1"/>
  <c r="AT145" i="21" s="1"/>
  <c r="AX145" i="21" s="1"/>
  <c r="P128" i="28"/>
  <c r="Q128" i="28" s="1"/>
  <c r="S128" i="28" s="1"/>
  <c r="U128" i="28" s="1"/>
  <c r="AT128" i="28" s="1"/>
  <c r="O129" i="28"/>
  <c r="P113" i="31"/>
  <c r="Q113" i="31" s="1"/>
  <c r="S113" i="31" s="1"/>
  <c r="U113" i="31" s="1"/>
  <c r="AT113" i="31" s="1"/>
  <c r="AX113" i="31" s="1"/>
  <c r="O114" i="31"/>
  <c r="N83" i="9"/>
  <c r="O83" i="9" s="1"/>
  <c r="P66" i="16"/>
  <c r="Q66" i="16" s="1"/>
  <c r="S66" i="16" s="1"/>
  <c r="U66" i="16" s="1"/>
  <c r="AQ66" i="16" s="1"/>
  <c r="AU66" i="16" s="1"/>
  <c r="O67" i="16"/>
  <c r="P33" i="3"/>
  <c r="Q33" i="3" s="1"/>
  <c r="S33" i="3" s="1"/>
  <c r="U33" i="3" s="1"/>
  <c r="AQ33" i="3" s="1"/>
  <c r="AU33" i="3" s="1"/>
  <c r="P33" i="5"/>
  <c r="Q33" i="5" s="1"/>
  <c r="S33" i="5" s="1"/>
  <c r="U33" i="5" s="1"/>
  <c r="AQ33" i="5" s="1"/>
  <c r="AU33" i="5" s="1"/>
  <c r="O34" i="5"/>
  <c r="P65" i="14"/>
  <c r="Q65" i="14" s="1"/>
  <c r="S65" i="14" s="1"/>
  <c r="U65" i="14" s="1"/>
  <c r="AQ65" i="14" s="1"/>
  <c r="AU65" i="14" s="1"/>
  <c r="O82" i="10"/>
  <c r="P129" i="20"/>
  <c r="Q129" i="20" s="1"/>
  <c r="S129" i="20" s="1"/>
  <c r="U129" i="20" s="1"/>
  <c r="AT129" i="20" s="1"/>
  <c r="O130" i="20"/>
  <c r="BA127" i="24"/>
  <c r="AX127" i="24"/>
  <c r="BA127" i="33"/>
  <c r="AX127" i="33"/>
  <c r="O112" i="8"/>
  <c r="P66" i="12"/>
  <c r="Q66" i="12" s="1"/>
  <c r="S66" i="12" s="1"/>
  <c r="U66" i="12" s="1"/>
  <c r="AQ66" i="12" s="1"/>
  <c r="AU66" i="12" s="1"/>
  <c r="O67" i="12"/>
  <c r="O114" i="30"/>
  <c r="O130" i="14"/>
  <c r="P81" i="13"/>
  <c r="Q81" i="13" s="1"/>
  <c r="S81" i="13" s="1"/>
  <c r="U81" i="13" s="1"/>
  <c r="AQ81" i="13" s="1"/>
  <c r="AU81" i="13" s="1"/>
  <c r="O82" i="13"/>
  <c r="P48" i="20"/>
  <c r="Q48" i="20" s="1"/>
  <c r="S48" i="20" s="1"/>
  <c r="U48" i="20" s="1"/>
  <c r="AQ48" i="20" s="1"/>
  <c r="AU48" i="20" s="1"/>
  <c r="P113" i="22"/>
  <c r="Q113" i="22" s="1"/>
  <c r="S113" i="22" s="1"/>
  <c r="U113" i="22" s="1"/>
  <c r="AT113" i="22" s="1"/>
  <c r="AX113" i="22" s="1"/>
  <c r="O34" i="14"/>
  <c r="O116" i="23"/>
  <c r="P116" i="23" s="1"/>
  <c r="Q116" i="23" s="1"/>
  <c r="S116" i="23" s="1"/>
  <c r="U116" i="23" s="1"/>
  <c r="AT116" i="23" s="1"/>
  <c r="AX116" i="23" s="1"/>
  <c r="AY116" i="23" s="1"/>
  <c r="P113" i="3"/>
  <c r="Q113" i="3" s="1"/>
  <c r="S113" i="3" s="1"/>
  <c r="U113" i="3" s="1"/>
  <c r="AT113" i="3" s="1"/>
  <c r="AX113" i="3" s="1"/>
  <c r="P128" i="7"/>
  <c r="Q128" i="7" s="1"/>
  <c r="S128" i="7" s="1"/>
  <c r="U128" i="7" s="1"/>
  <c r="AT128" i="7" s="1"/>
  <c r="O129" i="7"/>
  <c r="P129" i="10"/>
  <c r="Q129" i="10" s="1"/>
  <c r="S129" i="10" s="1"/>
  <c r="U129" i="10" s="1"/>
  <c r="AT129" i="10" s="1"/>
  <c r="O130" i="10"/>
  <c r="P99" i="11"/>
  <c r="Q99" i="11" s="1"/>
  <c r="S99" i="11" s="1"/>
  <c r="U99" i="11" s="1"/>
  <c r="AJ99" i="11" s="1"/>
  <c r="AN99" i="11" s="1"/>
  <c r="P32" i="19"/>
  <c r="Q32" i="19" s="1"/>
  <c r="S32" i="19" s="1"/>
  <c r="U32" i="19" s="1"/>
  <c r="AQ32" i="19" s="1"/>
  <c r="AU32" i="19" s="1"/>
  <c r="O33" i="19"/>
  <c r="N83" i="31"/>
  <c r="P82" i="31"/>
  <c r="Q82" i="31" s="1"/>
  <c r="S82" i="31" s="1"/>
  <c r="U82" i="31" s="1"/>
  <c r="AQ82" i="31" s="1"/>
  <c r="AU82" i="31" s="1"/>
  <c r="O83" i="31"/>
  <c r="P50" i="19"/>
  <c r="Q50" i="19" s="1"/>
  <c r="S50" i="19" s="1"/>
  <c r="U50" i="19" s="1"/>
  <c r="AQ50" i="19" s="1"/>
  <c r="AU50" i="19" s="1"/>
  <c r="O51" i="19"/>
  <c r="P114" i="9"/>
  <c r="Q114" i="9" s="1"/>
  <c r="S114" i="9" s="1"/>
  <c r="U114" i="9" s="1"/>
  <c r="AT114" i="9" s="1"/>
  <c r="AX114" i="9" s="1"/>
  <c r="P95" i="17"/>
  <c r="Q95" i="17" s="1"/>
  <c r="S95" i="17" s="1"/>
  <c r="U95" i="17" s="1"/>
  <c r="AJ95" i="17" s="1"/>
  <c r="AN95" i="17" s="1"/>
  <c r="P50" i="28"/>
  <c r="Q50" i="28" s="1"/>
  <c r="S50" i="28" s="1"/>
  <c r="U50" i="28" s="1"/>
  <c r="AQ50" i="28" s="1"/>
  <c r="AU50" i="28" s="1"/>
  <c r="P144" i="13"/>
  <c r="Q144" i="13" s="1"/>
  <c r="S144" i="13" s="1"/>
  <c r="U144" i="13" s="1"/>
  <c r="AT144" i="13" s="1"/>
  <c r="AX144" i="13" s="1"/>
  <c r="P130" i="1"/>
  <c r="Q130" i="1" s="1"/>
  <c r="S130" i="1" s="1"/>
  <c r="U130" i="1" s="1"/>
  <c r="AT130" i="1" s="1"/>
  <c r="P34" i="16"/>
  <c r="Q34" i="16" s="1"/>
  <c r="S34" i="16" s="1"/>
  <c r="U34" i="16" s="1"/>
  <c r="AQ34" i="16" s="1"/>
  <c r="AU34" i="16" s="1"/>
  <c r="O35" i="16"/>
  <c r="P81" i="8"/>
  <c r="Q81" i="8" s="1"/>
  <c r="S81" i="8" s="1"/>
  <c r="U81" i="8" s="1"/>
  <c r="AQ81" i="8" s="1"/>
  <c r="AU81" i="8" s="1"/>
  <c r="O82" i="8"/>
  <c r="P128" i="18"/>
  <c r="Q128" i="18" s="1"/>
  <c r="S128" i="18" s="1"/>
  <c r="U128" i="18" s="1"/>
  <c r="AT128" i="18" s="1"/>
  <c r="O129" i="18"/>
  <c r="P113" i="21"/>
  <c r="Q113" i="21" s="1"/>
  <c r="S113" i="21" s="1"/>
  <c r="U113" i="21" s="1"/>
  <c r="AT113" i="21" s="1"/>
  <c r="AX113" i="21" s="1"/>
  <c r="O114" i="21"/>
  <c r="P50" i="31"/>
  <c r="Q50" i="31" s="1"/>
  <c r="S50" i="31" s="1"/>
  <c r="U50" i="31" s="1"/>
  <c r="AQ50" i="31" s="1"/>
  <c r="AU50" i="31" s="1"/>
  <c r="O51" i="31"/>
  <c r="P65" i="26"/>
  <c r="Q65" i="26" s="1"/>
  <c r="S65" i="26" s="1"/>
  <c r="U65" i="26" s="1"/>
  <c r="AQ65" i="26" s="1"/>
  <c r="AU65" i="26" s="1"/>
  <c r="O66" i="26"/>
  <c r="BA129" i="14"/>
  <c r="AX129" i="14"/>
  <c r="P34" i="21"/>
  <c r="Q34" i="21" s="1"/>
  <c r="S34" i="21" s="1"/>
  <c r="U34" i="21" s="1"/>
  <c r="AQ34" i="21" s="1"/>
  <c r="AU34" i="21" s="1"/>
  <c r="O35" i="21"/>
  <c r="P143" i="1"/>
  <c r="Q143" i="1" s="1"/>
  <c r="S143" i="1" s="1"/>
  <c r="U143" i="1" s="1"/>
  <c r="AT143" i="1" s="1"/>
  <c r="AX143" i="1" s="1"/>
  <c r="O144" i="1"/>
  <c r="P83" i="4"/>
  <c r="Q83" i="4" s="1"/>
  <c r="S83" i="4" s="1"/>
  <c r="U83" i="4" s="1"/>
  <c r="AQ83" i="4" s="1"/>
  <c r="AU83" i="4" s="1"/>
  <c r="P81" i="25"/>
  <c r="Q81" i="25" s="1"/>
  <c r="S81" i="25" s="1"/>
  <c r="U81" i="25" s="1"/>
  <c r="AQ81" i="25" s="1"/>
  <c r="AU81" i="25" s="1"/>
  <c r="O82" i="25"/>
  <c r="P81" i="3"/>
  <c r="Q81" i="3" s="1"/>
  <c r="S81" i="3" s="1"/>
  <c r="U81" i="3" s="1"/>
  <c r="AQ81" i="3" s="1"/>
  <c r="AU81" i="3" s="1"/>
  <c r="O82" i="3"/>
  <c r="AX127" i="7"/>
  <c r="BA127" i="7"/>
  <c r="BA128" i="10"/>
  <c r="AX128" i="10"/>
  <c r="P114" i="28"/>
  <c r="Q114" i="28" s="1"/>
  <c r="S114" i="28" s="1"/>
  <c r="U114" i="28" s="1"/>
  <c r="AT114" i="28" s="1"/>
  <c r="AX114" i="28" s="1"/>
  <c r="N115" i="28"/>
  <c r="O115" i="28" s="1"/>
  <c r="P129" i="19"/>
  <c r="Q129" i="19" s="1"/>
  <c r="S129" i="19" s="1"/>
  <c r="U129" i="19" s="1"/>
  <c r="AT129" i="19" s="1"/>
  <c r="P80" i="1"/>
  <c r="Q80" i="1" s="1"/>
  <c r="S80" i="1" s="1"/>
  <c r="U80" i="1" s="1"/>
  <c r="AQ80" i="1" s="1"/>
  <c r="AU80" i="1" s="1"/>
  <c r="P130" i="15"/>
  <c r="Q130" i="15" s="1"/>
  <c r="S130" i="15" s="1"/>
  <c r="U130" i="15" s="1"/>
  <c r="AT130" i="15" s="1"/>
  <c r="P67" i="6"/>
  <c r="Q67" i="6" s="1"/>
  <c r="S67" i="6" s="1"/>
  <c r="U67" i="6" s="1"/>
  <c r="AQ67" i="6" s="1"/>
  <c r="AU67" i="6" s="1"/>
  <c r="BA129" i="1"/>
  <c r="AX129" i="1"/>
  <c r="O66" i="5"/>
  <c r="P48" i="23"/>
  <c r="Q48" i="23" s="1"/>
  <c r="S48" i="23" s="1"/>
  <c r="U48" i="23" s="1"/>
  <c r="AQ48" i="23" s="1"/>
  <c r="AU48" i="23" s="1"/>
  <c r="O49" i="23"/>
  <c r="AX127" i="18"/>
  <c r="BA127" i="18"/>
  <c r="O81" i="20"/>
  <c r="O35" i="18"/>
  <c r="P65" i="8"/>
  <c r="Q65" i="8" s="1"/>
  <c r="S65" i="8" s="1"/>
  <c r="U65" i="8" s="1"/>
  <c r="AQ65" i="8" s="1"/>
  <c r="AU65" i="8" s="1"/>
  <c r="P144" i="8"/>
  <c r="Q144" i="8" s="1"/>
  <c r="S144" i="8" s="1"/>
  <c r="U144" i="8" s="1"/>
  <c r="AT144" i="8" s="1"/>
  <c r="AX144" i="8" s="1"/>
  <c r="P51" i="12"/>
  <c r="Q51" i="12" s="1"/>
  <c r="S51" i="12" s="1"/>
  <c r="U51" i="12" s="1"/>
  <c r="AQ51" i="12" s="1"/>
  <c r="AU51" i="12" s="1"/>
  <c r="P142" i="12"/>
  <c r="Q142" i="12" s="1"/>
  <c r="S142" i="12" s="1"/>
  <c r="U142" i="12" s="1"/>
  <c r="AT142" i="12" s="1"/>
  <c r="AX142" i="12" s="1"/>
  <c r="O143" i="12"/>
  <c r="P34" i="4"/>
  <c r="Q34" i="4" s="1"/>
  <c r="S34" i="4" s="1"/>
  <c r="U34" i="4" s="1"/>
  <c r="AQ34" i="4" s="1"/>
  <c r="AU34" i="4" s="1"/>
  <c r="P98" i="25"/>
  <c r="Q98" i="25" s="1"/>
  <c r="S98" i="25" s="1"/>
  <c r="U98" i="25" s="1"/>
  <c r="AJ98" i="25" s="1"/>
  <c r="AN98" i="25" s="1"/>
  <c r="P97" i="15"/>
  <c r="Q97" i="15" s="1"/>
  <c r="S97" i="15" s="1"/>
  <c r="U97" i="15" s="1"/>
  <c r="AJ97" i="15" s="1"/>
  <c r="AN97" i="15" s="1"/>
  <c r="O98" i="15"/>
  <c r="P81" i="21"/>
  <c r="Q81" i="21" s="1"/>
  <c r="S81" i="21" s="1"/>
  <c r="U81" i="21" s="1"/>
  <c r="AQ81" i="21" s="1"/>
  <c r="AU81" i="21" s="1"/>
  <c r="BA128" i="19"/>
  <c r="AX128" i="19"/>
  <c r="P128" i="13"/>
  <c r="Q128" i="13" s="1"/>
  <c r="S128" i="13" s="1"/>
  <c r="U128" i="13" s="1"/>
  <c r="AT128" i="13" s="1"/>
  <c r="O129" i="13"/>
  <c r="P97" i="21"/>
  <c r="Q97" i="21" s="1"/>
  <c r="S97" i="21" s="1"/>
  <c r="U97" i="21" s="1"/>
  <c r="AJ97" i="21" s="1"/>
  <c r="AN97" i="21" s="1"/>
  <c r="O98" i="21"/>
  <c r="AX128" i="16"/>
  <c r="BA128" i="16"/>
  <c r="P127" i="27"/>
  <c r="Q127" i="27" s="1"/>
  <c r="S127" i="27" s="1"/>
  <c r="U127" i="27" s="1"/>
  <c r="AT127" i="27" s="1"/>
  <c r="O128" i="27"/>
  <c r="P50" i="26"/>
  <c r="Q50" i="26" s="1"/>
  <c r="S50" i="26" s="1"/>
  <c r="U50" i="26" s="1"/>
  <c r="AQ50" i="26" s="1"/>
  <c r="AU50" i="26" s="1"/>
  <c r="O51" i="26"/>
  <c r="O67" i="9"/>
  <c r="N115" i="2"/>
  <c r="P114" i="2"/>
  <c r="Q114" i="2" s="1"/>
  <c r="S114" i="2" s="1"/>
  <c r="U114" i="2" s="1"/>
  <c r="AT114" i="2" s="1"/>
  <c r="AX114" i="2" s="1"/>
  <c r="P97" i="20"/>
  <c r="Q97" i="20" s="1"/>
  <c r="S97" i="20" s="1"/>
  <c r="U97" i="20" s="1"/>
  <c r="AJ97" i="20" s="1"/>
  <c r="AN97" i="20" s="1"/>
  <c r="P96" i="28"/>
  <c r="Q96" i="28" s="1"/>
  <c r="S96" i="28" s="1"/>
  <c r="U96" i="28" s="1"/>
  <c r="AJ96" i="28" s="1"/>
  <c r="AN96" i="28" s="1"/>
  <c r="O97" i="28"/>
  <c r="P33" i="22"/>
  <c r="Q33" i="22" s="1"/>
  <c r="S33" i="22" s="1"/>
  <c r="U33" i="22" s="1"/>
  <c r="AQ33" i="22" s="1"/>
  <c r="AU33" i="22" s="1"/>
  <c r="O34" i="22"/>
  <c r="P66" i="24"/>
  <c r="Q66" i="24" s="1"/>
  <c r="S66" i="24" s="1"/>
  <c r="U66" i="24" s="1"/>
  <c r="AQ66" i="24" s="1"/>
  <c r="AU66" i="24" s="1"/>
  <c r="O67" i="24"/>
  <c r="P96" i="10"/>
  <c r="Q96" i="10" s="1"/>
  <c r="S96" i="10" s="1"/>
  <c r="U96" i="10" s="1"/>
  <c r="AJ96" i="10" s="1"/>
  <c r="AN96" i="10" s="1"/>
  <c r="O97" i="10"/>
  <c r="P50" i="1"/>
  <c r="Q50" i="1" s="1"/>
  <c r="S50" i="1" s="1"/>
  <c r="U50" i="1" s="1"/>
  <c r="AQ50" i="1" s="1"/>
  <c r="AU50" i="1" s="1"/>
  <c r="O51" i="1"/>
  <c r="P144" i="6"/>
  <c r="Q144" i="6" s="1"/>
  <c r="S144" i="6" s="1"/>
  <c r="U144" i="6" s="1"/>
  <c r="AT144" i="6" s="1"/>
  <c r="AX144" i="6" s="1"/>
  <c r="O145" i="6"/>
  <c r="P113" i="19"/>
  <c r="Q113" i="19" s="1"/>
  <c r="S113" i="19" s="1"/>
  <c r="U113" i="19" s="1"/>
  <c r="AT113" i="19" s="1"/>
  <c r="AX113" i="19" s="1"/>
  <c r="N52" i="9"/>
  <c r="O52" i="9" s="1"/>
  <c r="P144" i="9"/>
  <c r="Q144" i="9" s="1"/>
  <c r="S144" i="9" s="1"/>
  <c r="U144" i="9" s="1"/>
  <c r="AT144" i="9" s="1"/>
  <c r="AX144" i="9" s="1"/>
  <c r="O145" i="9"/>
  <c r="P95" i="3"/>
  <c r="Q95" i="3" s="1"/>
  <c r="S95" i="3" s="1"/>
  <c r="U95" i="3" s="1"/>
  <c r="AJ95" i="3" s="1"/>
  <c r="AN95" i="3" s="1"/>
  <c r="P111" i="17"/>
  <c r="Q111" i="17" s="1"/>
  <c r="S111" i="17" s="1"/>
  <c r="U111" i="17" s="1"/>
  <c r="AT111" i="17" s="1"/>
  <c r="AX111" i="17" s="1"/>
  <c r="O112" i="17"/>
  <c r="P127" i="29"/>
  <c r="Q127" i="29" s="1"/>
  <c r="S127" i="29" s="1"/>
  <c r="U127" i="29" s="1"/>
  <c r="AT127" i="29" s="1"/>
  <c r="P79" i="12"/>
  <c r="Q79" i="12" s="1"/>
  <c r="S79" i="12" s="1"/>
  <c r="U79" i="12" s="1"/>
  <c r="AQ79" i="12" s="1"/>
  <c r="AU79" i="12" s="1"/>
  <c r="O80" i="12"/>
  <c r="N68" i="10"/>
  <c r="P67" i="10"/>
  <c r="Q67" i="10" s="1"/>
  <c r="S67" i="10" s="1"/>
  <c r="U67" i="10" s="1"/>
  <c r="AQ67" i="10" s="1"/>
  <c r="AU67" i="10" s="1"/>
  <c r="O68" i="10"/>
  <c r="P65" i="1"/>
  <c r="Q65" i="1" s="1"/>
  <c r="S65" i="1" s="1"/>
  <c r="U65" i="1" s="1"/>
  <c r="AQ65" i="1" s="1"/>
  <c r="AU65" i="1" s="1"/>
  <c r="P50" i="25"/>
  <c r="Q50" i="25" s="1"/>
  <c r="S50" i="25" s="1"/>
  <c r="U50" i="25" s="1"/>
  <c r="AQ50" i="25" s="1"/>
  <c r="AU50" i="25" s="1"/>
  <c r="P80" i="28"/>
  <c r="Q80" i="28" s="1"/>
  <c r="S80" i="28" s="1"/>
  <c r="U80" i="28" s="1"/>
  <c r="AQ80" i="28" s="1"/>
  <c r="AU80" i="28" s="1"/>
  <c r="O81" i="28"/>
  <c r="P111" i="15"/>
  <c r="Q111" i="15" s="1"/>
  <c r="S111" i="15" s="1"/>
  <c r="U111" i="15" s="1"/>
  <c r="AT111" i="15" s="1"/>
  <c r="AX111" i="15" s="1"/>
  <c r="O112" i="15"/>
  <c r="P113" i="10"/>
  <c r="Q113" i="10" s="1"/>
  <c r="S113" i="10" s="1"/>
  <c r="U113" i="10" s="1"/>
  <c r="AT113" i="10" s="1"/>
  <c r="AX113" i="10" s="1"/>
  <c r="O114" i="10"/>
  <c r="P33" i="20"/>
  <c r="Q33" i="20" s="1"/>
  <c r="S33" i="20" s="1"/>
  <c r="U33" i="20" s="1"/>
  <c r="AQ33" i="20" s="1"/>
  <c r="AU33" i="20" s="1"/>
  <c r="O34" i="20"/>
  <c r="O82" i="11"/>
  <c r="P97" i="13"/>
  <c r="Q97" i="13" s="1"/>
  <c r="S97" i="13" s="1"/>
  <c r="U97" i="13" s="1"/>
  <c r="AJ97" i="13" s="1"/>
  <c r="AN97" i="13" s="1"/>
  <c r="O65" i="31"/>
  <c r="P81" i="5"/>
  <c r="Q81" i="5" s="1"/>
  <c r="S81" i="5" s="1"/>
  <c r="U81" i="5" s="1"/>
  <c r="AQ81" i="5" s="1"/>
  <c r="AU81" i="5" s="1"/>
  <c r="P33" i="2"/>
  <c r="Q33" i="2" s="1"/>
  <c r="S33" i="2" s="1"/>
  <c r="U33" i="2" s="1"/>
  <c r="AQ33" i="2" s="1"/>
  <c r="AU33" i="2" s="1"/>
  <c r="P67" i="11"/>
  <c r="Q67" i="11" s="1"/>
  <c r="S67" i="11" s="1"/>
  <c r="U67" i="11" s="1"/>
  <c r="AQ67" i="11" s="1"/>
  <c r="AU67" i="11" s="1"/>
  <c r="P145" i="4"/>
  <c r="Q145" i="4" s="1"/>
  <c r="S145" i="4" s="1"/>
  <c r="U145" i="4" s="1"/>
  <c r="AT145" i="4" s="1"/>
  <c r="AX145" i="4" s="1"/>
  <c r="P33" i="8"/>
  <c r="Q33" i="8" s="1"/>
  <c r="S33" i="8" s="1"/>
  <c r="U33" i="8" s="1"/>
  <c r="AQ33" i="8" s="1"/>
  <c r="AU33" i="8" s="1"/>
  <c r="O34" i="8"/>
  <c r="O128" i="30"/>
  <c r="P127" i="23"/>
  <c r="Q127" i="23" s="1"/>
  <c r="S127" i="23" s="1"/>
  <c r="U127" i="23" s="1"/>
  <c r="AT127" i="23" s="1"/>
  <c r="AX126" i="29"/>
  <c r="BA126" i="29"/>
  <c r="O66" i="28"/>
  <c r="P143" i="14"/>
  <c r="Q143" i="14" s="1"/>
  <c r="S143" i="14" s="1"/>
  <c r="U143" i="14" s="1"/>
  <c r="AT143" i="14" s="1"/>
  <c r="AX143" i="14" s="1"/>
  <c r="P51" i="22"/>
  <c r="Q51" i="22" s="1"/>
  <c r="S51" i="22" s="1"/>
  <c r="U51" i="22" s="1"/>
  <c r="AQ51" i="22" s="1"/>
  <c r="AU51" i="22" s="1"/>
  <c r="P129" i="25"/>
  <c r="Q129" i="25" s="1"/>
  <c r="S129" i="25" s="1"/>
  <c r="U129" i="25" s="1"/>
  <c r="AT129" i="25" s="1"/>
  <c r="O130" i="25"/>
  <c r="P130" i="11"/>
  <c r="Q130" i="11" s="1"/>
  <c r="S130" i="11" s="1"/>
  <c r="U130" i="11" s="1"/>
  <c r="AT130" i="11" s="1"/>
  <c r="P129" i="22"/>
  <c r="Q129" i="22" s="1"/>
  <c r="S129" i="22" s="1"/>
  <c r="U129" i="22" s="1"/>
  <c r="AT129" i="22" s="1"/>
  <c r="O130" i="22"/>
  <c r="P80" i="27"/>
  <c r="Q80" i="27" s="1"/>
  <c r="S80" i="27" s="1"/>
  <c r="U80" i="27" s="1"/>
  <c r="AQ80" i="27" s="1"/>
  <c r="AU80" i="27" s="1"/>
  <c r="O81" i="27"/>
  <c r="P112" i="29"/>
  <c r="Q112" i="29" s="1"/>
  <c r="S112" i="29" s="1"/>
  <c r="U112" i="29" s="1"/>
  <c r="AT112" i="29" s="1"/>
  <c r="AX112" i="29" s="1"/>
  <c r="BA127" i="30"/>
  <c r="AX127" i="30"/>
  <c r="P128" i="9"/>
  <c r="Q128" i="9" s="1"/>
  <c r="S128" i="9" s="1"/>
  <c r="U128" i="9" s="1"/>
  <c r="AT128" i="9" s="1"/>
  <c r="O129" i="9"/>
  <c r="P112" i="20"/>
  <c r="Q112" i="20" s="1"/>
  <c r="S112" i="20" s="1"/>
  <c r="U112" i="20" s="1"/>
  <c r="AT112" i="20" s="1"/>
  <c r="AX112" i="20" s="1"/>
  <c r="O113" i="20"/>
  <c r="N68" i="2"/>
  <c r="P67" i="2"/>
  <c r="Q67" i="2" s="1"/>
  <c r="S67" i="2" s="1"/>
  <c r="U67" i="2" s="1"/>
  <c r="AQ67" i="2" s="1"/>
  <c r="AU67" i="2" s="1"/>
  <c r="P81" i="15"/>
  <c r="Q81" i="15" s="1"/>
  <c r="S81" i="15" s="1"/>
  <c r="U81" i="15" s="1"/>
  <c r="AQ81" i="15" s="1"/>
  <c r="AU81" i="15" s="1"/>
  <c r="O82" i="15"/>
  <c r="O129" i="21"/>
  <c r="BA128" i="25"/>
  <c r="AX128" i="25"/>
  <c r="AX129" i="11"/>
  <c r="BA129" i="11"/>
  <c r="O144" i="17"/>
  <c r="O145" i="30"/>
  <c r="N68" i="13"/>
  <c r="O68" i="13" s="1"/>
  <c r="AX128" i="22"/>
  <c r="BA128" i="22"/>
  <c r="O129" i="31"/>
  <c r="N115" i="7"/>
  <c r="O115" i="7" s="1"/>
  <c r="O144" i="15"/>
  <c r="O130" i="5"/>
  <c r="O113" i="26"/>
  <c r="O80" i="26"/>
  <c r="P34" i="1"/>
  <c r="Q34" i="1" s="1"/>
  <c r="S34" i="1" s="1"/>
  <c r="U34" i="1" s="1"/>
  <c r="AQ34" i="1" s="1"/>
  <c r="AU34" i="1" s="1"/>
  <c r="O35" i="1"/>
  <c r="N99" i="19"/>
  <c r="O99" i="19" s="1"/>
  <c r="P49" i="14"/>
  <c r="Q49" i="14" s="1"/>
  <c r="S49" i="14" s="1"/>
  <c r="U49" i="14" s="1"/>
  <c r="AQ49" i="14" s="1"/>
  <c r="AU49" i="14" s="1"/>
  <c r="O50" i="14"/>
  <c r="P34" i="12"/>
  <c r="Q34" i="12" s="1"/>
  <c r="S34" i="12" s="1"/>
  <c r="U34" i="12" s="1"/>
  <c r="AQ34" i="12" s="1"/>
  <c r="AU34" i="12" s="1"/>
  <c r="O35" i="12"/>
  <c r="P98" i="27"/>
  <c r="Q98" i="27" s="1"/>
  <c r="S98" i="27" s="1"/>
  <c r="U98" i="27" s="1"/>
  <c r="AJ98" i="27" s="1"/>
  <c r="AN98" i="27" s="1"/>
  <c r="P34" i="11"/>
  <c r="Q34" i="11" s="1"/>
  <c r="S34" i="11" s="1"/>
  <c r="U34" i="11" s="1"/>
  <c r="AQ34" i="11" s="1"/>
  <c r="AU34" i="11" s="1"/>
  <c r="P67" i="19"/>
  <c r="Q67" i="19" s="1"/>
  <c r="S67" i="19" s="1"/>
  <c r="U67" i="19" s="1"/>
  <c r="AQ67" i="19" s="1"/>
  <c r="AU67" i="19" s="1"/>
  <c r="P113" i="12"/>
  <c r="Q113" i="12" s="1"/>
  <c r="S113" i="12" s="1"/>
  <c r="U113" i="12" s="1"/>
  <c r="AT113" i="12" s="1"/>
  <c r="AX113" i="12" s="1"/>
  <c r="P97" i="24"/>
  <c r="Q97" i="24" s="1"/>
  <c r="S97" i="24" s="1"/>
  <c r="U97" i="24" s="1"/>
  <c r="AJ97" i="24" s="1"/>
  <c r="AN97" i="24" s="1"/>
  <c r="P33" i="24"/>
  <c r="Q33" i="24" s="1"/>
  <c r="S33" i="24" s="1"/>
  <c r="U33" i="24" s="1"/>
  <c r="AQ33" i="24" s="1"/>
  <c r="AU33" i="24" s="1"/>
  <c r="O34" i="24"/>
  <c r="AX128" i="21"/>
  <c r="BA128" i="21"/>
  <c r="P80" i="17"/>
  <c r="Q80" i="17" s="1"/>
  <c r="S80" i="17" s="1"/>
  <c r="U80" i="17" s="1"/>
  <c r="AQ80" i="17" s="1"/>
  <c r="AU80" i="17" s="1"/>
  <c r="BA132" i="4"/>
  <c r="AX132" i="4"/>
  <c r="P144" i="33"/>
  <c r="Q144" i="33" s="1"/>
  <c r="S144" i="33" s="1"/>
  <c r="U144" i="33" s="1"/>
  <c r="AT144" i="33" s="1"/>
  <c r="AX144" i="33" s="1"/>
  <c r="P144" i="28"/>
  <c r="Q144" i="28" s="1"/>
  <c r="S144" i="28" s="1"/>
  <c r="U144" i="28" s="1"/>
  <c r="AT144" i="28" s="1"/>
  <c r="AX144" i="28" s="1"/>
  <c r="P130" i="2"/>
  <c r="Q130" i="2" s="1"/>
  <c r="S130" i="2" s="1"/>
  <c r="U130" i="2" s="1"/>
  <c r="AT130" i="2" s="1"/>
  <c r="BA128" i="31"/>
  <c r="AX128" i="31"/>
  <c r="BA129" i="5"/>
  <c r="AX129" i="5"/>
  <c r="P80" i="6"/>
  <c r="Q80" i="6" s="1"/>
  <c r="S80" i="6" s="1"/>
  <c r="U80" i="6" s="1"/>
  <c r="AQ80" i="6" s="1"/>
  <c r="AU80" i="6" s="1"/>
  <c r="O81" i="6"/>
  <c r="P81" i="16"/>
  <c r="Q81" i="16" s="1"/>
  <c r="S81" i="16" s="1"/>
  <c r="U81" i="16" s="1"/>
  <c r="AQ81" i="16" s="1"/>
  <c r="AU81" i="16" s="1"/>
  <c r="O82" i="16"/>
  <c r="P112" i="4"/>
  <c r="Q112" i="4" s="1"/>
  <c r="S112" i="4" s="1"/>
  <c r="U112" i="4" s="1"/>
  <c r="AT112" i="4" s="1"/>
  <c r="AX112" i="4" s="1"/>
  <c r="P143" i="26"/>
  <c r="Q143" i="26" s="1"/>
  <c r="S143" i="26" s="1"/>
  <c r="U143" i="26" s="1"/>
  <c r="AT143" i="26" s="1"/>
  <c r="AX143" i="26" s="1"/>
  <c r="O144" i="26"/>
  <c r="P130" i="26"/>
  <c r="Q130" i="26" s="1"/>
  <c r="S130" i="26" s="1"/>
  <c r="U130" i="26" s="1"/>
  <c r="AT130" i="26" s="1"/>
  <c r="N131" i="26"/>
  <c r="O131" i="26" s="1"/>
  <c r="N36" i="13"/>
  <c r="P35" i="13"/>
  <c r="Q35" i="13" s="1"/>
  <c r="S35" i="13" s="1"/>
  <c r="U35" i="13" s="1"/>
  <c r="AQ35" i="13" s="1"/>
  <c r="AU35" i="13" s="1"/>
  <c r="N36" i="30"/>
  <c r="O36" i="30" s="1"/>
  <c r="P35" i="30"/>
  <c r="Q35" i="30" s="1"/>
  <c r="S35" i="30" s="1"/>
  <c r="U35" i="30" s="1"/>
  <c r="AQ35" i="30" s="1"/>
  <c r="AU35" i="30" s="1"/>
  <c r="P114" i="24"/>
  <c r="Q114" i="24" s="1"/>
  <c r="S114" i="24" s="1"/>
  <c r="U114" i="24" s="1"/>
  <c r="AT114" i="24" s="1"/>
  <c r="AX114" i="24" s="1"/>
  <c r="P34" i="15"/>
  <c r="Q34" i="15" s="1"/>
  <c r="S34" i="15" s="1"/>
  <c r="U34" i="15" s="1"/>
  <c r="AQ34" i="15" s="1"/>
  <c r="AU34" i="15" s="1"/>
  <c r="P63" i="29"/>
  <c r="Q63" i="29" s="1"/>
  <c r="S63" i="29" s="1"/>
  <c r="U63" i="29" s="1"/>
  <c r="AQ63" i="29" s="1"/>
  <c r="AU63" i="29" s="1"/>
  <c r="O64" i="29"/>
  <c r="P81" i="23"/>
  <c r="Q81" i="23" s="1"/>
  <c r="S81" i="23" s="1"/>
  <c r="U81" i="23" s="1"/>
  <c r="AQ81" i="23" s="1"/>
  <c r="AU81" i="23" s="1"/>
  <c r="O82" i="23"/>
  <c r="O51" i="11"/>
  <c r="AX131" i="4"/>
  <c r="BA131" i="4"/>
  <c r="O82" i="14"/>
  <c r="O145" i="29"/>
  <c r="O50" i="13"/>
  <c r="AX129" i="2"/>
  <c r="BA129" i="2"/>
  <c r="O144" i="3"/>
  <c r="O112" i="25"/>
  <c r="O65" i="23"/>
  <c r="N52" i="30"/>
  <c r="O52" i="30" s="1"/>
  <c r="P50" i="8"/>
  <c r="Q50" i="8" s="1"/>
  <c r="S50" i="8" s="1"/>
  <c r="U50" i="8" s="1"/>
  <c r="AQ50" i="8" s="1"/>
  <c r="AU50" i="8" s="1"/>
  <c r="O129" i="12"/>
  <c r="P113" i="33"/>
  <c r="Q113" i="33" s="1"/>
  <c r="S113" i="33" s="1"/>
  <c r="U113" i="33" s="1"/>
  <c r="AT113" i="33" s="1"/>
  <c r="AX113" i="33" s="1"/>
  <c r="O66" i="15"/>
  <c r="O113" i="16"/>
  <c r="P98" i="29"/>
  <c r="Q98" i="29" s="1"/>
  <c r="S98" i="29" s="1"/>
  <c r="U98" i="29" s="1"/>
  <c r="AJ98" i="29" s="1"/>
  <c r="AN98" i="29" s="1"/>
  <c r="P130" i="3"/>
  <c r="Q130" i="3" s="1"/>
  <c r="S130" i="3" s="1"/>
  <c r="U130" i="3" s="1"/>
  <c r="AT130" i="3" s="1"/>
  <c r="P49" i="18"/>
  <c r="Q49" i="18" s="1"/>
  <c r="S49" i="18" s="1"/>
  <c r="U49" i="18" s="1"/>
  <c r="AQ49" i="18" s="1"/>
  <c r="AU49" i="18" s="1"/>
  <c r="P128" i="17"/>
  <c r="Q128" i="17" s="1"/>
  <c r="S128" i="17" s="1"/>
  <c r="U128" i="17" s="1"/>
  <c r="AT128" i="17" s="1"/>
  <c r="P96" i="6"/>
  <c r="Q96" i="6" s="1"/>
  <c r="S96" i="6" s="1"/>
  <c r="U96" i="6" s="1"/>
  <c r="AJ96" i="6" s="1"/>
  <c r="AN96" i="6" s="1"/>
  <c r="N36" i="33"/>
  <c r="P35" i="33"/>
  <c r="Q35" i="33" s="1"/>
  <c r="S35" i="33" s="1"/>
  <c r="U35" i="33" s="1"/>
  <c r="AQ35" i="33" s="1"/>
  <c r="AU35" i="33" s="1"/>
  <c r="P97" i="2"/>
  <c r="Q97" i="2" s="1"/>
  <c r="S97" i="2" s="1"/>
  <c r="U97" i="2" s="1"/>
  <c r="AJ97" i="2" s="1"/>
  <c r="AN97" i="2" s="1"/>
  <c r="P96" i="33"/>
  <c r="Q96" i="33" s="1"/>
  <c r="S96" i="33" s="1"/>
  <c r="U96" i="33" s="1"/>
  <c r="AJ96" i="33" s="1"/>
  <c r="AN96" i="33" s="1"/>
  <c r="O97" i="33"/>
  <c r="P65" i="20"/>
  <c r="Q65" i="20" s="1"/>
  <c r="S65" i="20" s="1"/>
  <c r="U65" i="20" s="1"/>
  <c r="AQ65" i="20" s="1"/>
  <c r="AU65" i="20" s="1"/>
  <c r="O66" i="20"/>
  <c r="P49" i="21"/>
  <c r="Q49" i="21" s="1"/>
  <c r="S49" i="21" s="1"/>
  <c r="U49" i="21" s="1"/>
  <c r="AQ49" i="21" s="1"/>
  <c r="AU49" i="21" s="1"/>
  <c r="P129" i="6"/>
  <c r="Q129" i="6" s="1"/>
  <c r="S129" i="6" s="1"/>
  <c r="U129" i="6" s="1"/>
  <c r="AT129" i="6" s="1"/>
  <c r="O130" i="6"/>
  <c r="P34" i="7"/>
  <c r="Q34" i="7" s="1"/>
  <c r="S34" i="7" s="1"/>
  <c r="U34" i="7" s="1"/>
  <c r="AQ34" i="7" s="1"/>
  <c r="AU34" i="7" s="1"/>
  <c r="O35" i="7"/>
  <c r="P96" i="4"/>
  <c r="Q96" i="4" s="1"/>
  <c r="S96" i="4" s="1"/>
  <c r="U96" i="4" s="1"/>
  <c r="AJ96" i="4" s="1"/>
  <c r="AN96" i="4" s="1"/>
  <c r="O97" i="4"/>
  <c r="N68" i="7"/>
  <c r="P67" i="7"/>
  <c r="Q67" i="7" s="1"/>
  <c r="S67" i="7" s="1"/>
  <c r="U67" i="7" s="1"/>
  <c r="AQ67" i="7" s="1"/>
  <c r="AU67" i="7" s="1"/>
  <c r="O68" i="7"/>
  <c r="BA128" i="12"/>
  <c r="AX128" i="12"/>
  <c r="P95" i="14"/>
  <c r="Q95" i="14" s="1"/>
  <c r="S95" i="14" s="1"/>
  <c r="U95" i="14" s="1"/>
  <c r="AJ95" i="14" s="1"/>
  <c r="AN95" i="14" s="1"/>
  <c r="BA129" i="3"/>
  <c r="AX129" i="3"/>
  <c r="N68" i="18"/>
  <c r="O68" i="18" s="1"/>
  <c r="P67" i="18"/>
  <c r="Q67" i="18" s="1"/>
  <c r="S67" i="18" s="1"/>
  <c r="U67" i="18" s="1"/>
  <c r="AQ67" i="18" s="1"/>
  <c r="AU67" i="18" s="1"/>
  <c r="P64" i="33"/>
  <c r="Q64" i="33" s="1"/>
  <c r="S64" i="33" s="1"/>
  <c r="U64" i="33" s="1"/>
  <c r="AQ64" i="33" s="1"/>
  <c r="AU64" i="33" s="1"/>
  <c r="O65" i="33"/>
  <c r="BA127" i="17"/>
  <c r="AX127" i="17"/>
  <c r="P97" i="9"/>
  <c r="Q97" i="9" s="1"/>
  <c r="S97" i="9" s="1"/>
  <c r="U97" i="9" s="1"/>
  <c r="AJ97" i="9" s="1"/>
  <c r="AN97" i="9" s="1"/>
  <c r="P143" i="22"/>
  <c r="Q143" i="22" s="1"/>
  <c r="S143" i="22" s="1"/>
  <c r="U143" i="22" s="1"/>
  <c r="AT143" i="22" s="1"/>
  <c r="AX143" i="22" s="1"/>
  <c r="P50" i="16"/>
  <c r="Q50" i="16" s="1"/>
  <c r="S50" i="16" s="1"/>
  <c r="U50" i="16" s="1"/>
  <c r="AQ50" i="16" s="1"/>
  <c r="AU50" i="16" s="1"/>
  <c r="O51" i="16"/>
  <c r="P143" i="2"/>
  <c r="Q143" i="2" s="1"/>
  <c r="S143" i="2" s="1"/>
  <c r="U143" i="2" s="1"/>
  <c r="AT143" i="2" s="1"/>
  <c r="AX143" i="2" s="1"/>
  <c r="O144" i="2"/>
  <c r="P95" i="23"/>
  <c r="Q95" i="23" s="1"/>
  <c r="S95" i="23" s="1"/>
  <c r="U95" i="23" s="1"/>
  <c r="AJ95" i="23" s="1"/>
  <c r="AN95" i="23" s="1"/>
  <c r="P145" i="23"/>
  <c r="Q145" i="23" s="1"/>
  <c r="S145" i="23" s="1"/>
  <c r="U145" i="23" s="1"/>
  <c r="AT145" i="23" s="1"/>
  <c r="AX145" i="23" s="1"/>
  <c r="N146" i="23"/>
  <c r="O146" i="23" s="1"/>
  <c r="BA128" i="6"/>
  <c r="AX128" i="6"/>
  <c r="O111" i="18"/>
  <c r="P34" i="27"/>
  <c r="Q34" i="27" s="1"/>
  <c r="S34" i="27" s="1"/>
  <c r="U34" i="27" s="1"/>
  <c r="AQ34" i="27" s="1"/>
  <c r="AU34" i="27" s="1"/>
  <c r="O100" i="16"/>
  <c r="P100" i="16" s="1"/>
  <c r="Q100" i="16" s="1"/>
  <c r="S100" i="16" s="1"/>
  <c r="U100" i="16" s="1"/>
  <c r="AJ100" i="16" s="1"/>
  <c r="AN100" i="16" s="1"/>
  <c r="AO100" i="16" s="1"/>
  <c r="P143" i="31"/>
  <c r="Q143" i="31" s="1"/>
  <c r="S143" i="31" s="1"/>
  <c r="U143" i="31" s="1"/>
  <c r="AT143" i="31" s="1"/>
  <c r="AX143" i="31" s="1"/>
  <c r="O144" i="31"/>
  <c r="O66" i="25"/>
  <c r="N68" i="21"/>
  <c r="O68" i="21" s="1"/>
  <c r="O130" i="8"/>
  <c r="N52" i="2"/>
  <c r="O52" i="2" s="1"/>
  <c r="O95" i="30"/>
  <c r="O112" i="27"/>
  <c r="O146" i="25"/>
  <c r="P113" i="6"/>
  <c r="Q113" i="6" s="1"/>
  <c r="S113" i="6" s="1"/>
  <c r="U113" i="6" s="1"/>
  <c r="AT113" i="6" s="1"/>
  <c r="AX113" i="6" s="1"/>
  <c r="O114" i="6"/>
  <c r="P51" i="29"/>
  <c r="Q51" i="29" s="1"/>
  <c r="S51" i="29" s="1"/>
  <c r="U51" i="29" s="1"/>
  <c r="AQ51" i="29" s="1"/>
  <c r="AU51" i="29" s="1"/>
  <c r="O82" i="29"/>
  <c r="P144" i="11"/>
  <c r="Q144" i="11" s="1"/>
  <c r="S144" i="11" s="1"/>
  <c r="U144" i="11" s="1"/>
  <c r="AT144" i="11" s="1"/>
  <c r="AX144" i="11" s="1"/>
  <c r="P50" i="5"/>
  <c r="Q50" i="5" s="1"/>
  <c r="S50" i="5" s="1"/>
  <c r="U50" i="5" s="1"/>
  <c r="AQ50" i="5" s="1"/>
  <c r="AU50" i="5" s="1"/>
  <c r="O51" i="5"/>
  <c r="P96" i="5"/>
  <c r="Q96" i="5" s="1"/>
  <c r="S96" i="5" s="1"/>
  <c r="U96" i="5" s="1"/>
  <c r="AJ96" i="5" s="1"/>
  <c r="AN96" i="5" s="1"/>
  <c r="O97" i="5"/>
  <c r="N52" i="33"/>
  <c r="P51" i="33"/>
  <c r="Q51" i="33" s="1"/>
  <c r="S51" i="33" s="1"/>
  <c r="U51" i="33" s="1"/>
  <c r="AQ51" i="33" s="1"/>
  <c r="AU51" i="33" s="1"/>
  <c r="P112" i="11"/>
  <c r="Q112" i="11" s="1"/>
  <c r="S112" i="11" s="1"/>
  <c r="U112" i="11" s="1"/>
  <c r="AT112" i="11" s="1"/>
  <c r="AX112" i="11" s="1"/>
  <c r="O113" i="11"/>
  <c r="P142" i="19"/>
  <c r="Q142" i="19" s="1"/>
  <c r="S142" i="19" s="1"/>
  <c r="U142" i="19" s="1"/>
  <c r="AT142" i="19" s="1"/>
  <c r="AX142" i="19" s="1"/>
  <c r="P146" i="10"/>
  <c r="Q146" i="10" s="1"/>
  <c r="S146" i="10" s="1"/>
  <c r="U146" i="10" s="1"/>
  <c r="AT146" i="10" s="1"/>
  <c r="AX146" i="10" s="1"/>
  <c r="O144" i="16"/>
  <c r="O51" i="10"/>
  <c r="O81" i="24"/>
  <c r="O96" i="31"/>
  <c r="P80" i="19"/>
  <c r="Q80" i="19" s="1"/>
  <c r="S80" i="19" s="1"/>
  <c r="U80" i="19" s="1"/>
  <c r="AQ80" i="19" s="1"/>
  <c r="AU80" i="19" s="1"/>
  <c r="O81" i="19"/>
  <c r="O114" i="13"/>
  <c r="O81" i="7"/>
  <c r="O146" i="18"/>
  <c r="O65" i="22"/>
  <c r="O66" i="3"/>
  <c r="O33" i="10"/>
  <c r="P33" i="29"/>
  <c r="Q33" i="29" s="1"/>
  <c r="S33" i="29" s="1"/>
  <c r="U33" i="29" s="1"/>
  <c r="AQ33" i="29" s="1"/>
  <c r="AU33" i="29" s="1"/>
  <c r="O97" i="1"/>
  <c r="AX129" i="8"/>
  <c r="BA129" i="8"/>
  <c r="N52" i="4"/>
  <c r="O52" i="4" s="1"/>
  <c r="P51" i="4"/>
  <c r="Q51" i="4" s="1"/>
  <c r="S51" i="4" s="1"/>
  <c r="U51" i="4" s="1"/>
  <c r="AQ51" i="4" s="1"/>
  <c r="AU51" i="4" s="1"/>
  <c r="P50" i="6"/>
  <c r="Q50" i="6" s="1"/>
  <c r="S50" i="6" s="1"/>
  <c r="U50" i="6" s="1"/>
  <c r="AQ50" i="6" s="1"/>
  <c r="AU50" i="6" s="1"/>
  <c r="O51" i="6"/>
  <c r="O48" i="27"/>
  <c r="P97" i="18"/>
  <c r="Q97" i="18" s="1"/>
  <c r="S97" i="18" s="1"/>
  <c r="U97" i="18" s="1"/>
  <c r="AJ97" i="18" s="1"/>
  <c r="AN97" i="18" s="1"/>
  <c r="O98" i="18"/>
  <c r="N131" i="34" l="1"/>
  <c r="O131" i="34" s="1"/>
  <c r="AX130" i="34"/>
  <c r="BA130" i="34"/>
  <c r="N68" i="34"/>
  <c r="O68" i="34" s="1"/>
  <c r="O36" i="34"/>
  <c r="N36" i="34"/>
  <c r="P51" i="34"/>
  <c r="Q51" i="34" s="1"/>
  <c r="S51" i="34" s="1"/>
  <c r="U51" i="34" s="1"/>
  <c r="AQ51" i="34" s="1"/>
  <c r="AU51" i="34" s="1"/>
  <c r="N52" i="34"/>
  <c r="O52" i="34"/>
  <c r="O114" i="34"/>
  <c r="O144" i="34"/>
  <c r="P83" i="34"/>
  <c r="Q83" i="34" s="1"/>
  <c r="S83" i="34" s="1"/>
  <c r="U83" i="34" s="1"/>
  <c r="AQ83" i="34" s="1"/>
  <c r="AU83" i="34" s="1"/>
  <c r="P131" i="26"/>
  <c r="Q131" i="26" s="1"/>
  <c r="S131" i="26" s="1"/>
  <c r="U131" i="26" s="1"/>
  <c r="AT131" i="26" s="1"/>
  <c r="O132" i="26"/>
  <c r="P132" i="26" s="1"/>
  <c r="Q132" i="26" s="1"/>
  <c r="S132" i="26" s="1"/>
  <c r="U132" i="26" s="1"/>
  <c r="AT132" i="26" s="1"/>
  <c r="P83" i="9"/>
  <c r="Q83" i="9" s="1"/>
  <c r="S83" i="9" s="1"/>
  <c r="U83" i="9" s="1"/>
  <c r="AQ83" i="9" s="1"/>
  <c r="AU83" i="9" s="1"/>
  <c r="O84" i="9"/>
  <c r="P84" i="9" s="1"/>
  <c r="Q84" i="9" s="1"/>
  <c r="S84" i="9" s="1"/>
  <c r="U84" i="9" s="1"/>
  <c r="AQ84" i="9" s="1"/>
  <c r="AU84" i="9" s="1"/>
  <c r="AV84" i="9" s="1"/>
  <c r="P68" i="21"/>
  <c r="Q68" i="21" s="1"/>
  <c r="S68" i="21" s="1"/>
  <c r="U68" i="21" s="1"/>
  <c r="AQ68" i="21" s="1"/>
  <c r="AU68" i="21" s="1"/>
  <c r="O69" i="21"/>
  <c r="P69" i="21" s="1"/>
  <c r="Q69" i="21" s="1"/>
  <c r="S69" i="21" s="1"/>
  <c r="U69" i="21" s="1"/>
  <c r="AQ69" i="21" s="1"/>
  <c r="AU69" i="21" s="1"/>
  <c r="AV69" i="21" s="1"/>
  <c r="P52" i="2"/>
  <c r="Q52" i="2" s="1"/>
  <c r="S52" i="2" s="1"/>
  <c r="U52" i="2" s="1"/>
  <c r="AQ52" i="2" s="1"/>
  <c r="AU52" i="2" s="1"/>
  <c r="O53" i="2"/>
  <c r="P53" i="2" s="1"/>
  <c r="Q53" i="2" s="1"/>
  <c r="S53" i="2" s="1"/>
  <c r="U53" i="2" s="1"/>
  <c r="AQ53" i="2" s="1"/>
  <c r="AU53" i="2" s="1"/>
  <c r="AV53" i="2" s="1"/>
  <c r="P68" i="18"/>
  <c r="Q68" i="18" s="1"/>
  <c r="S68" i="18" s="1"/>
  <c r="U68" i="18" s="1"/>
  <c r="AQ68" i="18" s="1"/>
  <c r="AU68" i="18" s="1"/>
  <c r="P52" i="30"/>
  <c r="Q52" i="30" s="1"/>
  <c r="S52" i="30" s="1"/>
  <c r="U52" i="30" s="1"/>
  <c r="AQ52" i="30" s="1"/>
  <c r="AU52" i="30" s="1"/>
  <c r="O53" i="30"/>
  <c r="P53" i="30" s="1"/>
  <c r="Q53" i="30" s="1"/>
  <c r="S53" i="30" s="1"/>
  <c r="U53" i="30" s="1"/>
  <c r="AQ53" i="30" s="1"/>
  <c r="AU53" i="30" s="1"/>
  <c r="AV53" i="30" s="1"/>
  <c r="P146" i="23"/>
  <c r="Q146" i="23" s="1"/>
  <c r="S146" i="23" s="1"/>
  <c r="U146" i="23" s="1"/>
  <c r="AT146" i="23" s="1"/>
  <c r="AX146" i="23" s="1"/>
  <c r="O147" i="23"/>
  <c r="P147" i="23" s="1"/>
  <c r="Q147" i="23" s="1"/>
  <c r="S147" i="23" s="1"/>
  <c r="U147" i="23" s="1"/>
  <c r="AT147" i="23" s="1"/>
  <c r="AX147" i="23" s="1"/>
  <c r="AY147" i="23" s="1"/>
  <c r="P52" i="4"/>
  <c r="Q52" i="4" s="1"/>
  <c r="S52" i="4" s="1"/>
  <c r="U52" i="4" s="1"/>
  <c r="AQ52" i="4" s="1"/>
  <c r="AU52" i="4" s="1"/>
  <c r="O53" i="4"/>
  <c r="P53" i="4" s="1"/>
  <c r="Q53" i="4" s="1"/>
  <c r="S53" i="4" s="1"/>
  <c r="U53" i="4" s="1"/>
  <c r="AQ53" i="4" s="1"/>
  <c r="AU53" i="4" s="1"/>
  <c r="AV53" i="4" s="1"/>
  <c r="P36" i="30"/>
  <c r="Q36" i="30" s="1"/>
  <c r="S36" i="30" s="1"/>
  <c r="U36" i="30" s="1"/>
  <c r="AQ36" i="30" s="1"/>
  <c r="AU36" i="30" s="1"/>
  <c r="O37" i="30"/>
  <c r="P37" i="30" s="1"/>
  <c r="Q37" i="30" s="1"/>
  <c r="S37" i="30" s="1"/>
  <c r="U37" i="30" s="1"/>
  <c r="AQ37" i="30" s="1"/>
  <c r="AU37" i="30" s="1"/>
  <c r="AV37" i="30" s="1"/>
  <c r="P115" i="28"/>
  <c r="Q115" i="28" s="1"/>
  <c r="S115" i="28" s="1"/>
  <c r="U115" i="28" s="1"/>
  <c r="AT115" i="28" s="1"/>
  <c r="AX115" i="28" s="1"/>
  <c r="O116" i="28"/>
  <c r="P116" i="28" s="1"/>
  <c r="Q116" i="28" s="1"/>
  <c r="S116" i="28" s="1"/>
  <c r="U116" i="28" s="1"/>
  <c r="AT116" i="28" s="1"/>
  <c r="AX116" i="28" s="1"/>
  <c r="AY116" i="28" s="1"/>
  <c r="P65" i="31"/>
  <c r="Q65" i="31" s="1"/>
  <c r="S65" i="31" s="1"/>
  <c r="U65" i="31" s="1"/>
  <c r="AQ65" i="31" s="1"/>
  <c r="AU65" i="31" s="1"/>
  <c r="O66" i="31"/>
  <c r="P144" i="1"/>
  <c r="Q144" i="1" s="1"/>
  <c r="S144" i="1" s="1"/>
  <c r="U144" i="1" s="1"/>
  <c r="AT144" i="1" s="1"/>
  <c r="AX144" i="1" s="1"/>
  <c r="O145" i="1"/>
  <c r="P112" i="14"/>
  <c r="Q112" i="14" s="1"/>
  <c r="S112" i="14" s="1"/>
  <c r="U112" i="14" s="1"/>
  <c r="AT112" i="14" s="1"/>
  <c r="AX112" i="14" s="1"/>
  <c r="P67" i="4"/>
  <c r="Q67" i="4" s="1"/>
  <c r="S67" i="4" s="1"/>
  <c r="U67" i="4" s="1"/>
  <c r="AQ67" i="4" s="1"/>
  <c r="AU67" i="4" s="1"/>
  <c r="O34" i="29"/>
  <c r="O143" i="19"/>
  <c r="N52" i="29"/>
  <c r="O52" i="29" s="1"/>
  <c r="O97" i="6"/>
  <c r="N52" i="11"/>
  <c r="P51" i="11"/>
  <c r="Q51" i="11" s="1"/>
  <c r="S51" i="11" s="1"/>
  <c r="U51" i="11" s="1"/>
  <c r="AQ51" i="11" s="1"/>
  <c r="AU51" i="11" s="1"/>
  <c r="O52" i="11"/>
  <c r="N131" i="2"/>
  <c r="O131" i="2" s="1"/>
  <c r="O114" i="12"/>
  <c r="O128" i="23"/>
  <c r="O98" i="13"/>
  <c r="P67" i="9"/>
  <c r="Q67" i="9" s="1"/>
  <c r="S67" i="9" s="1"/>
  <c r="U67" i="9" s="1"/>
  <c r="AQ67" i="9" s="1"/>
  <c r="AU67" i="9" s="1"/>
  <c r="P81" i="20"/>
  <c r="Q81" i="20" s="1"/>
  <c r="S81" i="20" s="1"/>
  <c r="U81" i="20" s="1"/>
  <c r="AQ81" i="20" s="1"/>
  <c r="AU81" i="20" s="1"/>
  <c r="O130" i="19"/>
  <c r="O49" i="20"/>
  <c r="O66" i="14"/>
  <c r="P113" i="1"/>
  <c r="Q113" i="1" s="1"/>
  <c r="S113" i="1" s="1"/>
  <c r="U113" i="1" s="1"/>
  <c r="AT113" i="1" s="1"/>
  <c r="AX113" i="1" s="1"/>
  <c r="O114" i="1"/>
  <c r="P97" i="1"/>
  <c r="Q97" i="1" s="1"/>
  <c r="S97" i="1" s="1"/>
  <c r="U97" i="1" s="1"/>
  <c r="AJ97" i="1" s="1"/>
  <c r="AN97" i="1" s="1"/>
  <c r="P35" i="18"/>
  <c r="Q35" i="18" s="1"/>
  <c r="S35" i="18" s="1"/>
  <c r="U35" i="18" s="1"/>
  <c r="AQ35" i="18" s="1"/>
  <c r="AU35" i="18" s="1"/>
  <c r="N52" i="1"/>
  <c r="O52" i="1" s="1"/>
  <c r="P51" i="1"/>
  <c r="Q51" i="1" s="1"/>
  <c r="S51" i="1" s="1"/>
  <c r="U51" i="1" s="1"/>
  <c r="AQ51" i="1" s="1"/>
  <c r="AU51" i="1" s="1"/>
  <c r="P33" i="10"/>
  <c r="Q33" i="10" s="1"/>
  <c r="S33" i="10" s="1"/>
  <c r="U33" i="10" s="1"/>
  <c r="AQ33" i="10" s="1"/>
  <c r="AU33" i="10" s="1"/>
  <c r="P113" i="11"/>
  <c r="Q113" i="11" s="1"/>
  <c r="S113" i="11" s="1"/>
  <c r="U113" i="11" s="1"/>
  <c r="AT113" i="11" s="1"/>
  <c r="AX113" i="11" s="1"/>
  <c r="O129" i="17"/>
  <c r="O51" i="8"/>
  <c r="BA130" i="26"/>
  <c r="AX130" i="26"/>
  <c r="O145" i="28"/>
  <c r="P113" i="26"/>
  <c r="Q113" i="26" s="1"/>
  <c r="S113" i="26" s="1"/>
  <c r="U113" i="26" s="1"/>
  <c r="AT113" i="26" s="1"/>
  <c r="AX113" i="26" s="1"/>
  <c r="O114" i="26"/>
  <c r="P82" i="15"/>
  <c r="Q82" i="15" s="1"/>
  <c r="S82" i="15" s="1"/>
  <c r="U82" i="15" s="1"/>
  <c r="AQ82" i="15" s="1"/>
  <c r="AU82" i="15" s="1"/>
  <c r="AX129" i="22"/>
  <c r="BA129" i="22"/>
  <c r="P128" i="30"/>
  <c r="Q128" i="30" s="1"/>
  <c r="S128" i="30" s="1"/>
  <c r="U128" i="30" s="1"/>
  <c r="AT128" i="30" s="1"/>
  <c r="O129" i="30"/>
  <c r="P82" i="11"/>
  <c r="Q82" i="11" s="1"/>
  <c r="S82" i="11" s="1"/>
  <c r="U82" i="11" s="1"/>
  <c r="AQ82" i="11" s="1"/>
  <c r="AU82" i="11" s="1"/>
  <c r="P80" i="12"/>
  <c r="Q80" i="12" s="1"/>
  <c r="S80" i="12" s="1"/>
  <c r="U80" i="12" s="1"/>
  <c r="AQ80" i="12" s="1"/>
  <c r="AU80" i="12" s="1"/>
  <c r="O81" i="12"/>
  <c r="N99" i="25"/>
  <c r="O99" i="25" s="1"/>
  <c r="N131" i="1"/>
  <c r="O131" i="1" s="1"/>
  <c r="P33" i="19"/>
  <c r="Q33" i="19" s="1"/>
  <c r="S33" i="19" s="1"/>
  <c r="U33" i="19" s="1"/>
  <c r="AQ33" i="19" s="1"/>
  <c r="AU33" i="19" s="1"/>
  <c r="P82" i="13"/>
  <c r="Q82" i="13" s="1"/>
  <c r="S82" i="13" s="1"/>
  <c r="U82" i="13" s="1"/>
  <c r="AQ82" i="13" s="1"/>
  <c r="AU82" i="13" s="1"/>
  <c r="P34" i="5"/>
  <c r="Q34" i="5" s="1"/>
  <c r="S34" i="5" s="1"/>
  <c r="U34" i="5" s="1"/>
  <c r="AQ34" i="5" s="1"/>
  <c r="AU34" i="5" s="1"/>
  <c r="O35" i="5"/>
  <c r="N36" i="23"/>
  <c r="O36" i="23" s="1"/>
  <c r="P80" i="22"/>
  <c r="Q80" i="22" s="1"/>
  <c r="S80" i="22" s="1"/>
  <c r="U80" i="22" s="1"/>
  <c r="AQ80" i="22" s="1"/>
  <c r="AU80" i="22" s="1"/>
  <c r="N146" i="6"/>
  <c r="O146" i="6" s="1"/>
  <c r="P145" i="6"/>
  <c r="Q145" i="6" s="1"/>
  <c r="S145" i="6" s="1"/>
  <c r="U145" i="6" s="1"/>
  <c r="AT145" i="6" s="1"/>
  <c r="AX145" i="6" s="1"/>
  <c r="AX130" i="2"/>
  <c r="BA130" i="2"/>
  <c r="P146" i="25"/>
  <c r="Q146" i="25" s="1"/>
  <c r="S146" i="25" s="1"/>
  <c r="U146" i="25" s="1"/>
  <c r="AT146" i="25" s="1"/>
  <c r="AX146" i="25" s="1"/>
  <c r="O147" i="25"/>
  <c r="P147" i="25" s="1"/>
  <c r="Q147" i="25" s="1"/>
  <c r="S147" i="25" s="1"/>
  <c r="U147" i="25" s="1"/>
  <c r="AT147" i="25" s="1"/>
  <c r="AX147" i="25" s="1"/>
  <c r="AY147" i="25" s="1"/>
  <c r="N131" i="6"/>
  <c r="P130" i="6"/>
  <c r="Q130" i="6" s="1"/>
  <c r="S130" i="6" s="1"/>
  <c r="U130" i="6" s="1"/>
  <c r="AT130" i="6" s="1"/>
  <c r="O131" i="6"/>
  <c r="BA128" i="17"/>
  <c r="AX128" i="17"/>
  <c r="P64" i="29"/>
  <c r="Q64" i="29" s="1"/>
  <c r="S64" i="29" s="1"/>
  <c r="U64" i="29" s="1"/>
  <c r="AQ64" i="29" s="1"/>
  <c r="AU64" i="29" s="1"/>
  <c r="P144" i="26"/>
  <c r="Q144" i="26" s="1"/>
  <c r="S144" i="26" s="1"/>
  <c r="U144" i="26" s="1"/>
  <c r="AT144" i="26" s="1"/>
  <c r="AX144" i="26" s="1"/>
  <c r="N131" i="5"/>
  <c r="O131" i="5" s="1"/>
  <c r="P130" i="5"/>
  <c r="Q130" i="5" s="1"/>
  <c r="S130" i="5" s="1"/>
  <c r="U130" i="5" s="1"/>
  <c r="AT130" i="5" s="1"/>
  <c r="P34" i="8"/>
  <c r="Q34" i="8" s="1"/>
  <c r="S34" i="8" s="1"/>
  <c r="U34" i="8" s="1"/>
  <c r="AQ34" i="8" s="1"/>
  <c r="AU34" i="8" s="1"/>
  <c r="P34" i="20"/>
  <c r="Q34" i="20" s="1"/>
  <c r="S34" i="20" s="1"/>
  <c r="U34" i="20" s="1"/>
  <c r="AQ34" i="20" s="1"/>
  <c r="AU34" i="20" s="1"/>
  <c r="P97" i="10"/>
  <c r="Q97" i="10" s="1"/>
  <c r="S97" i="10" s="1"/>
  <c r="U97" i="10" s="1"/>
  <c r="AJ97" i="10" s="1"/>
  <c r="AN97" i="10" s="1"/>
  <c r="O98" i="10"/>
  <c r="P128" i="27"/>
  <c r="Q128" i="27" s="1"/>
  <c r="S128" i="27" s="1"/>
  <c r="U128" i="27" s="1"/>
  <c r="AT128" i="27" s="1"/>
  <c r="O129" i="27"/>
  <c r="P49" i="23"/>
  <c r="Q49" i="23" s="1"/>
  <c r="S49" i="23" s="1"/>
  <c r="U49" i="23" s="1"/>
  <c r="AQ49" i="23" s="1"/>
  <c r="AU49" i="23" s="1"/>
  <c r="BA130" i="1"/>
  <c r="AX130" i="1"/>
  <c r="P113" i="5"/>
  <c r="Q113" i="5" s="1"/>
  <c r="S113" i="5" s="1"/>
  <c r="U113" i="5" s="1"/>
  <c r="AT113" i="5" s="1"/>
  <c r="AX113" i="5" s="1"/>
  <c r="P81" i="18"/>
  <c r="Q81" i="18" s="1"/>
  <c r="S81" i="18" s="1"/>
  <c r="U81" i="18" s="1"/>
  <c r="AQ81" i="18" s="1"/>
  <c r="AU81" i="18" s="1"/>
  <c r="N52" i="3"/>
  <c r="P51" i="3"/>
  <c r="Q51" i="3" s="1"/>
  <c r="S51" i="3" s="1"/>
  <c r="U51" i="3" s="1"/>
  <c r="AQ51" i="3" s="1"/>
  <c r="AU51" i="3" s="1"/>
  <c r="O52" i="3"/>
  <c r="P50" i="24"/>
  <c r="Q50" i="24" s="1"/>
  <c r="S50" i="24" s="1"/>
  <c r="U50" i="24" s="1"/>
  <c r="AQ50" i="24" s="1"/>
  <c r="AU50" i="24" s="1"/>
  <c r="O51" i="24"/>
  <c r="P83" i="31"/>
  <c r="Q83" i="31" s="1"/>
  <c r="S83" i="31" s="1"/>
  <c r="U83" i="31" s="1"/>
  <c r="AQ83" i="31" s="1"/>
  <c r="AU83" i="31" s="1"/>
  <c r="P35" i="7"/>
  <c r="Q35" i="7" s="1"/>
  <c r="S35" i="7" s="1"/>
  <c r="U35" i="7" s="1"/>
  <c r="AQ35" i="7" s="1"/>
  <c r="AU35" i="7" s="1"/>
  <c r="P34" i="31"/>
  <c r="Q34" i="31" s="1"/>
  <c r="S34" i="31" s="1"/>
  <c r="U34" i="31" s="1"/>
  <c r="AQ34" i="31" s="1"/>
  <c r="AU34" i="31" s="1"/>
  <c r="P66" i="3"/>
  <c r="Q66" i="3" s="1"/>
  <c r="S66" i="3" s="1"/>
  <c r="U66" i="3" s="1"/>
  <c r="AQ66" i="3" s="1"/>
  <c r="AU66" i="3" s="1"/>
  <c r="P65" i="22"/>
  <c r="Q65" i="22" s="1"/>
  <c r="S65" i="22" s="1"/>
  <c r="U65" i="22" s="1"/>
  <c r="AQ65" i="22" s="1"/>
  <c r="AU65" i="22" s="1"/>
  <c r="O52" i="33"/>
  <c r="P112" i="27"/>
  <c r="Q112" i="27" s="1"/>
  <c r="S112" i="27" s="1"/>
  <c r="U112" i="27" s="1"/>
  <c r="AT112" i="27" s="1"/>
  <c r="AX112" i="27" s="1"/>
  <c r="O113" i="27"/>
  <c r="BA129" i="6"/>
  <c r="AX129" i="6"/>
  <c r="O50" i="18"/>
  <c r="O145" i="33"/>
  <c r="N68" i="19"/>
  <c r="O68" i="19" s="1"/>
  <c r="O68" i="2"/>
  <c r="N131" i="11"/>
  <c r="O131" i="11" s="1"/>
  <c r="O128" i="29"/>
  <c r="BA127" i="27"/>
  <c r="AX127" i="27"/>
  <c r="O35" i="4"/>
  <c r="O145" i="13"/>
  <c r="O100" i="11"/>
  <c r="P100" i="11" s="1"/>
  <c r="Q100" i="11" s="1"/>
  <c r="S100" i="11" s="1"/>
  <c r="U100" i="11" s="1"/>
  <c r="AJ100" i="11" s="1"/>
  <c r="AN100" i="11" s="1"/>
  <c r="AO100" i="11" s="1"/>
  <c r="P130" i="14"/>
  <c r="Q130" i="14" s="1"/>
  <c r="S130" i="14" s="1"/>
  <c r="U130" i="14" s="1"/>
  <c r="AT130" i="14" s="1"/>
  <c r="O34" i="3"/>
  <c r="O81" i="30"/>
  <c r="P67" i="17"/>
  <c r="Q67" i="17" s="1"/>
  <c r="S67" i="17" s="1"/>
  <c r="U67" i="17" s="1"/>
  <c r="AQ67" i="17" s="1"/>
  <c r="AU67" i="17" s="1"/>
  <c r="P65" i="33"/>
  <c r="Q65" i="33" s="1"/>
  <c r="S65" i="33" s="1"/>
  <c r="U65" i="33" s="1"/>
  <c r="AQ65" i="33" s="1"/>
  <c r="AU65" i="33" s="1"/>
  <c r="BA127" i="23"/>
  <c r="AX127" i="23"/>
  <c r="N99" i="18"/>
  <c r="O99" i="18" s="1"/>
  <c r="P98" i="18"/>
  <c r="Q98" i="18" s="1"/>
  <c r="S98" i="18" s="1"/>
  <c r="U98" i="18" s="1"/>
  <c r="AJ98" i="18" s="1"/>
  <c r="AN98" i="18" s="1"/>
  <c r="P95" i="30"/>
  <c r="Q95" i="30" s="1"/>
  <c r="S95" i="30" s="1"/>
  <c r="U95" i="30" s="1"/>
  <c r="AJ95" i="30" s="1"/>
  <c r="AN95" i="30" s="1"/>
  <c r="O96" i="23"/>
  <c r="O50" i="21"/>
  <c r="O35" i="15"/>
  <c r="O113" i="4"/>
  <c r="O35" i="11"/>
  <c r="P144" i="15"/>
  <c r="Q144" i="15" s="1"/>
  <c r="S144" i="15" s="1"/>
  <c r="U144" i="15" s="1"/>
  <c r="AT144" i="15" s="1"/>
  <c r="AX144" i="15" s="1"/>
  <c r="O145" i="15"/>
  <c r="AX130" i="11"/>
  <c r="BA130" i="11"/>
  <c r="O146" i="4"/>
  <c r="P114" i="10"/>
  <c r="Q114" i="10" s="1"/>
  <c r="S114" i="10" s="1"/>
  <c r="U114" i="10" s="1"/>
  <c r="AT114" i="10" s="1"/>
  <c r="AX114" i="10" s="1"/>
  <c r="AX127" i="29"/>
  <c r="BA127" i="29"/>
  <c r="P67" i="24"/>
  <c r="Q67" i="24" s="1"/>
  <c r="S67" i="24" s="1"/>
  <c r="U67" i="24" s="1"/>
  <c r="AQ67" i="24" s="1"/>
  <c r="AU67" i="24" s="1"/>
  <c r="P66" i="5"/>
  <c r="Q66" i="5" s="1"/>
  <c r="S66" i="5" s="1"/>
  <c r="U66" i="5" s="1"/>
  <c r="AQ66" i="5" s="1"/>
  <c r="AU66" i="5" s="1"/>
  <c r="O67" i="5"/>
  <c r="P66" i="26"/>
  <c r="Q66" i="26" s="1"/>
  <c r="S66" i="26" s="1"/>
  <c r="U66" i="26" s="1"/>
  <c r="AQ66" i="26" s="1"/>
  <c r="AU66" i="26" s="1"/>
  <c r="P114" i="30"/>
  <c r="Q114" i="30" s="1"/>
  <c r="S114" i="30" s="1"/>
  <c r="U114" i="30" s="1"/>
  <c r="AT114" i="30" s="1"/>
  <c r="AX114" i="30" s="1"/>
  <c r="O65" i="30"/>
  <c r="O51" i="15"/>
  <c r="P81" i="2"/>
  <c r="Q81" i="2" s="1"/>
  <c r="S81" i="2" s="1"/>
  <c r="U81" i="2" s="1"/>
  <c r="AQ81" i="2" s="1"/>
  <c r="AU81" i="2" s="1"/>
  <c r="P111" i="18"/>
  <c r="Q111" i="18" s="1"/>
  <c r="S111" i="18" s="1"/>
  <c r="U111" i="18" s="1"/>
  <c r="AT111" i="18" s="1"/>
  <c r="AX111" i="18" s="1"/>
  <c r="O112" i="18"/>
  <c r="N36" i="1"/>
  <c r="P35" i="1"/>
  <c r="Q35" i="1" s="1"/>
  <c r="S35" i="1" s="1"/>
  <c r="U35" i="1" s="1"/>
  <c r="AQ35" i="1" s="1"/>
  <c r="AU35" i="1" s="1"/>
  <c r="O36" i="1"/>
  <c r="N99" i="15"/>
  <c r="P98" i="15"/>
  <c r="Q98" i="15" s="1"/>
  <c r="S98" i="15" s="1"/>
  <c r="U98" i="15" s="1"/>
  <c r="AJ98" i="15" s="1"/>
  <c r="AN98" i="15" s="1"/>
  <c r="O99" i="15"/>
  <c r="P129" i="21"/>
  <c r="Q129" i="21" s="1"/>
  <c r="S129" i="21" s="1"/>
  <c r="U129" i="21" s="1"/>
  <c r="AT129" i="21" s="1"/>
  <c r="P65" i="23"/>
  <c r="Q65" i="23" s="1"/>
  <c r="S65" i="23" s="1"/>
  <c r="U65" i="23" s="1"/>
  <c r="AQ65" i="23" s="1"/>
  <c r="AU65" i="23" s="1"/>
  <c r="AY132" i="4"/>
  <c r="P115" i="7"/>
  <c r="Q115" i="7" s="1"/>
  <c r="S115" i="7" s="1"/>
  <c r="U115" i="7" s="1"/>
  <c r="AT115" i="7" s="1"/>
  <c r="AX115" i="7" s="1"/>
  <c r="O116" i="7"/>
  <c r="P116" i="7" s="1"/>
  <c r="Q116" i="7" s="1"/>
  <c r="S116" i="7" s="1"/>
  <c r="U116" i="7" s="1"/>
  <c r="AT116" i="7" s="1"/>
  <c r="AX116" i="7" s="1"/>
  <c r="AY116" i="7" s="1"/>
  <c r="P130" i="25"/>
  <c r="Q130" i="25" s="1"/>
  <c r="S130" i="25" s="1"/>
  <c r="U130" i="25" s="1"/>
  <c r="AT130" i="25" s="1"/>
  <c r="N131" i="25"/>
  <c r="O131" i="25"/>
  <c r="P112" i="17"/>
  <c r="Q112" i="17" s="1"/>
  <c r="S112" i="17" s="1"/>
  <c r="U112" i="17" s="1"/>
  <c r="AT112" i="17" s="1"/>
  <c r="AX112" i="17" s="1"/>
  <c r="P143" i="12"/>
  <c r="Q143" i="12" s="1"/>
  <c r="S143" i="12" s="1"/>
  <c r="U143" i="12" s="1"/>
  <c r="AT143" i="12" s="1"/>
  <c r="AX143" i="12" s="1"/>
  <c r="O51" i="28"/>
  <c r="P130" i="10"/>
  <c r="Q130" i="10" s="1"/>
  <c r="S130" i="10" s="1"/>
  <c r="U130" i="10" s="1"/>
  <c r="AT130" i="10" s="1"/>
  <c r="N68" i="12"/>
  <c r="P67" i="12"/>
  <c r="Q67" i="12" s="1"/>
  <c r="S67" i="12" s="1"/>
  <c r="U67" i="12" s="1"/>
  <c r="AQ67" i="12" s="1"/>
  <c r="AU67" i="12" s="1"/>
  <c r="O68" i="12"/>
  <c r="P67" i="16"/>
  <c r="Q67" i="16" s="1"/>
  <c r="S67" i="16" s="1"/>
  <c r="U67" i="16" s="1"/>
  <c r="AQ67" i="16" s="1"/>
  <c r="AU67" i="16" s="1"/>
  <c r="P97" i="4"/>
  <c r="Q97" i="4" s="1"/>
  <c r="S97" i="4" s="1"/>
  <c r="U97" i="4" s="1"/>
  <c r="AJ97" i="4" s="1"/>
  <c r="AN97" i="4" s="1"/>
  <c r="O98" i="4"/>
  <c r="N83" i="23"/>
  <c r="P82" i="23"/>
  <c r="Q82" i="23" s="1"/>
  <c r="S82" i="23" s="1"/>
  <c r="U82" i="23" s="1"/>
  <c r="AQ82" i="23" s="1"/>
  <c r="AU82" i="23" s="1"/>
  <c r="O83" i="23"/>
  <c r="P48" i="7"/>
  <c r="Q48" i="7" s="1"/>
  <c r="S48" i="7" s="1"/>
  <c r="U48" i="7" s="1"/>
  <c r="AQ48" i="7" s="1"/>
  <c r="AU48" i="7" s="1"/>
  <c r="O49" i="7"/>
  <c r="P81" i="7"/>
  <c r="Q81" i="7" s="1"/>
  <c r="S81" i="7" s="1"/>
  <c r="U81" i="7" s="1"/>
  <c r="AQ81" i="7" s="1"/>
  <c r="AU81" i="7" s="1"/>
  <c r="P48" i="27"/>
  <c r="Q48" i="27" s="1"/>
  <c r="S48" i="27" s="1"/>
  <c r="U48" i="27" s="1"/>
  <c r="AQ48" i="27" s="1"/>
  <c r="AU48" i="27" s="1"/>
  <c r="O49" i="27"/>
  <c r="P114" i="13"/>
  <c r="Q114" i="13" s="1"/>
  <c r="S114" i="13" s="1"/>
  <c r="U114" i="13" s="1"/>
  <c r="AT114" i="13" s="1"/>
  <c r="AX114" i="13" s="1"/>
  <c r="P97" i="5"/>
  <c r="Q97" i="5" s="1"/>
  <c r="S97" i="5" s="1"/>
  <c r="U97" i="5" s="1"/>
  <c r="AJ97" i="5" s="1"/>
  <c r="AN97" i="5" s="1"/>
  <c r="P130" i="8"/>
  <c r="Q130" i="8" s="1"/>
  <c r="S130" i="8" s="1"/>
  <c r="U130" i="8" s="1"/>
  <c r="AT130" i="8" s="1"/>
  <c r="N131" i="8"/>
  <c r="O131" i="8"/>
  <c r="P144" i="2"/>
  <c r="Q144" i="2" s="1"/>
  <c r="S144" i="2" s="1"/>
  <c r="U144" i="2" s="1"/>
  <c r="AT144" i="2" s="1"/>
  <c r="AX144" i="2" s="1"/>
  <c r="O145" i="2"/>
  <c r="P66" i="20"/>
  <c r="Q66" i="20" s="1"/>
  <c r="S66" i="20" s="1"/>
  <c r="U66" i="20" s="1"/>
  <c r="AQ66" i="20" s="1"/>
  <c r="AU66" i="20" s="1"/>
  <c r="BA130" i="3"/>
  <c r="AX130" i="3"/>
  <c r="P112" i="25"/>
  <c r="Q112" i="25" s="1"/>
  <c r="S112" i="25" s="1"/>
  <c r="U112" i="25" s="1"/>
  <c r="AT112" i="25" s="1"/>
  <c r="AX112" i="25" s="1"/>
  <c r="O113" i="25"/>
  <c r="N83" i="16"/>
  <c r="P82" i="16"/>
  <c r="Q82" i="16" s="1"/>
  <c r="S82" i="16" s="1"/>
  <c r="U82" i="16" s="1"/>
  <c r="AQ82" i="16" s="1"/>
  <c r="AU82" i="16" s="1"/>
  <c r="O83" i="16"/>
  <c r="BB132" i="4"/>
  <c r="O99" i="27"/>
  <c r="P129" i="31"/>
  <c r="Q129" i="31" s="1"/>
  <c r="S129" i="31" s="1"/>
  <c r="U129" i="31" s="1"/>
  <c r="AT129" i="31" s="1"/>
  <c r="O130" i="31"/>
  <c r="P113" i="20"/>
  <c r="Q113" i="20" s="1"/>
  <c r="S113" i="20" s="1"/>
  <c r="U113" i="20" s="1"/>
  <c r="AT113" i="20" s="1"/>
  <c r="AX113" i="20" s="1"/>
  <c r="O114" i="20"/>
  <c r="AX129" i="25"/>
  <c r="BA129" i="25"/>
  <c r="N146" i="4"/>
  <c r="P112" i="15"/>
  <c r="Q112" i="15" s="1"/>
  <c r="S112" i="15" s="1"/>
  <c r="U112" i="15" s="1"/>
  <c r="AT112" i="15" s="1"/>
  <c r="AX112" i="15" s="1"/>
  <c r="O113" i="15"/>
  <c r="P34" i="22"/>
  <c r="Q34" i="22" s="1"/>
  <c r="S34" i="22" s="1"/>
  <c r="U34" i="22" s="1"/>
  <c r="AQ34" i="22" s="1"/>
  <c r="AU34" i="22" s="1"/>
  <c r="N99" i="21"/>
  <c r="P98" i="21"/>
  <c r="Q98" i="21" s="1"/>
  <c r="S98" i="21" s="1"/>
  <c r="U98" i="21" s="1"/>
  <c r="AJ98" i="21" s="1"/>
  <c r="AN98" i="21" s="1"/>
  <c r="O99" i="21"/>
  <c r="P51" i="31"/>
  <c r="Q51" i="31" s="1"/>
  <c r="S51" i="31" s="1"/>
  <c r="U51" i="31" s="1"/>
  <c r="AQ51" i="31" s="1"/>
  <c r="AU51" i="31" s="1"/>
  <c r="N52" i="31"/>
  <c r="O52" i="31"/>
  <c r="BA129" i="10"/>
  <c r="AX129" i="10"/>
  <c r="P129" i="33"/>
  <c r="Q129" i="33" s="1"/>
  <c r="S129" i="33" s="1"/>
  <c r="U129" i="33" s="1"/>
  <c r="AT129" i="33" s="1"/>
  <c r="P33" i="9"/>
  <c r="Q33" i="9" s="1"/>
  <c r="S33" i="9" s="1"/>
  <c r="U33" i="9" s="1"/>
  <c r="AQ33" i="9" s="1"/>
  <c r="AU33" i="9" s="1"/>
  <c r="O34" i="9"/>
  <c r="O96" i="14"/>
  <c r="N131" i="3"/>
  <c r="O131" i="3" s="1"/>
  <c r="P144" i="3"/>
  <c r="Q144" i="3" s="1"/>
  <c r="S144" i="3" s="1"/>
  <c r="U144" i="3" s="1"/>
  <c r="AT144" i="3" s="1"/>
  <c r="AX144" i="3" s="1"/>
  <c r="O145" i="3"/>
  <c r="N115" i="24"/>
  <c r="O115" i="24" s="1"/>
  <c r="O81" i="17"/>
  <c r="N99" i="27"/>
  <c r="O96" i="3"/>
  <c r="O96" i="17"/>
  <c r="P129" i="7"/>
  <c r="Q129" i="7" s="1"/>
  <c r="S129" i="7" s="1"/>
  <c r="U129" i="7" s="1"/>
  <c r="AT129" i="7" s="1"/>
  <c r="O130" i="7"/>
  <c r="P112" i="8"/>
  <c r="Q112" i="8" s="1"/>
  <c r="S112" i="8" s="1"/>
  <c r="U112" i="8" s="1"/>
  <c r="AT112" i="8" s="1"/>
  <c r="AX112" i="8" s="1"/>
  <c r="O113" i="8"/>
  <c r="AX128" i="33"/>
  <c r="BA128" i="33"/>
  <c r="N36" i="25"/>
  <c r="O36" i="25" s="1"/>
  <c r="P145" i="7"/>
  <c r="Q145" i="7" s="1"/>
  <c r="S145" i="7" s="1"/>
  <c r="U145" i="7" s="1"/>
  <c r="AT145" i="7" s="1"/>
  <c r="AX145" i="7" s="1"/>
  <c r="N146" i="7"/>
  <c r="P35" i="16"/>
  <c r="Q35" i="16" s="1"/>
  <c r="S35" i="16" s="1"/>
  <c r="U35" i="16" s="1"/>
  <c r="AQ35" i="16" s="1"/>
  <c r="AU35" i="16" s="1"/>
  <c r="P114" i="6"/>
  <c r="Q114" i="6" s="1"/>
  <c r="S114" i="6" s="1"/>
  <c r="U114" i="6" s="1"/>
  <c r="AT114" i="6" s="1"/>
  <c r="AX114" i="6" s="1"/>
  <c r="N115" i="6"/>
  <c r="O115" i="6" s="1"/>
  <c r="P80" i="26"/>
  <c r="Q80" i="26" s="1"/>
  <c r="S80" i="26" s="1"/>
  <c r="U80" i="26" s="1"/>
  <c r="AQ80" i="26" s="1"/>
  <c r="AU80" i="26" s="1"/>
  <c r="O81" i="26"/>
  <c r="P35" i="21"/>
  <c r="Q35" i="21" s="1"/>
  <c r="S35" i="21" s="1"/>
  <c r="U35" i="21" s="1"/>
  <c r="AQ35" i="21" s="1"/>
  <c r="AU35" i="21" s="1"/>
  <c r="P66" i="25"/>
  <c r="Q66" i="25" s="1"/>
  <c r="S66" i="25" s="1"/>
  <c r="U66" i="25" s="1"/>
  <c r="AQ66" i="25" s="1"/>
  <c r="AU66" i="25" s="1"/>
  <c r="O67" i="25"/>
  <c r="P51" i="16"/>
  <c r="Q51" i="16" s="1"/>
  <c r="S51" i="16" s="1"/>
  <c r="U51" i="16" s="1"/>
  <c r="AQ51" i="16" s="1"/>
  <c r="AU51" i="16" s="1"/>
  <c r="P97" i="33"/>
  <c r="Q97" i="33" s="1"/>
  <c r="S97" i="33" s="1"/>
  <c r="U97" i="33" s="1"/>
  <c r="AJ97" i="33" s="1"/>
  <c r="AN97" i="33" s="1"/>
  <c r="O98" i="33"/>
  <c r="P81" i="6"/>
  <c r="Q81" i="6" s="1"/>
  <c r="S81" i="6" s="1"/>
  <c r="U81" i="6" s="1"/>
  <c r="AQ81" i="6" s="1"/>
  <c r="AU81" i="6" s="1"/>
  <c r="O82" i="6"/>
  <c r="P129" i="9"/>
  <c r="Q129" i="9" s="1"/>
  <c r="S129" i="9" s="1"/>
  <c r="U129" i="9" s="1"/>
  <c r="AT129" i="9" s="1"/>
  <c r="P81" i="28"/>
  <c r="Q81" i="28" s="1"/>
  <c r="S81" i="28" s="1"/>
  <c r="U81" i="28" s="1"/>
  <c r="AQ81" i="28" s="1"/>
  <c r="AU81" i="28" s="1"/>
  <c r="O82" i="28"/>
  <c r="P97" i="28"/>
  <c r="Q97" i="28" s="1"/>
  <c r="S97" i="28" s="1"/>
  <c r="U97" i="28" s="1"/>
  <c r="AJ97" i="28" s="1"/>
  <c r="AN97" i="28" s="1"/>
  <c r="P129" i="13"/>
  <c r="Q129" i="13" s="1"/>
  <c r="S129" i="13" s="1"/>
  <c r="U129" i="13" s="1"/>
  <c r="AT129" i="13" s="1"/>
  <c r="N83" i="3"/>
  <c r="P82" i="3"/>
  <c r="Q82" i="3" s="1"/>
  <c r="S82" i="3" s="1"/>
  <c r="U82" i="3" s="1"/>
  <c r="AQ82" i="3" s="1"/>
  <c r="AU82" i="3" s="1"/>
  <c r="O83" i="3"/>
  <c r="P114" i="21"/>
  <c r="Q114" i="21" s="1"/>
  <c r="S114" i="21" s="1"/>
  <c r="U114" i="21" s="1"/>
  <c r="AT114" i="21" s="1"/>
  <c r="AX114" i="21" s="1"/>
  <c r="AX128" i="7"/>
  <c r="BA128" i="7"/>
  <c r="P114" i="31"/>
  <c r="Q114" i="31" s="1"/>
  <c r="S114" i="31" s="1"/>
  <c r="U114" i="31" s="1"/>
  <c r="AT114" i="31" s="1"/>
  <c r="AX114" i="31" s="1"/>
  <c r="P129" i="24"/>
  <c r="Q129" i="24" s="1"/>
  <c r="S129" i="24" s="1"/>
  <c r="U129" i="24" s="1"/>
  <c r="AT129" i="24" s="1"/>
  <c r="P96" i="8"/>
  <c r="Q96" i="8" s="1"/>
  <c r="S96" i="8" s="1"/>
  <c r="U96" i="8" s="1"/>
  <c r="AJ96" i="8" s="1"/>
  <c r="AN96" i="8" s="1"/>
  <c r="O97" i="8"/>
  <c r="P50" i="17"/>
  <c r="Q50" i="17" s="1"/>
  <c r="S50" i="17" s="1"/>
  <c r="U50" i="17" s="1"/>
  <c r="AQ50" i="17" s="1"/>
  <c r="AU50" i="17" s="1"/>
  <c r="O51" i="17"/>
  <c r="P51" i="6"/>
  <c r="Q51" i="6" s="1"/>
  <c r="S51" i="6" s="1"/>
  <c r="U51" i="6" s="1"/>
  <c r="AQ51" i="6" s="1"/>
  <c r="AU51" i="6" s="1"/>
  <c r="N52" i="6"/>
  <c r="P144" i="31"/>
  <c r="Q144" i="31" s="1"/>
  <c r="S144" i="31" s="1"/>
  <c r="U144" i="31" s="1"/>
  <c r="AT144" i="31" s="1"/>
  <c r="AX144" i="31" s="1"/>
  <c r="P35" i="12"/>
  <c r="Q35" i="12" s="1"/>
  <c r="S35" i="12" s="1"/>
  <c r="U35" i="12" s="1"/>
  <c r="AQ35" i="12" s="1"/>
  <c r="AU35" i="12" s="1"/>
  <c r="P68" i="13"/>
  <c r="Q68" i="13" s="1"/>
  <c r="S68" i="13" s="1"/>
  <c r="U68" i="13" s="1"/>
  <c r="AQ68" i="13" s="1"/>
  <c r="AU68" i="13" s="1"/>
  <c r="O69" i="13"/>
  <c r="P69" i="13" s="1"/>
  <c r="Q69" i="13" s="1"/>
  <c r="S69" i="13" s="1"/>
  <c r="U69" i="13" s="1"/>
  <c r="AQ69" i="13" s="1"/>
  <c r="AU69" i="13" s="1"/>
  <c r="AV69" i="13" s="1"/>
  <c r="AX128" i="9"/>
  <c r="BA128" i="9"/>
  <c r="N52" i="22"/>
  <c r="O52" i="22" s="1"/>
  <c r="N68" i="11"/>
  <c r="O68" i="11" s="1"/>
  <c r="P145" i="9"/>
  <c r="Q145" i="9" s="1"/>
  <c r="S145" i="9" s="1"/>
  <c r="U145" i="9" s="1"/>
  <c r="AT145" i="9" s="1"/>
  <c r="AX145" i="9" s="1"/>
  <c r="AX128" i="13"/>
  <c r="BA128" i="13"/>
  <c r="N52" i="12"/>
  <c r="O52" i="12" s="1"/>
  <c r="N68" i="6"/>
  <c r="O68" i="6" s="1"/>
  <c r="O114" i="3"/>
  <c r="BA128" i="24"/>
  <c r="AX128" i="24"/>
  <c r="P144" i="24"/>
  <c r="Q144" i="24" s="1"/>
  <c r="S144" i="24" s="1"/>
  <c r="U144" i="24" s="1"/>
  <c r="AT144" i="24" s="1"/>
  <c r="AX144" i="24" s="1"/>
  <c r="P129" i="12"/>
  <c r="Q129" i="12" s="1"/>
  <c r="S129" i="12" s="1"/>
  <c r="U129" i="12" s="1"/>
  <c r="AT129" i="12" s="1"/>
  <c r="O130" i="12"/>
  <c r="BA129" i="19"/>
  <c r="AX129" i="19"/>
  <c r="P51" i="5"/>
  <c r="Q51" i="5" s="1"/>
  <c r="S51" i="5" s="1"/>
  <c r="U51" i="5" s="1"/>
  <c r="AQ51" i="5" s="1"/>
  <c r="AU51" i="5" s="1"/>
  <c r="N52" i="5"/>
  <c r="P96" i="31"/>
  <c r="Q96" i="31" s="1"/>
  <c r="S96" i="31" s="1"/>
  <c r="U96" i="31" s="1"/>
  <c r="AJ96" i="31" s="1"/>
  <c r="AN96" i="31" s="1"/>
  <c r="P81" i="24"/>
  <c r="Q81" i="24" s="1"/>
  <c r="S81" i="24" s="1"/>
  <c r="U81" i="24" s="1"/>
  <c r="AQ81" i="24" s="1"/>
  <c r="AU81" i="24" s="1"/>
  <c r="O82" i="24"/>
  <c r="O145" i="11"/>
  <c r="O144" i="22"/>
  <c r="O98" i="2"/>
  <c r="N99" i="29"/>
  <c r="O99" i="29" s="1"/>
  <c r="P50" i="13"/>
  <c r="Q50" i="13" s="1"/>
  <c r="S50" i="13" s="1"/>
  <c r="U50" i="13" s="1"/>
  <c r="AQ50" i="13" s="1"/>
  <c r="AU50" i="13" s="1"/>
  <c r="P145" i="30"/>
  <c r="Q145" i="30" s="1"/>
  <c r="S145" i="30" s="1"/>
  <c r="U145" i="30" s="1"/>
  <c r="AT145" i="30" s="1"/>
  <c r="AX145" i="30" s="1"/>
  <c r="O144" i="14"/>
  <c r="O34" i="2"/>
  <c r="O51" i="25"/>
  <c r="O98" i="20"/>
  <c r="O145" i="8"/>
  <c r="P82" i="25"/>
  <c r="Q82" i="25" s="1"/>
  <c r="S82" i="25" s="1"/>
  <c r="U82" i="25" s="1"/>
  <c r="AQ82" i="25" s="1"/>
  <c r="AU82" i="25" s="1"/>
  <c r="P129" i="18"/>
  <c r="Q129" i="18" s="1"/>
  <c r="S129" i="18" s="1"/>
  <c r="U129" i="18" s="1"/>
  <c r="AT129" i="18" s="1"/>
  <c r="O130" i="18"/>
  <c r="P129" i="28"/>
  <c r="Q129" i="28" s="1"/>
  <c r="S129" i="28" s="1"/>
  <c r="U129" i="28" s="1"/>
  <c r="AT129" i="28" s="1"/>
  <c r="N36" i="26"/>
  <c r="P35" i="26"/>
  <c r="Q35" i="26" s="1"/>
  <c r="S35" i="26" s="1"/>
  <c r="U35" i="26" s="1"/>
  <c r="AQ35" i="26" s="1"/>
  <c r="AU35" i="26" s="1"/>
  <c r="O36" i="26"/>
  <c r="P96" i="12"/>
  <c r="Q96" i="12" s="1"/>
  <c r="S96" i="12" s="1"/>
  <c r="U96" i="12" s="1"/>
  <c r="AJ96" i="12" s="1"/>
  <c r="AN96" i="12" s="1"/>
  <c r="O97" i="12"/>
  <c r="P68" i="10"/>
  <c r="Q68" i="10" s="1"/>
  <c r="S68" i="10" s="1"/>
  <c r="U68" i="10" s="1"/>
  <c r="AQ68" i="10" s="1"/>
  <c r="AU68" i="10" s="1"/>
  <c r="O69" i="10"/>
  <c r="P69" i="10" s="1"/>
  <c r="Q69" i="10" s="1"/>
  <c r="S69" i="10" s="1"/>
  <c r="U69" i="10" s="1"/>
  <c r="AQ69" i="10" s="1"/>
  <c r="AU69" i="10" s="1"/>
  <c r="AV69" i="10" s="1"/>
  <c r="P144" i="20"/>
  <c r="Q144" i="20" s="1"/>
  <c r="S144" i="20" s="1"/>
  <c r="U144" i="20" s="1"/>
  <c r="AT144" i="20" s="1"/>
  <c r="AX144" i="20" s="1"/>
  <c r="P81" i="19"/>
  <c r="Q81" i="19" s="1"/>
  <c r="S81" i="19" s="1"/>
  <c r="U81" i="19" s="1"/>
  <c r="AQ81" i="19" s="1"/>
  <c r="AU81" i="19" s="1"/>
  <c r="O82" i="19"/>
  <c r="P68" i="7"/>
  <c r="Q68" i="7" s="1"/>
  <c r="S68" i="7" s="1"/>
  <c r="U68" i="7" s="1"/>
  <c r="AQ68" i="7" s="1"/>
  <c r="AU68" i="7" s="1"/>
  <c r="O69" i="7"/>
  <c r="P69" i="7" s="1"/>
  <c r="Q69" i="7" s="1"/>
  <c r="S69" i="7" s="1"/>
  <c r="U69" i="7" s="1"/>
  <c r="AQ69" i="7" s="1"/>
  <c r="AU69" i="7" s="1"/>
  <c r="AV69" i="7" s="1"/>
  <c r="P113" i="16"/>
  <c r="Q113" i="16" s="1"/>
  <c r="S113" i="16" s="1"/>
  <c r="U113" i="16" s="1"/>
  <c r="AT113" i="16" s="1"/>
  <c r="AX113" i="16" s="1"/>
  <c r="P34" i="24"/>
  <c r="Q34" i="24" s="1"/>
  <c r="S34" i="24" s="1"/>
  <c r="U34" i="24" s="1"/>
  <c r="AQ34" i="24" s="1"/>
  <c r="AU34" i="24" s="1"/>
  <c r="O35" i="24"/>
  <c r="P144" i="17"/>
  <c r="Q144" i="17" s="1"/>
  <c r="S144" i="17" s="1"/>
  <c r="U144" i="17" s="1"/>
  <c r="AT144" i="17" s="1"/>
  <c r="AX144" i="17" s="1"/>
  <c r="O145" i="17"/>
  <c r="P52" i="9"/>
  <c r="Q52" i="9" s="1"/>
  <c r="S52" i="9" s="1"/>
  <c r="U52" i="9" s="1"/>
  <c r="AQ52" i="9" s="1"/>
  <c r="AU52" i="9" s="1"/>
  <c r="O53" i="9"/>
  <c r="P53" i="9" s="1"/>
  <c r="Q53" i="9" s="1"/>
  <c r="S53" i="9" s="1"/>
  <c r="U53" i="9" s="1"/>
  <c r="AQ53" i="9" s="1"/>
  <c r="AU53" i="9" s="1"/>
  <c r="AV53" i="9" s="1"/>
  <c r="BA130" i="15"/>
  <c r="AX130" i="15"/>
  <c r="AX128" i="18"/>
  <c r="BA128" i="18"/>
  <c r="N115" i="9"/>
  <c r="O115" i="9" s="1"/>
  <c r="BA128" i="28"/>
  <c r="AX128" i="28"/>
  <c r="P97" i="22"/>
  <c r="Q97" i="22" s="1"/>
  <c r="S97" i="22" s="1"/>
  <c r="U97" i="22" s="1"/>
  <c r="AJ97" i="22" s="1"/>
  <c r="AN97" i="22" s="1"/>
  <c r="O98" i="22"/>
  <c r="N36" i="17"/>
  <c r="O36" i="17" s="1"/>
  <c r="P144" i="27"/>
  <c r="Q144" i="27" s="1"/>
  <c r="S144" i="27" s="1"/>
  <c r="U144" i="27" s="1"/>
  <c r="AT144" i="27" s="1"/>
  <c r="AX144" i="27" s="1"/>
  <c r="O145" i="27"/>
  <c r="P81" i="27"/>
  <c r="Q81" i="27" s="1"/>
  <c r="S81" i="27" s="1"/>
  <c r="U81" i="27" s="1"/>
  <c r="AQ81" i="27" s="1"/>
  <c r="AU81" i="27" s="1"/>
  <c r="O82" i="27"/>
  <c r="P82" i="10"/>
  <c r="Q82" i="10" s="1"/>
  <c r="S82" i="10" s="1"/>
  <c r="U82" i="10" s="1"/>
  <c r="AQ82" i="10" s="1"/>
  <c r="AU82" i="10" s="1"/>
  <c r="P130" i="22"/>
  <c r="Q130" i="22" s="1"/>
  <c r="S130" i="22" s="1"/>
  <c r="U130" i="22" s="1"/>
  <c r="AT130" i="22" s="1"/>
  <c r="P51" i="26"/>
  <c r="Q51" i="26" s="1"/>
  <c r="S51" i="26" s="1"/>
  <c r="U51" i="26" s="1"/>
  <c r="AQ51" i="26" s="1"/>
  <c r="AU51" i="26" s="1"/>
  <c r="N52" i="26"/>
  <c r="O52" i="26" s="1"/>
  <c r="P51" i="10"/>
  <c r="Q51" i="10" s="1"/>
  <c r="S51" i="10" s="1"/>
  <c r="U51" i="10" s="1"/>
  <c r="AQ51" i="10" s="1"/>
  <c r="AU51" i="10" s="1"/>
  <c r="N52" i="10"/>
  <c r="P145" i="29"/>
  <c r="Q145" i="29" s="1"/>
  <c r="S145" i="29" s="1"/>
  <c r="U145" i="29" s="1"/>
  <c r="AT145" i="29" s="1"/>
  <c r="AX145" i="29" s="1"/>
  <c r="P50" i="14"/>
  <c r="Q50" i="14" s="1"/>
  <c r="S50" i="14" s="1"/>
  <c r="U50" i="14" s="1"/>
  <c r="AQ50" i="14" s="1"/>
  <c r="AU50" i="14" s="1"/>
  <c r="P144" i="16"/>
  <c r="Q144" i="16" s="1"/>
  <c r="S144" i="16" s="1"/>
  <c r="U144" i="16" s="1"/>
  <c r="AT144" i="16" s="1"/>
  <c r="AX144" i="16" s="1"/>
  <c r="N83" i="29"/>
  <c r="P82" i="29"/>
  <c r="Q82" i="29" s="1"/>
  <c r="S82" i="29" s="1"/>
  <c r="U82" i="29" s="1"/>
  <c r="AQ82" i="29" s="1"/>
  <c r="AU82" i="29" s="1"/>
  <c r="O35" i="27"/>
  <c r="O98" i="9"/>
  <c r="O36" i="33"/>
  <c r="P66" i="15"/>
  <c r="Q66" i="15" s="1"/>
  <c r="S66" i="15" s="1"/>
  <c r="U66" i="15" s="1"/>
  <c r="AQ66" i="15" s="1"/>
  <c r="AU66" i="15" s="1"/>
  <c r="O67" i="15"/>
  <c r="P82" i="14"/>
  <c r="Q82" i="14" s="1"/>
  <c r="S82" i="14" s="1"/>
  <c r="U82" i="14" s="1"/>
  <c r="AQ82" i="14" s="1"/>
  <c r="AU82" i="14" s="1"/>
  <c r="O36" i="13"/>
  <c r="O113" i="29"/>
  <c r="P66" i="28"/>
  <c r="Q66" i="28" s="1"/>
  <c r="S66" i="28" s="1"/>
  <c r="U66" i="28" s="1"/>
  <c r="AQ66" i="28" s="1"/>
  <c r="AU66" i="28" s="1"/>
  <c r="O67" i="28"/>
  <c r="O82" i="5"/>
  <c r="O66" i="1"/>
  <c r="O114" i="19"/>
  <c r="O115" i="2"/>
  <c r="O82" i="21"/>
  <c r="O66" i="8"/>
  <c r="N131" i="15"/>
  <c r="O131" i="15" s="1"/>
  <c r="O84" i="4"/>
  <c r="P84" i="4" s="1"/>
  <c r="Q84" i="4" s="1"/>
  <c r="S84" i="4" s="1"/>
  <c r="U84" i="4" s="1"/>
  <c r="AQ84" i="4" s="1"/>
  <c r="AU84" i="4" s="1"/>
  <c r="AV84" i="4" s="1"/>
  <c r="P82" i="8"/>
  <c r="Q82" i="8" s="1"/>
  <c r="S82" i="8" s="1"/>
  <c r="U82" i="8" s="1"/>
  <c r="AQ82" i="8" s="1"/>
  <c r="AU82" i="8" s="1"/>
  <c r="P51" i="19"/>
  <c r="Q51" i="19" s="1"/>
  <c r="S51" i="19" s="1"/>
  <c r="U51" i="19" s="1"/>
  <c r="AQ51" i="19" s="1"/>
  <c r="AU51" i="19" s="1"/>
  <c r="P34" i="14"/>
  <c r="Q34" i="14" s="1"/>
  <c r="S34" i="14" s="1"/>
  <c r="U34" i="14" s="1"/>
  <c r="AQ34" i="14" s="1"/>
  <c r="AU34" i="14" s="1"/>
  <c r="O35" i="14"/>
  <c r="P130" i="20"/>
  <c r="Q130" i="20" s="1"/>
  <c r="S130" i="20" s="1"/>
  <c r="U130" i="20" s="1"/>
  <c r="AT130" i="20" s="1"/>
  <c r="P143" i="5"/>
  <c r="Q143" i="5" s="1"/>
  <c r="S143" i="5" s="1"/>
  <c r="U143" i="5" s="1"/>
  <c r="AT143" i="5" s="1"/>
  <c r="AX143" i="5" s="1"/>
  <c r="O144" i="5"/>
  <c r="P146" i="18"/>
  <c r="Q146" i="18" s="1"/>
  <c r="S146" i="18" s="1"/>
  <c r="U146" i="18" s="1"/>
  <c r="AT146" i="18" s="1"/>
  <c r="AX146" i="18" s="1"/>
  <c r="O147" i="18"/>
  <c r="P147" i="18" s="1"/>
  <c r="Q147" i="18" s="1"/>
  <c r="S147" i="18" s="1"/>
  <c r="U147" i="18" s="1"/>
  <c r="AT147" i="18" s="1"/>
  <c r="AX147" i="18" s="1"/>
  <c r="AY147" i="18" s="1"/>
  <c r="O147" i="10"/>
  <c r="P147" i="10" s="1"/>
  <c r="Q147" i="10" s="1"/>
  <c r="S147" i="10" s="1"/>
  <c r="U147" i="10" s="1"/>
  <c r="AT147" i="10" s="1"/>
  <c r="AX147" i="10" s="1"/>
  <c r="AY147" i="10" s="1"/>
  <c r="O114" i="33"/>
  <c r="O98" i="24"/>
  <c r="P99" i="19"/>
  <c r="Q99" i="19" s="1"/>
  <c r="S99" i="19" s="1"/>
  <c r="U99" i="19" s="1"/>
  <c r="AJ99" i="19" s="1"/>
  <c r="AN99" i="19" s="1"/>
  <c r="O100" i="19"/>
  <c r="P100" i="19" s="1"/>
  <c r="Q100" i="19" s="1"/>
  <c r="S100" i="19" s="1"/>
  <c r="U100" i="19" s="1"/>
  <c r="AJ100" i="19" s="1"/>
  <c r="AN100" i="19" s="1"/>
  <c r="AO100" i="19" s="1"/>
  <c r="O81" i="1"/>
  <c r="O114" i="22"/>
  <c r="AX129" i="20"/>
  <c r="BA129" i="20"/>
  <c r="N146" i="21"/>
  <c r="O146" i="21" s="1"/>
  <c r="O35" i="6"/>
  <c r="P129" i="16"/>
  <c r="Q129" i="16" s="1"/>
  <c r="S129" i="16" s="1"/>
  <c r="U129" i="16" s="1"/>
  <c r="AT129" i="16" s="1"/>
  <c r="O130" i="16"/>
  <c r="O84" i="34" l="1"/>
  <c r="P84" i="34" s="1"/>
  <c r="Q84" i="34" s="1"/>
  <c r="S84" i="34" s="1"/>
  <c r="U84" i="34" s="1"/>
  <c r="AQ84" i="34" s="1"/>
  <c r="AU84" i="34" s="1"/>
  <c r="AV84" i="34" s="1"/>
  <c r="P144" i="34"/>
  <c r="Q144" i="34" s="1"/>
  <c r="S144" i="34" s="1"/>
  <c r="U144" i="34" s="1"/>
  <c r="AT144" i="34" s="1"/>
  <c r="AX144" i="34" s="1"/>
  <c r="O145" i="34"/>
  <c r="P114" i="34"/>
  <c r="Q114" i="34" s="1"/>
  <c r="S114" i="34" s="1"/>
  <c r="U114" i="34" s="1"/>
  <c r="AT114" i="34" s="1"/>
  <c r="AX114" i="34" s="1"/>
  <c r="P52" i="34"/>
  <c r="Q52" i="34" s="1"/>
  <c r="S52" i="34" s="1"/>
  <c r="U52" i="34" s="1"/>
  <c r="AQ52" i="34" s="1"/>
  <c r="AU52" i="34" s="1"/>
  <c r="O53" i="34"/>
  <c r="P53" i="34" s="1"/>
  <c r="Q53" i="34" s="1"/>
  <c r="S53" i="34" s="1"/>
  <c r="U53" i="34" s="1"/>
  <c r="AQ53" i="34" s="1"/>
  <c r="AU53" i="34" s="1"/>
  <c r="AV53" i="34" s="1"/>
  <c r="P36" i="34"/>
  <c r="Q36" i="34" s="1"/>
  <c r="S36" i="34" s="1"/>
  <c r="U36" i="34" s="1"/>
  <c r="AQ36" i="34" s="1"/>
  <c r="AU36" i="34" s="1"/>
  <c r="O37" i="34"/>
  <c r="P37" i="34" s="1"/>
  <c r="Q37" i="34" s="1"/>
  <c r="S37" i="34" s="1"/>
  <c r="U37" i="34" s="1"/>
  <c r="AQ37" i="34" s="1"/>
  <c r="AU37" i="34" s="1"/>
  <c r="AV37" i="34" s="1"/>
  <c r="P68" i="34"/>
  <c r="Q68" i="34" s="1"/>
  <c r="S68" i="34" s="1"/>
  <c r="U68" i="34" s="1"/>
  <c r="AQ68" i="34" s="1"/>
  <c r="AU68" i="34" s="1"/>
  <c r="O69" i="34"/>
  <c r="P69" i="34" s="1"/>
  <c r="Q69" i="34" s="1"/>
  <c r="S69" i="34" s="1"/>
  <c r="U69" i="34" s="1"/>
  <c r="AQ69" i="34" s="1"/>
  <c r="AU69" i="34" s="1"/>
  <c r="AV69" i="34" s="1"/>
  <c r="P131" i="34"/>
  <c r="Q131" i="34" s="1"/>
  <c r="S131" i="34" s="1"/>
  <c r="U131" i="34" s="1"/>
  <c r="AT131" i="34" s="1"/>
  <c r="P146" i="21"/>
  <c r="Q146" i="21" s="1"/>
  <c r="S146" i="21" s="1"/>
  <c r="U146" i="21" s="1"/>
  <c r="AT146" i="21" s="1"/>
  <c r="AX146" i="21" s="1"/>
  <c r="O147" i="21"/>
  <c r="P147" i="21" s="1"/>
  <c r="Q147" i="21" s="1"/>
  <c r="S147" i="21" s="1"/>
  <c r="U147" i="21" s="1"/>
  <c r="AT147" i="21" s="1"/>
  <c r="AX147" i="21" s="1"/>
  <c r="AY147" i="21" s="1"/>
  <c r="P68" i="11"/>
  <c r="Q68" i="11" s="1"/>
  <c r="S68" i="11" s="1"/>
  <c r="U68" i="11" s="1"/>
  <c r="AQ68" i="11" s="1"/>
  <c r="AU68" i="11" s="1"/>
  <c r="P52" i="22"/>
  <c r="Q52" i="22" s="1"/>
  <c r="S52" i="22" s="1"/>
  <c r="U52" i="22" s="1"/>
  <c r="AQ52" i="22" s="1"/>
  <c r="AU52" i="22" s="1"/>
  <c r="O53" i="22"/>
  <c r="P53" i="22" s="1"/>
  <c r="Q53" i="22" s="1"/>
  <c r="S53" i="22" s="1"/>
  <c r="U53" i="22" s="1"/>
  <c r="AQ53" i="22" s="1"/>
  <c r="AU53" i="22" s="1"/>
  <c r="AV53" i="22" s="1"/>
  <c r="P52" i="29"/>
  <c r="Q52" i="29" s="1"/>
  <c r="S52" i="29" s="1"/>
  <c r="U52" i="29" s="1"/>
  <c r="AQ52" i="29" s="1"/>
  <c r="AU52" i="29" s="1"/>
  <c r="O53" i="29"/>
  <c r="P53" i="29" s="1"/>
  <c r="Q53" i="29" s="1"/>
  <c r="S53" i="29" s="1"/>
  <c r="U53" i="29" s="1"/>
  <c r="AQ53" i="29" s="1"/>
  <c r="AU53" i="29" s="1"/>
  <c r="AV53" i="29" s="1"/>
  <c r="P36" i="17"/>
  <c r="Q36" i="17" s="1"/>
  <c r="S36" i="17" s="1"/>
  <c r="U36" i="17" s="1"/>
  <c r="AQ36" i="17" s="1"/>
  <c r="AU36" i="17" s="1"/>
  <c r="O37" i="17"/>
  <c r="P37" i="17" s="1"/>
  <c r="Q37" i="17" s="1"/>
  <c r="S37" i="17" s="1"/>
  <c r="U37" i="17" s="1"/>
  <c r="AQ37" i="17" s="1"/>
  <c r="AU37" i="17" s="1"/>
  <c r="AV37" i="17" s="1"/>
  <c r="P146" i="6"/>
  <c r="Q146" i="6" s="1"/>
  <c r="S146" i="6" s="1"/>
  <c r="U146" i="6" s="1"/>
  <c r="AT146" i="6" s="1"/>
  <c r="AX146" i="6" s="1"/>
  <c r="O147" i="6"/>
  <c r="P147" i="6" s="1"/>
  <c r="Q147" i="6" s="1"/>
  <c r="S147" i="6" s="1"/>
  <c r="U147" i="6" s="1"/>
  <c r="AT147" i="6" s="1"/>
  <c r="AX147" i="6" s="1"/>
  <c r="AY147" i="6" s="1"/>
  <c r="P115" i="6"/>
  <c r="Q115" i="6" s="1"/>
  <c r="S115" i="6" s="1"/>
  <c r="U115" i="6" s="1"/>
  <c r="AT115" i="6" s="1"/>
  <c r="AX115" i="6" s="1"/>
  <c r="O116" i="6"/>
  <c r="P116" i="6" s="1"/>
  <c r="Q116" i="6" s="1"/>
  <c r="S116" i="6" s="1"/>
  <c r="U116" i="6" s="1"/>
  <c r="AT116" i="6" s="1"/>
  <c r="AX116" i="6" s="1"/>
  <c r="AY116" i="6" s="1"/>
  <c r="P115" i="24"/>
  <c r="Q115" i="24" s="1"/>
  <c r="S115" i="24" s="1"/>
  <c r="U115" i="24" s="1"/>
  <c r="AT115" i="24" s="1"/>
  <c r="AX115" i="24" s="1"/>
  <c r="O116" i="24"/>
  <c r="P116" i="24" s="1"/>
  <c r="Q116" i="24" s="1"/>
  <c r="S116" i="24" s="1"/>
  <c r="U116" i="24" s="1"/>
  <c r="AT116" i="24" s="1"/>
  <c r="AX116" i="24" s="1"/>
  <c r="AY116" i="24" s="1"/>
  <c r="P52" i="1"/>
  <c r="Q52" i="1" s="1"/>
  <c r="S52" i="1" s="1"/>
  <c r="U52" i="1" s="1"/>
  <c r="AQ52" i="1" s="1"/>
  <c r="AU52" i="1" s="1"/>
  <c r="O53" i="1"/>
  <c r="P53" i="1" s="1"/>
  <c r="Q53" i="1" s="1"/>
  <c r="S53" i="1" s="1"/>
  <c r="U53" i="1" s="1"/>
  <c r="AQ53" i="1" s="1"/>
  <c r="AU53" i="1" s="1"/>
  <c r="AV53" i="1" s="1"/>
  <c r="P36" i="23"/>
  <c r="Q36" i="23" s="1"/>
  <c r="S36" i="23" s="1"/>
  <c r="U36" i="23" s="1"/>
  <c r="AQ36" i="23" s="1"/>
  <c r="AU36" i="23" s="1"/>
  <c r="P115" i="9"/>
  <c r="Q115" i="9" s="1"/>
  <c r="S115" i="9" s="1"/>
  <c r="U115" i="9" s="1"/>
  <c r="AT115" i="9" s="1"/>
  <c r="AX115" i="9" s="1"/>
  <c r="O116" i="9"/>
  <c r="P116" i="9" s="1"/>
  <c r="Q116" i="9" s="1"/>
  <c r="S116" i="9" s="1"/>
  <c r="U116" i="9" s="1"/>
  <c r="AT116" i="9" s="1"/>
  <c r="AX116" i="9" s="1"/>
  <c r="AY116" i="9" s="1"/>
  <c r="P131" i="11"/>
  <c r="Q131" i="11" s="1"/>
  <c r="S131" i="11" s="1"/>
  <c r="U131" i="11" s="1"/>
  <c r="AT131" i="11" s="1"/>
  <c r="O132" i="11"/>
  <c r="P132" i="11" s="1"/>
  <c r="Q132" i="11" s="1"/>
  <c r="S132" i="11" s="1"/>
  <c r="U132" i="11" s="1"/>
  <c r="AT132" i="11" s="1"/>
  <c r="P131" i="5"/>
  <c r="Q131" i="5" s="1"/>
  <c r="S131" i="5" s="1"/>
  <c r="U131" i="5" s="1"/>
  <c r="AT131" i="5" s="1"/>
  <c r="O132" i="5"/>
  <c r="P132" i="5" s="1"/>
  <c r="Q132" i="5" s="1"/>
  <c r="S132" i="5" s="1"/>
  <c r="U132" i="5" s="1"/>
  <c r="AT132" i="5" s="1"/>
  <c r="P131" i="15"/>
  <c r="Q131" i="15" s="1"/>
  <c r="S131" i="15" s="1"/>
  <c r="U131" i="15" s="1"/>
  <c r="AT131" i="15" s="1"/>
  <c r="O132" i="15"/>
  <c r="P132" i="15" s="1"/>
  <c r="Q132" i="15" s="1"/>
  <c r="S132" i="15" s="1"/>
  <c r="U132" i="15" s="1"/>
  <c r="AT132" i="15" s="1"/>
  <c r="P99" i="18"/>
  <c r="Q99" i="18" s="1"/>
  <c r="S99" i="18" s="1"/>
  <c r="U99" i="18" s="1"/>
  <c r="AJ99" i="18" s="1"/>
  <c r="AN99" i="18" s="1"/>
  <c r="O100" i="18"/>
  <c r="P100" i="18" s="1"/>
  <c r="Q100" i="18" s="1"/>
  <c r="S100" i="18" s="1"/>
  <c r="U100" i="18" s="1"/>
  <c r="AJ100" i="18" s="1"/>
  <c r="AN100" i="18" s="1"/>
  <c r="AO100" i="18" s="1"/>
  <c r="P68" i="19"/>
  <c r="Q68" i="19" s="1"/>
  <c r="S68" i="19" s="1"/>
  <c r="U68" i="19" s="1"/>
  <c r="AQ68" i="19" s="1"/>
  <c r="AU68" i="19" s="1"/>
  <c r="O69" i="19"/>
  <c r="P69" i="19" s="1"/>
  <c r="Q69" i="19" s="1"/>
  <c r="S69" i="19" s="1"/>
  <c r="U69" i="19" s="1"/>
  <c r="AQ69" i="19" s="1"/>
  <c r="AU69" i="19" s="1"/>
  <c r="AV69" i="19" s="1"/>
  <c r="P52" i="26"/>
  <c r="Q52" i="26" s="1"/>
  <c r="S52" i="26" s="1"/>
  <c r="U52" i="26" s="1"/>
  <c r="AQ52" i="26" s="1"/>
  <c r="AU52" i="26" s="1"/>
  <c r="O53" i="26"/>
  <c r="P53" i="26" s="1"/>
  <c r="Q53" i="26" s="1"/>
  <c r="S53" i="26" s="1"/>
  <c r="U53" i="26" s="1"/>
  <c r="AQ53" i="26" s="1"/>
  <c r="AU53" i="26" s="1"/>
  <c r="AV53" i="26" s="1"/>
  <c r="P68" i="6"/>
  <c r="Q68" i="6" s="1"/>
  <c r="S68" i="6" s="1"/>
  <c r="U68" i="6" s="1"/>
  <c r="AQ68" i="6" s="1"/>
  <c r="AU68" i="6" s="1"/>
  <c r="P52" i="12"/>
  <c r="Q52" i="12" s="1"/>
  <c r="S52" i="12" s="1"/>
  <c r="U52" i="12" s="1"/>
  <c r="AQ52" i="12" s="1"/>
  <c r="AU52" i="12" s="1"/>
  <c r="O53" i="12"/>
  <c r="P53" i="12" s="1"/>
  <c r="Q53" i="12" s="1"/>
  <c r="S53" i="12" s="1"/>
  <c r="U53" i="12" s="1"/>
  <c r="AQ53" i="12" s="1"/>
  <c r="AU53" i="12" s="1"/>
  <c r="AV53" i="12" s="1"/>
  <c r="P81" i="1"/>
  <c r="Q81" i="1" s="1"/>
  <c r="S81" i="1" s="1"/>
  <c r="U81" i="1" s="1"/>
  <c r="AQ81" i="1" s="1"/>
  <c r="AU81" i="1" s="1"/>
  <c r="O82" i="1"/>
  <c r="O51" i="14"/>
  <c r="N83" i="10"/>
  <c r="O83" i="10" s="1"/>
  <c r="P144" i="14"/>
  <c r="Q144" i="14" s="1"/>
  <c r="S144" i="14" s="1"/>
  <c r="U144" i="14" s="1"/>
  <c r="AT144" i="14" s="1"/>
  <c r="AX144" i="14" s="1"/>
  <c r="O145" i="14"/>
  <c r="N52" i="16"/>
  <c r="O115" i="13"/>
  <c r="N68" i="16"/>
  <c r="P51" i="15"/>
  <c r="Q51" i="15" s="1"/>
  <c r="S51" i="15" s="1"/>
  <c r="U51" i="15" s="1"/>
  <c r="AQ51" i="15" s="1"/>
  <c r="AU51" i="15" s="1"/>
  <c r="N115" i="10"/>
  <c r="O35" i="31"/>
  <c r="O145" i="26"/>
  <c r="O81" i="22"/>
  <c r="N83" i="11"/>
  <c r="O114" i="11"/>
  <c r="P49" i="20"/>
  <c r="Q49" i="20" s="1"/>
  <c r="S49" i="20" s="1"/>
  <c r="U49" i="20" s="1"/>
  <c r="AQ49" i="20" s="1"/>
  <c r="AU49" i="20" s="1"/>
  <c r="P143" i="19"/>
  <c r="Q143" i="19" s="1"/>
  <c r="S143" i="19" s="1"/>
  <c r="U143" i="19" s="1"/>
  <c r="AT143" i="19" s="1"/>
  <c r="AX143" i="19" s="1"/>
  <c r="N115" i="22"/>
  <c r="P114" i="22"/>
  <c r="Q114" i="22" s="1"/>
  <c r="S114" i="22" s="1"/>
  <c r="U114" i="22" s="1"/>
  <c r="AT114" i="22" s="1"/>
  <c r="AX114" i="22" s="1"/>
  <c r="O115" i="22"/>
  <c r="N52" i="19"/>
  <c r="O52" i="19" s="1"/>
  <c r="P36" i="13"/>
  <c r="Q36" i="13" s="1"/>
  <c r="S36" i="13" s="1"/>
  <c r="U36" i="13" s="1"/>
  <c r="AQ36" i="13" s="1"/>
  <c r="AU36" i="13" s="1"/>
  <c r="O37" i="13"/>
  <c r="P37" i="13" s="1"/>
  <c r="Q37" i="13" s="1"/>
  <c r="S37" i="13" s="1"/>
  <c r="U37" i="13" s="1"/>
  <c r="AQ37" i="13" s="1"/>
  <c r="AU37" i="13" s="1"/>
  <c r="AV37" i="13" s="1"/>
  <c r="N146" i="30"/>
  <c r="O146" i="30" s="1"/>
  <c r="N146" i="9"/>
  <c r="O146" i="9" s="1"/>
  <c r="O130" i="13"/>
  <c r="O35" i="22"/>
  <c r="N115" i="13"/>
  <c r="O66" i="23"/>
  <c r="O66" i="33"/>
  <c r="O50" i="23"/>
  <c r="O65" i="29"/>
  <c r="BA128" i="30"/>
  <c r="AX128" i="30"/>
  <c r="O34" i="10"/>
  <c r="O82" i="20"/>
  <c r="P83" i="3"/>
  <c r="Q83" i="3" s="1"/>
  <c r="S83" i="3" s="1"/>
  <c r="U83" i="3" s="1"/>
  <c r="AQ83" i="3" s="1"/>
  <c r="AU83" i="3" s="1"/>
  <c r="O84" i="3"/>
  <c r="P84" i="3" s="1"/>
  <c r="Q84" i="3" s="1"/>
  <c r="S84" i="3" s="1"/>
  <c r="U84" i="3" s="1"/>
  <c r="AQ84" i="3" s="1"/>
  <c r="AU84" i="3" s="1"/>
  <c r="AV84" i="3" s="1"/>
  <c r="P128" i="29"/>
  <c r="Q128" i="29" s="1"/>
  <c r="S128" i="29" s="1"/>
  <c r="U128" i="29" s="1"/>
  <c r="AT128" i="29" s="1"/>
  <c r="O129" i="29"/>
  <c r="P35" i="24"/>
  <c r="Q35" i="24" s="1"/>
  <c r="S35" i="24" s="1"/>
  <c r="U35" i="24" s="1"/>
  <c r="AQ35" i="24" s="1"/>
  <c r="AU35" i="24" s="1"/>
  <c r="N36" i="24"/>
  <c r="O36" i="24" s="1"/>
  <c r="P130" i="12"/>
  <c r="Q130" i="12" s="1"/>
  <c r="S130" i="12" s="1"/>
  <c r="U130" i="12" s="1"/>
  <c r="AT130" i="12" s="1"/>
  <c r="P97" i="8"/>
  <c r="Q97" i="8" s="1"/>
  <c r="S97" i="8" s="1"/>
  <c r="U97" i="8" s="1"/>
  <c r="AJ97" i="8" s="1"/>
  <c r="AN97" i="8" s="1"/>
  <c r="O98" i="8"/>
  <c r="AX129" i="13"/>
  <c r="BA129" i="13"/>
  <c r="P131" i="3"/>
  <c r="Q131" i="3" s="1"/>
  <c r="S131" i="3" s="1"/>
  <c r="U131" i="3" s="1"/>
  <c r="AT131" i="3" s="1"/>
  <c r="P113" i="25"/>
  <c r="Q113" i="25" s="1"/>
  <c r="S113" i="25" s="1"/>
  <c r="U113" i="25" s="1"/>
  <c r="AT113" i="25" s="1"/>
  <c r="AX113" i="25" s="1"/>
  <c r="O114" i="25"/>
  <c r="P49" i="27"/>
  <c r="Q49" i="27" s="1"/>
  <c r="S49" i="27" s="1"/>
  <c r="U49" i="27" s="1"/>
  <c r="AQ49" i="27" s="1"/>
  <c r="AU49" i="27" s="1"/>
  <c r="P68" i="2"/>
  <c r="Q68" i="2" s="1"/>
  <c r="S68" i="2" s="1"/>
  <c r="U68" i="2" s="1"/>
  <c r="AQ68" i="2" s="1"/>
  <c r="AU68" i="2" s="1"/>
  <c r="O69" i="2"/>
  <c r="P69" i="2" s="1"/>
  <c r="Q69" i="2" s="1"/>
  <c r="S69" i="2" s="1"/>
  <c r="U69" i="2" s="1"/>
  <c r="AQ69" i="2" s="1"/>
  <c r="AU69" i="2" s="1"/>
  <c r="AV69" i="2" s="1"/>
  <c r="P35" i="5"/>
  <c r="Q35" i="5" s="1"/>
  <c r="S35" i="5" s="1"/>
  <c r="U35" i="5" s="1"/>
  <c r="AQ35" i="5" s="1"/>
  <c r="AU35" i="5" s="1"/>
  <c r="N68" i="28"/>
  <c r="P67" i="28"/>
  <c r="Q67" i="28" s="1"/>
  <c r="S67" i="28" s="1"/>
  <c r="U67" i="28" s="1"/>
  <c r="AQ67" i="28" s="1"/>
  <c r="AU67" i="28" s="1"/>
  <c r="O68" i="28"/>
  <c r="P114" i="33"/>
  <c r="Q114" i="33" s="1"/>
  <c r="S114" i="33" s="1"/>
  <c r="U114" i="33" s="1"/>
  <c r="AT114" i="33" s="1"/>
  <c r="AX114" i="33" s="1"/>
  <c r="N83" i="14"/>
  <c r="O83" i="14" s="1"/>
  <c r="N146" i="29"/>
  <c r="O146" i="29" s="1"/>
  <c r="O130" i="28"/>
  <c r="O51" i="13"/>
  <c r="BA129" i="12"/>
  <c r="AX129" i="12"/>
  <c r="O98" i="28"/>
  <c r="N36" i="21"/>
  <c r="O36" i="21" s="1"/>
  <c r="P113" i="8"/>
  <c r="Q113" i="8" s="1"/>
  <c r="S113" i="8" s="1"/>
  <c r="U113" i="8" s="1"/>
  <c r="AT113" i="8" s="1"/>
  <c r="AX113" i="8" s="1"/>
  <c r="O114" i="8"/>
  <c r="P96" i="14"/>
  <c r="Q96" i="14" s="1"/>
  <c r="S96" i="14" s="1"/>
  <c r="U96" i="14" s="1"/>
  <c r="AJ96" i="14" s="1"/>
  <c r="AN96" i="14" s="1"/>
  <c r="O97" i="14"/>
  <c r="P113" i="15"/>
  <c r="Q113" i="15" s="1"/>
  <c r="S113" i="15" s="1"/>
  <c r="U113" i="15" s="1"/>
  <c r="AT113" i="15" s="1"/>
  <c r="AX113" i="15" s="1"/>
  <c r="O114" i="15"/>
  <c r="O131" i="10"/>
  <c r="O130" i="21"/>
  <c r="N115" i="30"/>
  <c r="O115" i="30" s="1"/>
  <c r="N146" i="15"/>
  <c r="P145" i="15"/>
  <c r="Q145" i="15" s="1"/>
  <c r="S145" i="15" s="1"/>
  <c r="U145" i="15" s="1"/>
  <c r="AT145" i="15" s="1"/>
  <c r="AX145" i="15" s="1"/>
  <c r="N36" i="7"/>
  <c r="O36" i="7" s="1"/>
  <c r="P129" i="27"/>
  <c r="Q129" i="27" s="1"/>
  <c r="S129" i="27" s="1"/>
  <c r="U129" i="27" s="1"/>
  <c r="AT129" i="27" s="1"/>
  <c r="O130" i="27"/>
  <c r="N68" i="4"/>
  <c r="O68" i="4" s="1"/>
  <c r="P81" i="17"/>
  <c r="Q81" i="17" s="1"/>
  <c r="S81" i="17" s="1"/>
  <c r="U81" i="17" s="1"/>
  <c r="AQ81" i="17" s="1"/>
  <c r="AU81" i="17" s="1"/>
  <c r="O82" i="17"/>
  <c r="P113" i="29"/>
  <c r="Q113" i="29" s="1"/>
  <c r="S113" i="29" s="1"/>
  <c r="U113" i="29" s="1"/>
  <c r="AT113" i="29" s="1"/>
  <c r="AX113" i="29" s="1"/>
  <c r="O114" i="29"/>
  <c r="N146" i="3"/>
  <c r="O146" i="3" s="1"/>
  <c r="P145" i="3"/>
  <c r="Q145" i="3" s="1"/>
  <c r="S145" i="3" s="1"/>
  <c r="U145" i="3" s="1"/>
  <c r="AT145" i="3" s="1"/>
  <c r="AX145" i="3" s="1"/>
  <c r="P68" i="12"/>
  <c r="Q68" i="12" s="1"/>
  <c r="S68" i="12" s="1"/>
  <c r="U68" i="12" s="1"/>
  <c r="AQ68" i="12" s="1"/>
  <c r="AU68" i="12" s="1"/>
  <c r="O69" i="12"/>
  <c r="P69" i="12" s="1"/>
  <c r="Q69" i="12" s="1"/>
  <c r="S69" i="12" s="1"/>
  <c r="U69" i="12" s="1"/>
  <c r="AQ69" i="12" s="1"/>
  <c r="AU69" i="12" s="1"/>
  <c r="AV69" i="12" s="1"/>
  <c r="P146" i="4"/>
  <c r="Q146" i="4" s="1"/>
  <c r="S146" i="4" s="1"/>
  <c r="U146" i="4" s="1"/>
  <c r="AT146" i="4" s="1"/>
  <c r="AX146" i="4" s="1"/>
  <c r="O147" i="4"/>
  <c r="P147" i="4" s="1"/>
  <c r="Q147" i="4" s="1"/>
  <c r="S147" i="4" s="1"/>
  <c r="U147" i="4" s="1"/>
  <c r="AT147" i="4" s="1"/>
  <c r="AX147" i="4" s="1"/>
  <c r="AY147" i="4" s="1"/>
  <c r="N146" i="27"/>
  <c r="O146" i="27" s="1"/>
  <c r="P145" i="27"/>
  <c r="Q145" i="27" s="1"/>
  <c r="S145" i="27" s="1"/>
  <c r="U145" i="27" s="1"/>
  <c r="AT145" i="27" s="1"/>
  <c r="AX145" i="27" s="1"/>
  <c r="N83" i="8"/>
  <c r="O83" i="8" s="1"/>
  <c r="O52" i="10"/>
  <c r="O114" i="16"/>
  <c r="BA129" i="28"/>
  <c r="AX129" i="28"/>
  <c r="O145" i="24"/>
  <c r="O130" i="24"/>
  <c r="O82" i="7"/>
  <c r="N131" i="10"/>
  <c r="AX129" i="21"/>
  <c r="BA129" i="21"/>
  <c r="O67" i="26"/>
  <c r="N68" i="17"/>
  <c r="O68" i="17" s="1"/>
  <c r="N146" i="33"/>
  <c r="O146" i="33" s="1"/>
  <c r="P145" i="33"/>
  <c r="Q145" i="33" s="1"/>
  <c r="S145" i="33" s="1"/>
  <c r="U145" i="33" s="1"/>
  <c r="AT145" i="33" s="1"/>
  <c r="AX145" i="33" s="1"/>
  <c r="O84" i="31"/>
  <c r="P84" i="31" s="1"/>
  <c r="Q84" i="31" s="1"/>
  <c r="S84" i="31" s="1"/>
  <c r="U84" i="31" s="1"/>
  <c r="AQ84" i="31" s="1"/>
  <c r="AU84" i="31" s="1"/>
  <c r="AV84" i="31" s="1"/>
  <c r="BA128" i="27"/>
  <c r="AX128" i="27"/>
  <c r="O83" i="13"/>
  <c r="N68" i="9"/>
  <c r="O68" i="9" s="1"/>
  <c r="O113" i="14"/>
  <c r="O69" i="18"/>
  <c r="P69" i="18" s="1"/>
  <c r="Q69" i="18" s="1"/>
  <c r="S69" i="18" s="1"/>
  <c r="U69" i="18" s="1"/>
  <c r="AQ69" i="18" s="1"/>
  <c r="AU69" i="18" s="1"/>
  <c r="AV69" i="18" s="1"/>
  <c r="P35" i="14"/>
  <c r="Q35" i="14" s="1"/>
  <c r="S35" i="14" s="1"/>
  <c r="U35" i="14" s="1"/>
  <c r="AQ35" i="14" s="1"/>
  <c r="AU35" i="14" s="1"/>
  <c r="N36" i="14"/>
  <c r="O36" i="14"/>
  <c r="P129" i="17"/>
  <c r="Q129" i="17" s="1"/>
  <c r="S129" i="17" s="1"/>
  <c r="U129" i="17" s="1"/>
  <c r="AT129" i="17" s="1"/>
  <c r="O130" i="17"/>
  <c r="P65" i="30"/>
  <c r="Q65" i="30" s="1"/>
  <c r="S65" i="30" s="1"/>
  <c r="U65" i="30" s="1"/>
  <c r="AQ65" i="30" s="1"/>
  <c r="AU65" i="30" s="1"/>
  <c r="P130" i="18"/>
  <c r="Q130" i="18" s="1"/>
  <c r="S130" i="18" s="1"/>
  <c r="U130" i="18" s="1"/>
  <c r="AT130" i="18" s="1"/>
  <c r="P99" i="29"/>
  <c r="Q99" i="29" s="1"/>
  <c r="S99" i="29" s="1"/>
  <c r="U99" i="29" s="1"/>
  <c r="AJ99" i="29" s="1"/>
  <c r="AN99" i="29" s="1"/>
  <c r="O100" i="29"/>
  <c r="P100" i="29" s="1"/>
  <c r="Q100" i="29" s="1"/>
  <c r="S100" i="29" s="1"/>
  <c r="U100" i="29" s="1"/>
  <c r="AJ100" i="29" s="1"/>
  <c r="AN100" i="29" s="1"/>
  <c r="AO100" i="29" s="1"/>
  <c r="AX129" i="24"/>
  <c r="BA129" i="24"/>
  <c r="N83" i="28"/>
  <c r="O83" i="28" s="1"/>
  <c r="P82" i="28"/>
  <c r="Q82" i="28" s="1"/>
  <c r="S82" i="28" s="1"/>
  <c r="U82" i="28" s="1"/>
  <c r="AQ82" i="28" s="1"/>
  <c r="AU82" i="28" s="1"/>
  <c r="P81" i="26"/>
  <c r="Q81" i="26" s="1"/>
  <c r="S81" i="26" s="1"/>
  <c r="U81" i="26" s="1"/>
  <c r="AQ81" i="26" s="1"/>
  <c r="AU81" i="26" s="1"/>
  <c r="O82" i="26"/>
  <c r="P130" i="7"/>
  <c r="Q130" i="7" s="1"/>
  <c r="S130" i="7" s="1"/>
  <c r="U130" i="7" s="1"/>
  <c r="AT130" i="7" s="1"/>
  <c r="P34" i="9"/>
  <c r="Q34" i="9" s="1"/>
  <c r="S34" i="9" s="1"/>
  <c r="U34" i="9" s="1"/>
  <c r="AQ34" i="9" s="1"/>
  <c r="AU34" i="9" s="1"/>
  <c r="O35" i="9"/>
  <c r="AX130" i="10"/>
  <c r="BA130" i="10"/>
  <c r="P99" i="15"/>
  <c r="Q99" i="15" s="1"/>
  <c r="S99" i="15" s="1"/>
  <c r="U99" i="15" s="1"/>
  <c r="AJ99" i="15" s="1"/>
  <c r="AN99" i="15" s="1"/>
  <c r="O100" i="15"/>
  <c r="P100" i="15" s="1"/>
  <c r="Q100" i="15" s="1"/>
  <c r="S100" i="15" s="1"/>
  <c r="U100" i="15" s="1"/>
  <c r="AJ100" i="15" s="1"/>
  <c r="AN100" i="15" s="1"/>
  <c r="AO100" i="15" s="1"/>
  <c r="P35" i="11"/>
  <c r="Q35" i="11" s="1"/>
  <c r="S35" i="11" s="1"/>
  <c r="U35" i="11" s="1"/>
  <c r="AQ35" i="11" s="1"/>
  <c r="AU35" i="11" s="1"/>
  <c r="P50" i="18"/>
  <c r="Q50" i="18" s="1"/>
  <c r="S50" i="18" s="1"/>
  <c r="U50" i="18" s="1"/>
  <c r="AQ50" i="18" s="1"/>
  <c r="AU50" i="18" s="1"/>
  <c r="O51" i="18"/>
  <c r="P98" i="10"/>
  <c r="Q98" i="10" s="1"/>
  <c r="S98" i="10" s="1"/>
  <c r="U98" i="10" s="1"/>
  <c r="AJ98" i="10" s="1"/>
  <c r="AN98" i="10" s="1"/>
  <c r="N99" i="10"/>
  <c r="P131" i="6"/>
  <c r="Q131" i="6" s="1"/>
  <c r="S131" i="6" s="1"/>
  <c r="U131" i="6" s="1"/>
  <c r="AT131" i="6" s="1"/>
  <c r="O132" i="6"/>
  <c r="P132" i="6" s="1"/>
  <c r="Q132" i="6" s="1"/>
  <c r="S132" i="6" s="1"/>
  <c r="U132" i="6" s="1"/>
  <c r="AT132" i="6" s="1"/>
  <c r="P145" i="17"/>
  <c r="Q145" i="17" s="1"/>
  <c r="S145" i="17" s="1"/>
  <c r="U145" i="17" s="1"/>
  <c r="AT145" i="17" s="1"/>
  <c r="AX145" i="17" s="1"/>
  <c r="N146" i="17"/>
  <c r="O146" i="17"/>
  <c r="N131" i="19"/>
  <c r="P130" i="19"/>
  <c r="Q130" i="19" s="1"/>
  <c r="S130" i="19" s="1"/>
  <c r="U130" i="19" s="1"/>
  <c r="AT130" i="19" s="1"/>
  <c r="O131" i="19"/>
  <c r="BA129" i="18"/>
  <c r="AX129" i="18"/>
  <c r="N99" i="2"/>
  <c r="O99" i="2" s="1"/>
  <c r="P98" i="2"/>
  <c r="Q98" i="2" s="1"/>
  <c r="S98" i="2" s="1"/>
  <c r="U98" i="2" s="1"/>
  <c r="AJ98" i="2" s="1"/>
  <c r="AN98" i="2" s="1"/>
  <c r="BA129" i="7"/>
  <c r="AX129" i="7"/>
  <c r="O67" i="20"/>
  <c r="P49" i="7"/>
  <c r="Q49" i="7" s="1"/>
  <c r="S49" i="7" s="1"/>
  <c r="U49" i="7" s="1"/>
  <c r="AQ49" i="7" s="1"/>
  <c r="AU49" i="7" s="1"/>
  <c r="O50" i="7"/>
  <c r="P51" i="28"/>
  <c r="Q51" i="28" s="1"/>
  <c r="S51" i="28" s="1"/>
  <c r="U51" i="28" s="1"/>
  <c r="AQ51" i="28" s="1"/>
  <c r="AU51" i="28" s="1"/>
  <c r="N52" i="28"/>
  <c r="O52" i="28"/>
  <c r="N68" i="5"/>
  <c r="P67" i="5"/>
  <c r="Q67" i="5" s="1"/>
  <c r="S67" i="5" s="1"/>
  <c r="U67" i="5" s="1"/>
  <c r="AQ67" i="5" s="1"/>
  <c r="AU67" i="5" s="1"/>
  <c r="O68" i="5"/>
  <c r="P113" i="4"/>
  <c r="Q113" i="4" s="1"/>
  <c r="S113" i="4" s="1"/>
  <c r="U113" i="4" s="1"/>
  <c r="AT113" i="4" s="1"/>
  <c r="AX113" i="4" s="1"/>
  <c r="O114" i="4"/>
  <c r="P81" i="30"/>
  <c r="Q81" i="30" s="1"/>
  <c r="S81" i="30" s="1"/>
  <c r="U81" i="30" s="1"/>
  <c r="AQ81" i="30" s="1"/>
  <c r="AU81" i="30" s="1"/>
  <c r="P51" i="24"/>
  <c r="Q51" i="24" s="1"/>
  <c r="S51" i="24" s="1"/>
  <c r="U51" i="24" s="1"/>
  <c r="AQ51" i="24" s="1"/>
  <c r="AU51" i="24" s="1"/>
  <c r="N52" i="24"/>
  <c r="O52" i="24" s="1"/>
  <c r="BA130" i="6"/>
  <c r="AX130" i="6"/>
  <c r="N83" i="13"/>
  <c r="N83" i="15"/>
  <c r="O83" i="15" s="1"/>
  <c r="P98" i="13"/>
  <c r="Q98" i="13" s="1"/>
  <c r="S98" i="13" s="1"/>
  <c r="U98" i="13" s="1"/>
  <c r="AJ98" i="13" s="1"/>
  <c r="AN98" i="13" s="1"/>
  <c r="P145" i="1"/>
  <c r="Q145" i="1" s="1"/>
  <c r="S145" i="1" s="1"/>
  <c r="U145" i="1" s="1"/>
  <c r="AT145" i="1" s="1"/>
  <c r="AX145" i="1" s="1"/>
  <c r="P97" i="12"/>
  <c r="Q97" i="12" s="1"/>
  <c r="S97" i="12" s="1"/>
  <c r="U97" i="12" s="1"/>
  <c r="AJ97" i="12" s="1"/>
  <c r="AN97" i="12" s="1"/>
  <c r="O98" i="12"/>
  <c r="P83" i="16"/>
  <c r="Q83" i="16" s="1"/>
  <c r="S83" i="16" s="1"/>
  <c r="U83" i="16" s="1"/>
  <c r="AQ83" i="16" s="1"/>
  <c r="AU83" i="16" s="1"/>
  <c r="O84" i="16"/>
  <c r="P84" i="16" s="1"/>
  <c r="Q84" i="16" s="1"/>
  <c r="S84" i="16" s="1"/>
  <c r="U84" i="16" s="1"/>
  <c r="AQ84" i="16" s="1"/>
  <c r="AU84" i="16" s="1"/>
  <c r="AV84" i="16" s="1"/>
  <c r="P36" i="33"/>
  <c r="Q36" i="33" s="1"/>
  <c r="S36" i="33" s="1"/>
  <c r="U36" i="33" s="1"/>
  <c r="AQ36" i="33" s="1"/>
  <c r="AU36" i="33" s="1"/>
  <c r="P144" i="22"/>
  <c r="Q144" i="22" s="1"/>
  <c r="S144" i="22" s="1"/>
  <c r="U144" i="22" s="1"/>
  <c r="AT144" i="22" s="1"/>
  <c r="AX144" i="22" s="1"/>
  <c r="O145" i="22"/>
  <c r="N115" i="31"/>
  <c r="O115" i="31" s="1"/>
  <c r="O130" i="9"/>
  <c r="P96" i="17"/>
  <c r="Q96" i="17" s="1"/>
  <c r="S96" i="17" s="1"/>
  <c r="U96" i="17" s="1"/>
  <c r="AJ96" i="17" s="1"/>
  <c r="AN96" i="17" s="1"/>
  <c r="O97" i="17"/>
  <c r="O130" i="33"/>
  <c r="O144" i="12"/>
  <c r="P35" i="15"/>
  <c r="Q35" i="15" s="1"/>
  <c r="S35" i="15" s="1"/>
  <c r="U35" i="15" s="1"/>
  <c r="AQ35" i="15" s="1"/>
  <c r="AU35" i="15" s="1"/>
  <c r="N36" i="15"/>
  <c r="O36" i="15"/>
  <c r="P34" i="3"/>
  <c r="Q34" i="3" s="1"/>
  <c r="S34" i="3" s="1"/>
  <c r="U34" i="3" s="1"/>
  <c r="AQ34" i="3" s="1"/>
  <c r="AU34" i="3" s="1"/>
  <c r="O35" i="3"/>
  <c r="O35" i="20"/>
  <c r="O34" i="19"/>
  <c r="P114" i="26"/>
  <c r="Q114" i="26" s="1"/>
  <c r="S114" i="26" s="1"/>
  <c r="U114" i="26" s="1"/>
  <c r="AT114" i="26" s="1"/>
  <c r="AX114" i="26" s="1"/>
  <c r="N115" i="26"/>
  <c r="O115" i="26"/>
  <c r="P128" i="23"/>
  <c r="Q128" i="23" s="1"/>
  <c r="S128" i="23" s="1"/>
  <c r="U128" i="23" s="1"/>
  <c r="AT128" i="23" s="1"/>
  <c r="P82" i="27"/>
  <c r="Q82" i="27" s="1"/>
  <c r="S82" i="27" s="1"/>
  <c r="U82" i="27" s="1"/>
  <c r="AQ82" i="27" s="1"/>
  <c r="AU82" i="27" s="1"/>
  <c r="N83" i="27"/>
  <c r="O83" i="27" s="1"/>
  <c r="N131" i="16"/>
  <c r="O131" i="16" s="1"/>
  <c r="P130" i="16"/>
  <c r="Q130" i="16" s="1"/>
  <c r="S130" i="16" s="1"/>
  <c r="U130" i="16" s="1"/>
  <c r="AT130" i="16" s="1"/>
  <c r="P66" i="8"/>
  <c r="Q66" i="8" s="1"/>
  <c r="S66" i="8" s="1"/>
  <c r="U66" i="8" s="1"/>
  <c r="AQ66" i="8" s="1"/>
  <c r="AU66" i="8" s="1"/>
  <c r="P98" i="9"/>
  <c r="Q98" i="9" s="1"/>
  <c r="S98" i="9" s="1"/>
  <c r="U98" i="9" s="1"/>
  <c r="AJ98" i="9" s="1"/>
  <c r="AN98" i="9" s="1"/>
  <c r="P82" i="19"/>
  <c r="Q82" i="19" s="1"/>
  <c r="S82" i="19" s="1"/>
  <c r="U82" i="19" s="1"/>
  <c r="AQ82" i="19" s="1"/>
  <c r="AU82" i="19" s="1"/>
  <c r="N146" i="11"/>
  <c r="P145" i="11"/>
  <c r="Q145" i="11" s="1"/>
  <c r="S145" i="11" s="1"/>
  <c r="U145" i="11" s="1"/>
  <c r="AT145" i="11" s="1"/>
  <c r="AX145" i="11" s="1"/>
  <c r="O146" i="11"/>
  <c r="AX129" i="9"/>
  <c r="BA129" i="9"/>
  <c r="BA129" i="33"/>
  <c r="AX129" i="33"/>
  <c r="P114" i="20"/>
  <c r="Q114" i="20" s="1"/>
  <c r="S114" i="20" s="1"/>
  <c r="U114" i="20" s="1"/>
  <c r="AT114" i="20" s="1"/>
  <c r="AX114" i="20" s="1"/>
  <c r="P145" i="2"/>
  <c r="Q145" i="2" s="1"/>
  <c r="S145" i="2" s="1"/>
  <c r="U145" i="2" s="1"/>
  <c r="AT145" i="2" s="1"/>
  <c r="AX145" i="2" s="1"/>
  <c r="N146" i="2"/>
  <c r="P83" i="23"/>
  <c r="Q83" i="23" s="1"/>
  <c r="S83" i="23" s="1"/>
  <c r="U83" i="23" s="1"/>
  <c r="AQ83" i="23" s="1"/>
  <c r="AU83" i="23" s="1"/>
  <c r="O84" i="23"/>
  <c r="P84" i="23" s="1"/>
  <c r="Q84" i="23" s="1"/>
  <c r="S84" i="23" s="1"/>
  <c r="U84" i="23" s="1"/>
  <c r="AQ84" i="23" s="1"/>
  <c r="AU84" i="23" s="1"/>
  <c r="AV84" i="23" s="1"/>
  <c r="P36" i="1"/>
  <c r="Q36" i="1" s="1"/>
  <c r="S36" i="1" s="1"/>
  <c r="U36" i="1" s="1"/>
  <c r="AQ36" i="1" s="1"/>
  <c r="AU36" i="1" s="1"/>
  <c r="P50" i="21"/>
  <c r="Q50" i="21" s="1"/>
  <c r="S50" i="21" s="1"/>
  <c r="U50" i="21" s="1"/>
  <c r="AQ50" i="21" s="1"/>
  <c r="AU50" i="21" s="1"/>
  <c r="O51" i="21"/>
  <c r="P113" i="27"/>
  <c r="Q113" i="27" s="1"/>
  <c r="S113" i="27" s="1"/>
  <c r="U113" i="27" s="1"/>
  <c r="AT113" i="27" s="1"/>
  <c r="AX113" i="27" s="1"/>
  <c r="P52" i="3"/>
  <c r="Q52" i="3" s="1"/>
  <c r="S52" i="3" s="1"/>
  <c r="U52" i="3" s="1"/>
  <c r="AQ52" i="3" s="1"/>
  <c r="AU52" i="3" s="1"/>
  <c r="N36" i="18"/>
  <c r="O36" i="18" s="1"/>
  <c r="N115" i="12"/>
  <c r="O115" i="12" s="1"/>
  <c r="P114" i="12"/>
  <c r="Q114" i="12" s="1"/>
  <c r="S114" i="12" s="1"/>
  <c r="U114" i="12" s="1"/>
  <c r="AT114" i="12" s="1"/>
  <c r="AX114" i="12" s="1"/>
  <c r="P66" i="31"/>
  <c r="Q66" i="31" s="1"/>
  <c r="S66" i="31" s="1"/>
  <c r="U66" i="31" s="1"/>
  <c r="AQ66" i="31" s="1"/>
  <c r="AU66" i="31" s="1"/>
  <c r="P82" i="21"/>
  <c r="Q82" i="21" s="1"/>
  <c r="S82" i="21" s="1"/>
  <c r="U82" i="21" s="1"/>
  <c r="AQ82" i="21" s="1"/>
  <c r="AU82" i="21" s="1"/>
  <c r="N36" i="27"/>
  <c r="P35" i="27"/>
  <c r="Q35" i="27" s="1"/>
  <c r="S35" i="27" s="1"/>
  <c r="U35" i="27" s="1"/>
  <c r="AQ35" i="27" s="1"/>
  <c r="AU35" i="27" s="1"/>
  <c r="O36" i="27"/>
  <c r="N83" i="25"/>
  <c r="O83" i="25" s="1"/>
  <c r="P82" i="24"/>
  <c r="Q82" i="24" s="1"/>
  <c r="S82" i="24" s="1"/>
  <c r="U82" i="24" s="1"/>
  <c r="AQ82" i="24" s="1"/>
  <c r="AU82" i="24" s="1"/>
  <c r="P114" i="3"/>
  <c r="Q114" i="3" s="1"/>
  <c r="S114" i="3" s="1"/>
  <c r="U114" i="3" s="1"/>
  <c r="AT114" i="3" s="1"/>
  <c r="AX114" i="3" s="1"/>
  <c r="N115" i="3"/>
  <c r="O115" i="3" s="1"/>
  <c r="P82" i="6"/>
  <c r="Q82" i="6" s="1"/>
  <c r="S82" i="6" s="1"/>
  <c r="U82" i="6" s="1"/>
  <c r="AQ82" i="6" s="1"/>
  <c r="AU82" i="6" s="1"/>
  <c r="O113" i="17"/>
  <c r="N68" i="24"/>
  <c r="O68" i="24" s="1"/>
  <c r="P96" i="23"/>
  <c r="Q96" i="23" s="1"/>
  <c r="S96" i="23" s="1"/>
  <c r="U96" i="23" s="1"/>
  <c r="AJ96" i="23" s="1"/>
  <c r="AN96" i="23" s="1"/>
  <c r="N131" i="14"/>
  <c r="O131" i="14" s="1"/>
  <c r="O35" i="8"/>
  <c r="P131" i="1"/>
  <c r="Q131" i="1" s="1"/>
  <c r="S131" i="1" s="1"/>
  <c r="U131" i="1" s="1"/>
  <c r="AT131" i="1" s="1"/>
  <c r="O98" i="1"/>
  <c r="P131" i="2"/>
  <c r="Q131" i="2" s="1"/>
  <c r="S131" i="2" s="1"/>
  <c r="U131" i="2" s="1"/>
  <c r="AT131" i="2" s="1"/>
  <c r="O132" i="2"/>
  <c r="P132" i="2" s="1"/>
  <c r="Q132" i="2" s="1"/>
  <c r="S132" i="2" s="1"/>
  <c r="U132" i="2" s="1"/>
  <c r="AT132" i="2" s="1"/>
  <c r="P36" i="25"/>
  <c r="Q36" i="25" s="1"/>
  <c r="S36" i="25" s="1"/>
  <c r="U36" i="25" s="1"/>
  <c r="AQ36" i="25" s="1"/>
  <c r="AU36" i="25" s="1"/>
  <c r="P34" i="29"/>
  <c r="Q34" i="29" s="1"/>
  <c r="S34" i="29" s="1"/>
  <c r="U34" i="29" s="1"/>
  <c r="AQ34" i="29" s="1"/>
  <c r="AU34" i="29" s="1"/>
  <c r="O35" i="29"/>
  <c r="N99" i="22"/>
  <c r="P98" i="22"/>
  <c r="Q98" i="22" s="1"/>
  <c r="S98" i="22" s="1"/>
  <c r="U98" i="22" s="1"/>
  <c r="AJ98" i="22" s="1"/>
  <c r="AN98" i="22" s="1"/>
  <c r="O99" i="22"/>
  <c r="P144" i="5"/>
  <c r="Q144" i="5" s="1"/>
  <c r="S144" i="5" s="1"/>
  <c r="U144" i="5" s="1"/>
  <c r="AT144" i="5" s="1"/>
  <c r="AX144" i="5" s="1"/>
  <c r="AX129" i="16"/>
  <c r="BA129" i="16"/>
  <c r="N36" i="6"/>
  <c r="P35" i="6"/>
  <c r="Q35" i="6" s="1"/>
  <c r="S35" i="6" s="1"/>
  <c r="U35" i="6" s="1"/>
  <c r="AQ35" i="6" s="1"/>
  <c r="AU35" i="6" s="1"/>
  <c r="O36" i="6"/>
  <c r="P115" i="2"/>
  <c r="Q115" i="2" s="1"/>
  <c r="S115" i="2" s="1"/>
  <c r="U115" i="2" s="1"/>
  <c r="AT115" i="2" s="1"/>
  <c r="AX115" i="2" s="1"/>
  <c r="O116" i="2"/>
  <c r="P116" i="2" s="1"/>
  <c r="Q116" i="2" s="1"/>
  <c r="S116" i="2" s="1"/>
  <c r="U116" i="2" s="1"/>
  <c r="AT116" i="2" s="1"/>
  <c r="AX116" i="2" s="1"/>
  <c r="AY116" i="2" s="1"/>
  <c r="O83" i="29"/>
  <c r="O145" i="20"/>
  <c r="N36" i="12"/>
  <c r="O36" i="12" s="1"/>
  <c r="P96" i="3"/>
  <c r="Q96" i="3" s="1"/>
  <c r="S96" i="3" s="1"/>
  <c r="U96" i="3" s="1"/>
  <c r="AJ96" i="3" s="1"/>
  <c r="AN96" i="3" s="1"/>
  <c r="O97" i="3"/>
  <c r="P130" i="31"/>
  <c r="Q130" i="31" s="1"/>
  <c r="S130" i="31" s="1"/>
  <c r="U130" i="31" s="1"/>
  <c r="AT130" i="31" s="1"/>
  <c r="P131" i="8"/>
  <c r="Q131" i="8" s="1"/>
  <c r="S131" i="8" s="1"/>
  <c r="U131" i="8" s="1"/>
  <c r="AT131" i="8" s="1"/>
  <c r="O132" i="8"/>
  <c r="P132" i="8" s="1"/>
  <c r="Q132" i="8" s="1"/>
  <c r="S132" i="8" s="1"/>
  <c r="U132" i="8" s="1"/>
  <c r="AT132" i="8" s="1"/>
  <c r="O96" i="30"/>
  <c r="BA130" i="14"/>
  <c r="AX130" i="14"/>
  <c r="P52" i="33"/>
  <c r="Q52" i="33" s="1"/>
  <c r="S52" i="33" s="1"/>
  <c r="U52" i="33" s="1"/>
  <c r="AQ52" i="33" s="1"/>
  <c r="AU52" i="33" s="1"/>
  <c r="O53" i="33"/>
  <c r="P53" i="33" s="1"/>
  <c r="Q53" i="33" s="1"/>
  <c r="S53" i="33" s="1"/>
  <c r="U53" i="33" s="1"/>
  <c r="AQ53" i="33" s="1"/>
  <c r="AU53" i="33" s="1"/>
  <c r="AV53" i="33" s="1"/>
  <c r="P99" i="25"/>
  <c r="Q99" i="25" s="1"/>
  <c r="S99" i="25" s="1"/>
  <c r="U99" i="25" s="1"/>
  <c r="AJ99" i="25" s="1"/>
  <c r="AN99" i="25" s="1"/>
  <c r="O100" i="25"/>
  <c r="P100" i="25" s="1"/>
  <c r="Q100" i="25" s="1"/>
  <c r="S100" i="25" s="1"/>
  <c r="U100" i="25" s="1"/>
  <c r="AJ100" i="25" s="1"/>
  <c r="AN100" i="25" s="1"/>
  <c r="AO100" i="25" s="1"/>
  <c r="N146" i="28"/>
  <c r="P145" i="28"/>
  <c r="Q145" i="28" s="1"/>
  <c r="S145" i="28" s="1"/>
  <c r="U145" i="28" s="1"/>
  <c r="AT145" i="28" s="1"/>
  <c r="AX145" i="28" s="1"/>
  <c r="P52" i="11"/>
  <c r="Q52" i="11" s="1"/>
  <c r="S52" i="11" s="1"/>
  <c r="U52" i="11" s="1"/>
  <c r="AQ52" i="11" s="1"/>
  <c r="AU52" i="11" s="1"/>
  <c r="O53" i="11"/>
  <c r="P53" i="11" s="1"/>
  <c r="Q53" i="11" s="1"/>
  <c r="S53" i="11" s="1"/>
  <c r="U53" i="11" s="1"/>
  <c r="AQ53" i="11" s="1"/>
  <c r="AU53" i="11" s="1"/>
  <c r="AV53" i="11" s="1"/>
  <c r="P34" i="2"/>
  <c r="Q34" i="2" s="1"/>
  <c r="S34" i="2" s="1"/>
  <c r="U34" i="2" s="1"/>
  <c r="AQ34" i="2" s="1"/>
  <c r="AU34" i="2" s="1"/>
  <c r="O35" i="2"/>
  <c r="P67" i="25"/>
  <c r="Q67" i="25" s="1"/>
  <c r="S67" i="25" s="1"/>
  <c r="U67" i="25" s="1"/>
  <c r="AQ67" i="25" s="1"/>
  <c r="AU67" i="25" s="1"/>
  <c r="O131" i="20"/>
  <c r="P114" i="19"/>
  <c r="Q114" i="19" s="1"/>
  <c r="S114" i="19" s="1"/>
  <c r="U114" i="19" s="1"/>
  <c r="AT114" i="19" s="1"/>
  <c r="AX114" i="19" s="1"/>
  <c r="N131" i="22"/>
  <c r="O131" i="22" s="1"/>
  <c r="N146" i="8"/>
  <c r="P145" i="8"/>
  <c r="Q145" i="8" s="1"/>
  <c r="S145" i="8" s="1"/>
  <c r="U145" i="8" s="1"/>
  <c r="AT145" i="8" s="1"/>
  <c r="AX145" i="8" s="1"/>
  <c r="O97" i="31"/>
  <c r="O145" i="31"/>
  <c r="N99" i="33"/>
  <c r="O99" i="33" s="1"/>
  <c r="P98" i="33"/>
  <c r="Q98" i="33" s="1"/>
  <c r="S98" i="33" s="1"/>
  <c r="U98" i="33" s="1"/>
  <c r="AJ98" i="33" s="1"/>
  <c r="AN98" i="33" s="1"/>
  <c r="P52" i="31"/>
  <c r="Q52" i="31" s="1"/>
  <c r="S52" i="31" s="1"/>
  <c r="U52" i="31" s="1"/>
  <c r="AQ52" i="31" s="1"/>
  <c r="AU52" i="31" s="1"/>
  <c r="O53" i="31"/>
  <c r="P53" i="31" s="1"/>
  <c r="Q53" i="31" s="1"/>
  <c r="S53" i="31" s="1"/>
  <c r="U53" i="31" s="1"/>
  <c r="AQ53" i="31" s="1"/>
  <c r="AU53" i="31" s="1"/>
  <c r="AV53" i="31" s="1"/>
  <c r="BA129" i="31"/>
  <c r="AX129" i="31"/>
  <c r="P98" i="4"/>
  <c r="Q98" i="4" s="1"/>
  <c r="S98" i="4" s="1"/>
  <c r="U98" i="4" s="1"/>
  <c r="AJ98" i="4" s="1"/>
  <c r="AN98" i="4" s="1"/>
  <c r="N99" i="4"/>
  <c r="O99" i="4"/>
  <c r="P131" i="25"/>
  <c r="Q131" i="25" s="1"/>
  <c r="S131" i="25" s="1"/>
  <c r="U131" i="25" s="1"/>
  <c r="AT131" i="25" s="1"/>
  <c r="O132" i="25"/>
  <c r="P132" i="25" s="1"/>
  <c r="Q132" i="25" s="1"/>
  <c r="S132" i="25" s="1"/>
  <c r="U132" i="25" s="1"/>
  <c r="AT132" i="25" s="1"/>
  <c r="P112" i="18"/>
  <c r="Q112" i="18" s="1"/>
  <c r="S112" i="18" s="1"/>
  <c r="U112" i="18" s="1"/>
  <c r="AT112" i="18" s="1"/>
  <c r="AX112" i="18" s="1"/>
  <c r="O66" i="22"/>
  <c r="O82" i="18"/>
  <c r="P81" i="12"/>
  <c r="Q81" i="12" s="1"/>
  <c r="S81" i="12" s="1"/>
  <c r="U81" i="12" s="1"/>
  <c r="AQ81" i="12" s="1"/>
  <c r="AU81" i="12" s="1"/>
  <c r="P114" i="1"/>
  <c r="Q114" i="1" s="1"/>
  <c r="S114" i="1" s="1"/>
  <c r="U114" i="1" s="1"/>
  <c r="AT114" i="1" s="1"/>
  <c r="AX114" i="1" s="1"/>
  <c r="P99" i="21"/>
  <c r="Q99" i="21" s="1"/>
  <c r="S99" i="21" s="1"/>
  <c r="U99" i="21" s="1"/>
  <c r="AJ99" i="21" s="1"/>
  <c r="AN99" i="21" s="1"/>
  <c r="O100" i="21"/>
  <c r="P100" i="21" s="1"/>
  <c r="Q100" i="21" s="1"/>
  <c r="S100" i="21" s="1"/>
  <c r="U100" i="21" s="1"/>
  <c r="AJ100" i="21" s="1"/>
  <c r="AN100" i="21" s="1"/>
  <c r="AO100" i="21" s="1"/>
  <c r="P66" i="14"/>
  <c r="Q66" i="14" s="1"/>
  <c r="S66" i="14" s="1"/>
  <c r="U66" i="14" s="1"/>
  <c r="AQ66" i="14" s="1"/>
  <c r="AU66" i="14" s="1"/>
  <c r="O67" i="14"/>
  <c r="P36" i="26"/>
  <c r="Q36" i="26" s="1"/>
  <c r="S36" i="26" s="1"/>
  <c r="U36" i="26" s="1"/>
  <c r="AQ36" i="26" s="1"/>
  <c r="AU36" i="26" s="1"/>
  <c r="P98" i="24"/>
  <c r="Q98" i="24" s="1"/>
  <c r="S98" i="24" s="1"/>
  <c r="U98" i="24" s="1"/>
  <c r="AJ98" i="24" s="1"/>
  <c r="AN98" i="24" s="1"/>
  <c r="N99" i="24"/>
  <c r="P67" i="15"/>
  <c r="Q67" i="15" s="1"/>
  <c r="S67" i="15" s="1"/>
  <c r="U67" i="15" s="1"/>
  <c r="AQ67" i="15" s="1"/>
  <c r="AU67" i="15" s="1"/>
  <c r="N68" i="15"/>
  <c r="O68" i="15"/>
  <c r="BA130" i="20"/>
  <c r="AX130" i="20"/>
  <c r="P66" i="1"/>
  <c r="Q66" i="1" s="1"/>
  <c r="S66" i="1" s="1"/>
  <c r="U66" i="1" s="1"/>
  <c r="AQ66" i="1" s="1"/>
  <c r="AU66" i="1" s="1"/>
  <c r="O67" i="1"/>
  <c r="AX130" i="22"/>
  <c r="BA130" i="22"/>
  <c r="N36" i="16"/>
  <c r="O36" i="16" s="1"/>
  <c r="P99" i="27"/>
  <c r="Q99" i="27" s="1"/>
  <c r="S99" i="27" s="1"/>
  <c r="U99" i="27" s="1"/>
  <c r="AJ99" i="27" s="1"/>
  <c r="AN99" i="27" s="1"/>
  <c r="O100" i="27"/>
  <c r="P100" i="27" s="1"/>
  <c r="Q100" i="27" s="1"/>
  <c r="S100" i="27" s="1"/>
  <c r="U100" i="27" s="1"/>
  <c r="AJ100" i="27" s="1"/>
  <c r="AN100" i="27" s="1"/>
  <c r="AO100" i="27" s="1"/>
  <c r="AX130" i="8"/>
  <c r="BA130" i="8"/>
  <c r="N146" i="13"/>
  <c r="P145" i="13"/>
  <c r="Q145" i="13" s="1"/>
  <c r="S145" i="13" s="1"/>
  <c r="U145" i="13" s="1"/>
  <c r="AT145" i="13" s="1"/>
  <c r="AX145" i="13" s="1"/>
  <c r="BA132" i="26"/>
  <c r="BB132" i="26" s="1"/>
  <c r="AX132" i="26"/>
  <c r="P51" i="17"/>
  <c r="Q51" i="17" s="1"/>
  <c r="S51" i="17" s="1"/>
  <c r="U51" i="17" s="1"/>
  <c r="AQ51" i="17" s="1"/>
  <c r="AU51" i="17" s="1"/>
  <c r="P129" i="30"/>
  <c r="Q129" i="30" s="1"/>
  <c r="S129" i="30" s="1"/>
  <c r="U129" i="30" s="1"/>
  <c r="AT129" i="30" s="1"/>
  <c r="O130" i="30"/>
  <c r="P98" i="20"/>
  <c r="Q98" i="20" s="1"/>
  <c r="S98" i="20" s="1"/>
  <c r="U98" i="20" s="1"/>
  <c r="AJ98" i="20" s="1"/>
  <c r="AN98" i="20" s="1"/>
  <c r="N131" i="20"/>
  <c r="P82" i="5"/>
  <c r="Q82" i="5" s="1"/>
  <c r="S82" i="5" s="1"/>
  <c r="U82" i="5" s="1"/>
  <c r="AQ82" i="5" s="1"/>
  <c r="AU82" i="5" s="1"/>
  <c r="N83" i="5"/>
  <c r="O145" i="16"/>
  <c r="N52" i="25"/>
  <c r="P51" i="25"/>
  <c r="Q51" i="25" s="1"/>
  <c r="S51" i="25" s="1"/>
  <c r="U51" i="25" s="1"/>
  <c r="AQ51" i="25" s="1"/>
  <c r="AU51" i="25" s="1"/>
  <c r="O52" i="5"/>
  <c r="O52" i="6"/>
  <c r="N115" i="21"/>
  <c r="O115" i="21" s="1"/>
  <c r="O52" i="16"/>
  <c r="O146" i="7"/>
  <c r="O98" i="5"/>
  <c r="O68" i="16"/>
  <c r="BA130" i="25"/>
  <c r="AX130" i="25"/>
  <c r="O82" i="2"/>
  <c r="O115" i="10"/>
  <c r="P35" i="4"/>
  <c r="Q35" i="4" s="1"/>
  <c r="S35" i="4" s="1"/>
  <c r="U35" i="4" s="1"/>
  <c r="AQ35" i="4" s="1"/>
  <c r="AU35" i="4" s="1"/>
  <c r="O67" i="3"/>
  <c r="O114" i="5"/>
  <c r="AX130" i="5"/>
  <c r="BA130" i="5"/>
  <c r="O83" i="11"/>
  <c r="N52" i="8"/>
  <c r="O52" i="8" s="1"/>
  <c r="P51" i="8"/>
  <c r="Q51" i="8" s="1"/>
  <c r="S51" i="8" s="1"/>
  <c r="U51" i="8" s="1"/>
  <c r="AQ51" i="8" s="1"/>
  <c r="AU51" i="8" s="1"/>
  <c r="P97" i="6"/>
  <c r="Q97" i="6" s="1"/>
  <c r="S97" i="6" s="1"/>
  <c r="U97" i="6" s="1"/>
  <c r="AJ97" i="6" s="1"/>
  <c r="AN97" i="6" s="1"/>
  <c r="BA131" i="26"/>
  <c r="AX131" i="26"/>
  <c r="O132" i="34" l="1"/>
  <c r="P132" i="34" s="1"/>
  <c r="Q132" i="34" s="1"/>
  <c r="S132" i="34" s="1"/>
  <c r="U132" i="34" s="1"/>
  <c r="AT132" i="34" s="1"/>
  <c r="AX131" i="34"/>
  <c r="BA131" i="34"/>
  <c r="O115" i="34"/>
  <c r="N115" i="34"/>
  <c r="P145" i="34"/>
  <c r="Q145" i="34" s="1"/>
  <c r="S145" i="34" s="1"/>
  <c r="U145" i="34" s="1"/>
  <c r="AT145" i="34" s="1"/>
  <c r="AX145" i="34" s="1"/>
  <c r="P115" i="3"/>
  <c r="Q115" i="3" s="1"/>
  <c r="S115" i="3" s="1"/>
  <c r="U115" i="3" s="1"/>
  <c r="AT115" i="3" s="1"/>
  <c r="AX115" i="3" s="1"/>
  <c r="O116" i="3"/>
  <c r="P116" i="3" s="1"/>
  <c r="Q116" i="3" s="1"/>
  <c r="S116" i="3" s="1"/>
  <c r="U116" i="3" s="1"/>
  <c r="AT116" i="3" s="1"/>
  <c r="AX116" i="3" s="1"/>
  <c r="AY116" i="3" s="1"/>
  <c r="P146" i="27"/>
  <c r="Q146" i="27" s="1"/>
  <c r="S146" i="27" s="1"/>
  <c r="U146" i="27" s="1"/>
  <c r="AT146" i="27" s="1"/>
  <c r="AX146" i="27" s="1"/>
  <c r="O147" i="27"/>
  <c r="P147" i="27" s="1"/>
  <c r="Q147" i="27" s="1"/>
  <c r="S147" i="27" s="1"/>
  <c r="U147" i="27" s="1"/>
  <c r="AT147" i="27" s="1"/>
  <c r="AX147" i="27" s="1"/>
  <c r="AY147" i="27" s="1"/>
  <c r="P146" i="29"/>
  <c r="Q146" i="29" s="1"/>
  <c r="S146" i="29" s="1"/>
  <c r="U146" i="29" s="1"/>
  <c r="AT146" i="29" s="1"/>
  <c r="AX146" i="29" s="1"/>
  <c r="O147" i="29"/>
  <c r="P147" i="29" s="1"/>
  <c r="Q147" i="29" s="1"/>
  <c r="S147" i="29" s="1"/>
  <c r="U147" i="29" s="1"/>
  <c r="AT147" i="29" s="1"/>
  <c r="AX147" i="29" s="1"/>
  <c r="AY147" i="29" s="1"/>
  <c r="P131" i="16"/>
  <c r="Q131" i="16" s="1"/>
  <c r="S131" i="16" s="1"/>
  <c r="U131" i="16" s="1"/>
  <c r="AT131" i="16" s="1"/>
  <c r="O132" i="16"/>
  <c r="P132" i="16" s="1"/>
  <c r="Q132" i="16" s="1"/>
  <c r="S132" i="16" s="1"/>
  <c r="U132" i="16" s="1"/>
  <c r="AT132" i="16" s="1"/>
  <c r="P146" i="33"/>
  <c r="Q146" i="33" s="1"/>
  <c r="S146" i="33" s="1"/>
  <c r="U146" i="33" s="1"/>
  <c r="AT146" i="33" s="1"/>
  <c r="AX146" i="33" s="1"/>
  <c r="O147" i="33"/>
  <c r="P147" i="33" s="1"/>
  <c r="Q147" i="33" s="1"/>
  <c r="S147" i="33" s="1"/>
  <c r="U147" i="33" s="1"/>
  <c r="AT147" i="33" s="1"/>
  <c r="AX147" i="33" s="1"/>
  <c r="AY147" i="33" s="1"/>
  <c r="P115" i="30"/>
  <c r="Q115" i="30" s="1"/>
  <c r="S115" i="30" s="1"/>
  <c r="U115" i="30" s="1"/>
  <c r="AT115" i="30" s="1"/>
  <c r="AX115" i="30" s="1"/>
  <c r="O116" i="30"/>
  <c r="P116" i="30" s="1"/>
  <c r="Q116" i="30" s="1"/>
  <c r="S116" i="30" s="1"/>
  <c r="U116" i="30" s="1"/>
  <c r="AT116" i="30" s="1"/>
  <c r="AX116" i="30" s="1"/>
  <c r="AY116" i="30" s="1"/>
  <c r="P83" i="25"/>
  <c r="Q83" i="25" s="1"/>
  <c r="S83" i="25" s="1"/>
  <c r="U83" i="25" s="1"/>
  <c r="AQ83" i="25" s="1"/>
  <c r="AU83" i="25" s="1"/>
  <c r="O84" i="25"/>
  <c r="P84" i="25" s="1"/>
  <c r="Q84" i="25" s="1"/>
  <c r="S84" i="25" s="1"/>
  <c r="U84" i="25" s="1"/>
  <c r="AQ84" i="25" s="1"/>
  <c r="AU84" i="25" s="1"/>
  <c r="AV84" i="25" s="1"/>
  <c r="P99" i="2"/>
  <c r="Q99" i="2" s="1"/>
  <c r="S99" i="2" s="1"/>
  <c r="U99" i="2" s="1"/>
  <c r="AJ99" i="2" s="1"/>
  <c r="AN99" i="2" s="1"/>
  <c r="O100" i="2"/>
  <c r="P100" i="2" s="1"/>
  <c r="Q100" i="2" s="1"/>
  <c r="S100" i="2" s="1"/>
  <c r="U100" i="2" s="1"/>
  <c r="AJ100" i="2" s="1"/>
  <c r="AN100" i="2" s="1"/>
  <c r="AO100" i="2" s="1"/>
  <c r="P146" i="9"/>
  <c r="Q146" i="9" s="1"/>
  <c r="S146" i="9" s="1"/>
  <c r="U146" i="9" s="1"/>
  <c r="AT146" i="9" s="1"/>
  <c r="AX146" i="9" s="1"/>
  <c r="O147" i="9"/>
  <c r="P147" i="9" s="1"/>
  <c r="Q147" i="9" s="1"/>
  <c r="S147" i="9" s="1"/>
  <c r="U147" i="9" s="1"/>
  <c r="AT147" i="9" s="1"/>
  <c r="AX147" i="9" s="1"/>
  <c r="AY147" i="9" s="1"/>
  <c r="P146" i="3"/>
  <c r="Q146" i="3" s="1"/>
  <c r="S146" i="3" s="1"/>
  <c r="U146" i="3" s="1"/>
  <c r="AT146" i="3" s="1"/>
  <c r="AX146" i="3" s="1"/>
  <c r="O147" i="3"/>
  <c r="P147" i="3" s="1"/>
  <c r="Q147" i="3" s="1"/>
  <c r="S147" i="3" s="1"/>
  <c r="U147" i="3" s="1"/>
  <c r="AT147" i="3" s="1"/>
  <c r="AX147" i="3" s="1"/>
  <c r="AY147" i="3" s="1"/>
  <c r="P68" i="17"/>
  <c r="Q68" i="17" s="1"/>
  <c r="S68" i="17" s="1"/>
  <c r="U68" i="17" s="1"/>
  <c r="AQ68" i="17" s="1"/>
  <c r="AU68" i="17" s="1"/>
  <c r="O69" i="17"/>
  <c r="P69" i="17" s="1"/>
  <c r="Q69" i="17" s="1"/>
  <c r="S69" i="17" s="1"/>
  <c r="U69" i="17" s="1"/>
  <c r="AQ69" i="17" s="1"/>
  <c r="AU69" i="17" s="1"/>
  <c r="AV69" i="17" s="1"/>
  <c r="P52" i="8"/>
  <c r="Q52" i="8" s="1"/>
  <c r="S52" i="8" s="1"/>
  <c r="U52" i="8" s="1"/>
  <c r="AQ52" i="8" s="1"/>
  <c r="AU52" i="8" s="1"/>
  <c r="O53" i="8"/>
  <c r="P53" i="8" s="1"/>
  <c r="Q53" i="8" s="1"/>
  <c r="S53" i="8" s="1"/>
  <c r="U53" i="8" s="1"/>
  <c r="AQ53" i="8" s="1"/>
  <c r="AU53" i="8" s="1"/>
  <c r="AV53" i="8" s="1"/>
  <c r="P83" i="10"/>
  <c r="Q83" i="10" s="1"/>
  <c r="S83" i="10" s="1"/>
  <c r="U83" i="10" s="1"/>
  <c r="AQ83" i="10" s="1"/>
  <c r="AU83" i="10" s="1"/>
  <c r="O84" i="10"/>
  <c r="P84" i="10" s="1"/>
  <c r="Q84" i="10" s="1"/>
  <c r="S84" i="10" s="1"/>
  <c r="U84" i="10" s="1"/>
  <c r="AQ84" i="10" s="1"/>
  <c r="AU84" i="10" s="1"/>
  <c r="AV84" i="10" s="1"/>
  <c r="P36" i="16"/>
  <c r="Q36" i="16" s="1"/>
  <c r="S36" i="16" s="1"/>
  <c r="U36" i="16" s="1"/>
  <c r="AQ36" i="16" s="1"/>
  <c r="AU36" i="16" s="1"/>
  <c r="O37" i="16"/>
  <c r="P37" i="16" s="1"/>
  <c r="Q37" i="16" s="1"/>
  <c r="S37" i="16" s="1"/>
  <c r="U37" i="16" s="1"/>
  <c r="AQ37" i="16" s="1"/>
  <c r="AU37" i="16" s="1"/>
  <c r="AV37" i="16" s="1"/>
  <c r="P99" i="33"/>
  <c r="Q99" i="33" s="1"/>
  <c r="S99" i="33" s="1"/>
  <c r="U99" i="33" s="1"/>
  <c r="AJ99" i="33" s="1"/>
  <c r="AN99" i="33" s="1"/>
  <c r="O100" i="33"/>
  <c r="P100" i="33" s="1"/>
  <c r="Q100" i="33" s="1"/>
  <c r="S100" i="33" s="1"/>
  <c r="U100" i="33" s="1"/>
  <c r="AJ100" i="33" s="1"/>
  <c r="AN100" i="33" s="1"/>
  <c r="AO100" i="33" s="1"/>
  <c r="P115" i="12"/>
  <c r="Q115" i="12" s="1"/>
  <c r="S115" i="12" s="1"/>
  <c r="U115" i="12" s="1"/>
  <c r="AT115" i="12" s="1"/>
  <c r="AX115" i="12" s="1"/>
  <c r="O116" i="12"/>
  <c r="P116" i="12" s="1"/>
  <c r="Q116" i="12" s="1"/>
  <c r="S116" i="12" s="1"/>
  <c r="U116" i="12" s="1"/>
  <c r="AT116" i="12" s="1"/>
  <c r="AX116" i="12" s="1"/>
  <c r="AY116" i="12" s="1"/>
  <c r="P52" i="24"/>
  <c r="Q52" i="24" s="1"/>
  <c r="S52" i="24" s="1"/>
  <c r="U52" i="24" s="1"/>
  <c r="AQ52" i="24" s="1"/>
  <c r="AU52" i="24" s="1"/>
  <c r="O53" i="24"/>
  <c r="P53" i="24" s="1"/>
  <c r="Q53" i="24" s="1"/>
  <c r="S53" i="24" s="1"/>
  <c r="U53" i="24" s="1"/>
  <c r="AQ53" i="24" s="1"/>
  <c r="AU53" i="24" s="1"/>
  <c r="AV53" i="24" s="1"/>
  <c r="P68" i="9"/>
  <c r="Q68" i="9" s="1"/>
  <c r="S68" i="9" s="1"/>
  <c r="U68" i="9" s="1"/>
  <c r="AQ68" i="9" s="1"/>
  <c r="AU68" i="9" s="1"/>
  <c r="O69" i="9"/>
  <c r="P69" i="9" s="1"/>
  <c r="Q69" i="9" s="1"/>
  <c r="S69" i="9" s="1"/>
  <c r="U69" i="9" s="1"/>
  <c r="AQ69" i="9" s="1"/>
  <c r="AU69" i="9" s="1"/>
  <c r="AV69" i="9" s="1"/>
  <c r="P68" i="4"/>
  <c r="Q68" i="4" s="1"/>
  <c r="S68" i="4" s="1"/>
  <c r="U68" i="4" s="1"/>
  <c r="AQ68" i="4" s="1"/>
  <c r="AU68" i="4" s="1"/>
  <c r="O69" i="4"/>
  <c r="P69" i="4" s="1"/>
  <c r="Q69" i="4" s="1"/>
  <c r="S69" i="4" s="1"/>
  <c r="U69" i="4" s="1"/>
  <c r="AQ69" i="4" s="1"/>
  <c r="AU69" i="4" s="1"/>
  <c r="AV69" i="4" s="1"/>
  <c r="P83" i="27"/>
  <c r="Q83" i="27" s="1"/>
  <c r="S83" i="27" s="1"/>
  <c r="U83" i="27" s="1"/>
  <c r="AQ83" i="27" s="1"/>
  <c r="AU83" i="27" s="1"/>
  <c r="O84" i="27"/>
  <c r="P84" i="27" s="1"/>
  <c r="Q84" i="27" s="1"/>
  <c r="S84" i="27" s="1"/>
  <c r="U84" i="27" s="1"/>
  <c r="AQ84" i="27" s="1"/>
  <c r="AU84" i="27" s="1"/>
  <c r="AV84" i="27" s="1"/>
  <c r="P83" i="28"/>
  <c r="Q83" i="28" s="1"/>
  <c r="S83" i="28" s="1"/>
  <c r="U83" i="28" s="1"/>
  <c r="AQ83" i="28" s="1"/>
  <c r="AU83" i="28" s="1"/>
  <c r="O84" i="28"/>
  <c r="P84" i="28" s="1"/>
  <c r="Q84" i="28" s="1"/>
  <c r="S84" i="28" s="1"/>
  <c r="U84" i="28" s="1"/>
  <c r="AQ84" i="28" s="1"/>
  <c r="AU84" i="28" s="1"/>
  <c r="AV84" i="28" s="1"/>
  <c r="P36" i="24"/>
  <c r="Q36" i="24" s="1"/>
  <c r="S36" i="24" s="1"/>
  <c r="U36" i="24" s="1"/>
  <c r="AQ36" i="24" s="1"/>
  <c r="AU36" i="24" s="1"/>
  <c r="O37" i="24"/>
  <c r="P37" i="24" s="1"/>
  <c r="Q37" i="24" s="1"/>
  <c r="S37" i="24" s="1"/>
  <c r="U37" i="24" s="1"/>
  <c r="AQ37" i="24" s="1"/>
  <c r="AU37" i="24" s="1"/>
  <c r="AV37" i="24" s="1"/>
  <c r="P83" i="15"/>
  <c r="Q83" i="15" s="1"/>
  <c r="S83" i="15" s="1"/>
  <c r="U83" i="15" s="1"/>
  <c r="AQ83" i="15" s="1"/>
  <c r="AU83" i="15" s="1"/>
  <c r="O84" i="15"/>
  <c r="P84" i="15" s="1"/>
  <c r="Q84" i="15" s="1"/>
  <c r="S84" i="15" s="1"/>
  <c r="U84" i="15" s="1"/>
  <c r="AQ84" i="15" s="1"/>
  <c r="AU84" i="15" s="1"/>
  <c r="AV84" i="15" s="1"/>
  <c r="P83" i="8"/>
  <c r="Q83" i="8" s="1"/>
  <c r="S83" i="8" s="1"/>
  <c r="U83" i="8" s="1"/>
  <c r="AQ83" i="8" s="1"/>
  <c r="AU83" i="8" s="1"/>
  <c r="O84" i="8"/>
  <c r="P84" i="8" s="1"/>
  <c r="Q84" i="8" s="1"/>
  <c r="S84" i="8" s="1"/>
  <c r="U84" i="8" s="1"/>
  <c r="AQ84" i="8" s="1"/>
  <c r="AU84" i="8" s="1"/>
  <c r="AV84" i="8" s="1"/>
  <c r="P36" i="7"/>
  <c r="Q36" i="7" s="1"/>
  <c r="S36" i="7" s="1"/>
  <c r="U36" i="7" s="1"/>
  <c r="AQ36" i="7" s="1"/>
  <c r="AU36" i="7" s="1"/>
  <c r="O37" i="7"/>
  <c r="P37" i="7" s="1"/>
  <c r="Q37" i="7" s="1"/>
  <c r="S37" i="7" s="1"/>
  <c r="U37" i="7" s="1"/>
  <c r="AQ37" i="7" s="1"/>
  <c r="AU37" i="7" s="1"/>
  <c r="AV37" i="7" s="1"/>
  <c r="P131" i="22"/>
  <c r="Q131" i="22" s="1"/>
  <c r="S131" i="22" s="1"/>
  <c r="U131" i="22" s="1"/>
  <c r="AT131" i="22" s="1"/>
  <c r="O132" i="22"/>
  <c r="P132" i="22" s="1"/>
  <c r="Q132" i="22" s="1"/>
  <c r="S132" i="22" s="1"/>
  <c r="U132" i="22" s="1"/>
  <c r="AT132" i="22" s="1"/>
  <c r="P82" i="17"/>
  <c r="Q82" i="17" s="1"/>
  <c r="S82" i="17" s="1"/>
  <c r="U82" i="17" s="1"/>
  <c r="AQ82" i="17" s="1"/>
  <c r="AU82" i="17" s="1"/>
  <c r="P115" i="22"/>
  <c r="Q115" i="22" s="1"/>
  <c r="S115" i="22" s="1"/>
  <c r="U115" i="22" s="1"/>
  <c r="AT115" i="22" s="1"/>
  <c r="AX115" i="22" s="1"/>
  <c r="O116" i="22"/>
  <c r="P116" i="22" s="1"/>
  <c r="Q116" i="22" s="1"/>
  <c r="S116" i="22" s="1"/>
  <c r="U116" i="22" s="1"/>
  <c r="AT116" i="22" s="1"/>
  <c r="AX116" i="22" s="1"/>
  <c r="AY116" i="22" s="1"/>
  <c r="P83" i="11"/>
  <c r="Q83" i="11" s="1"/>
  <c r="S83" i="11" s="1"/>
  <c r="U83" i="11" s="1"/>
  <c r="AQ83" i="11" s="1"/>
  <c r="AU83" i="11" s="1"/>
  <c r="P115" i="21"/>
  <c r="Q115" i="21" s="1"/>
  <c r="S115" i="21" s="1"/>
  <c r="U115" i="21" s="1"/>
  <c r="AT115" i="21" s="1"/>
  <c r="AX115" i="21" s="1"/>
  <c r="BA129" i="30"/>
  <c r="AX129" i="30"/>
  <c r="O68" i="25"/>
  <c r="P96" i="30"/>
  <c r="Q96" i="30" s="1"/>
  <c r="S96" i="30" s="1"/>
  <c r="U96" i="30" s="1"/>
  <c r="AJ96" i="30" s="1"/>
  <c r="AN96" i="30" s="1"/>
  <c r="O97" i="30"/>
  <c r="O132" i="1"/>
  <c r="P132" i="1" s="1"/>
  <c r="Q132" i="1" s="1"/>
  <c r="S132" i="1" s="1"/>
  <c r="U132" i="1" s="1"/>
  <c r="AT132" i="1" s="1"/>
  <c r="N83" i="24"/>
  <c r="O114" i="27"/>
  <c r="N131" i="33"/>
  <c r="O131" i="33" s="1"/>
  <c r="P130" i="33"/>
  <c r="Q130" i="33" s="1"/>
  <c r="S130" i="33" s="1"/>
  <c r="U130" i="33" s="1"/>
  <c r="AT130" i="33" s="1"/>
  <c r="N146" i="1"/>
  <c r="BA130" i="19"/>
  <c r="AX130" i="19"/>
  <c r="P114" i="16"/>
  <c r="Q114" i="16" s="1"/>
  <c r="S114" i="16" s="1"/>
  <c r="U114" i="16" s="1"/>
  <c r="AT114" i="16" s="1"/>
  <c r="AX114" i="16" s="1"/>
  <c r="P65" i="29"/>
  <c r="Q65" i="29" s="1"/>
  <c r="S65" i="29" s="1"/>
  <c r="U65" i="29" s="1"/>
  <c r="AQ65" i="29" s="1"/>
  <c r="AU65" i="29" s="1"/>
  <c r="O66" i="29"/>
  <c r="P115" i="13"/>
  <c r="Q115" i="13" s="1"/>
  <c r="S115" i="13" s="1"/>
  <c r="U115" i="13" s="1"/>
  <c r="AT115" i="13" s="1"/>
  <c r="AX115" i="13" s="1"/>
  <c r="O116" i="13"/>
  <c r="P116" i="13" s="1"/>
  <c r="Q116" i="13" s="1"/>
  <c r="S116" i="13" s="1"/>
  <c r="U116" i="13" s="1"/>
  <c r="AT116" i="13" s="1"/>
  <c r="AX116" i="13" s="1"/>
  <c r="AY116" i="13" s="1"/>
  <c r="P52" i="10"/>
  <c r="Q52" i="10" s="1"/>
  <c r="S52" i="10" s="1"/>
  <c r="U52" i="10" s="1"/>
  <c r="AQ52" i="10" s="1"/>
  <c r="AU52" i="10" s="1"/>
  <c r="O53" i="10"/>
  <c r="P53" i="10" s="1"/>
  <c r="Q53" i="10" s="1"/>
  <c r="S53" i="10" s="1"/>
  <c r="U53" i="10" s="1"/>
  <c r="AQ53" i="10" s="1"/>
  <c r="AU53" i="10" s="1"/>
  <c r="AV53" i="10" s="1"/>
  <c r="P52" i="5"/>
  <c r="Q52" i="5" s="1"/>
  <c r="S52" i="5" s="1"/>
  <c r="U52" i="5" s="1"/>
  <c r="AQ52" i="5" s="1"/>
  <c r="AU52" i="5" s="1"/>
  <c r="O53" i="5"/>
  <c r="P53" i="5" s="1"/>
  <c r="Q53" i="5" s="1"/>
  <c r="S53" i="5" s="1"/>
  <c r="U53" i="5" s="1"/>
  <c r="AQ53" i="5" s="1"/>
  <c r="AU53" i="5" s="1"/>
  <c r="AV53" i="5" s="1"/>
  <c r="N68" i="25"/>
  <c r="BA131" i="8"/>
  <c r="AX131" i="8"/>
  <c r="N36" i="8"/>
  <c r="P35" i="8"/>
  <c r="Q35" i="8" s="1"/>
  <c r="S35" i="8" s="1"/>
  <c r="U35" i="8" s="1"/>
  <c r="AQ35" i="8" s="1"/>
  <c r="AU35" i="8" s="1"/>
  <c r="O36" i="8"/>
  <c r="P36" i="27"/>
  <c r="Q36" i="27" s="1"/>
  <c r="S36" i="27" s="1"/>
  <c r="U36" i="27" s="1"/>
  <c r="AQ36" i="27" s="1"/>
  <c r="AU36" i="27" s="1"/>
  <c r="O37" i="27"/>
  <c r="P37" i="27" s="1"/>
  <c r="Q37" i="27" s="1"/>
  <c r="S37" i="27" s="1"/>
  <c r="U37" i="27" s="1"/>
  <c r="AQ37" i="27" s="1"/>
  <c r="AU37" i="27" s="1"/>
  <c r="AV37" i="27" s="1"/>
  <c r="P51" i="21"/>
  <c r="Q51" i="21" s="1"/>
  <c r="S51" i="21" s="1"/>
  <c r="U51" i="21" s="1"/>
  <c r="AQ51" i="21" s="1"/>
  <c r="AU51" i="21" s="1"/>
  <c r="N52" i="21"/>
  <c r="P146" i="11"/>
  <c r="Q146" i="11" s="1"/>
  <c r="S146" i="11" s="1"/>
  <c r="U146" i="11" s="1"/>
  <c r="AT146" i="11" s="1"/>
  <c r="AX146" i="11" s="1"/>
  <c r="P52" i="28"/>
  <c r="Q52" i="28" s="1"/>
  <c r="S52" i="28" s="1"/>
  <c r="U52" i="28" s="1"/>
  <c r="AQ52" i="28" s="1"/>
  <c r="AU52" i="28" s="1"/>
  <c r="P146" i="17"/>
  <c r="Q146" i="17" s="1"/>
  <c r="S146" i="17" s="1"/>
  <c r="U146" i="17" s="1"/>
  <c r="AT146" i="17" s="1"/>
  <c r="AX146" i="17" s="1"/>
  <c r="N131" i="18"/>
  <c r="O131" i="18" s="1"/>
  <c r="O36" i="5"/>
  <c r="N131" i="12"/>
  <c r="O131" i="12" s="1"/>
  <c r="O144" i="19"/>
  <c r="N131" i="30"/>
  <c r="P130" i="30"/>
  <c r="Q130" i="30" s="1"/>
  <c r="S130" i="30" s="1"/>
  <c r="U130" i="30" s="1"/>
  <c r="AT130" i="30" s="1"/>
  <c r="O131" i="30"/>
  <c r="P131" i="20"/>
  <c r="Q131" i="20" s="1"/>
  <c r="S131" i="20" s="1"/>
  <c r="U131" i="20" s="1"/>
  <c r="AT131" i="20" s="1"/>
  <c r="O132" i="20"/>
  <c r="P132" i="20" s="1"/>
  <c r="Q132" i="20" s="1"/>
  <c r="S132" i="20" s="1"/>
  <c r="U132" i="20" s="1"/>
  <c r="AT132" i="20" s="1"/>
  <c r="P97" i="14"/>
  <c r="Q97" i="14" s="1"/>
  <c r="S97" i="14" s="1"/>
  <c r="U97" i="14" s="1"/>
  <c r="AJ97" i="14" s="1"/>
  <c r="AN97" i="14" s="1"/>
  <c r="O98" i="14"/>
  <c r="P97" i="17"/>
  <c r="Q97" i="17" s="1"/>
  <c r="S97" i="17" s="1"/>
  <c r="U97" i="17" s="1"/>
  <c r="AJ97" i="17" s="1"/>
  <c r="AN97" i="17" s="1"/>
  <c r="O98" i="17"/>
  <c r="P114" i="5"/>
  <c r="Q114" i="5" s="1"/>
  <c r="S114" i="5" s="1"/>
  <c r="U114" i="5" s="1"/>
  <c r="AT114" i="5" s="1"/>
  <c r="AX114" i="5" s="1"/>
  <c r="O52" i="25"/>
  <c r="N52" i="17"/>
  <c r="O52" i="17" s="1"/>
  <c r="N115" i="1"/>
  <c r="O115" i="1" s="1"/>
  <c r="P35" i="2"/>
  <c r="Q35" i="2" s="1"/>
  <c r="S35" i="2" s="1"/>
  <c r="U35" i="2" s="1"/>
  <c r="AQ35" i="2" s="1"/>
  <c r="AU35" i="2" s="1"/>
  <c r="O131" i="31"/>
  <c r="P131" i="14"/>
  <c r="Q131" i="14" s="1"/>
  <c r="S131" i="14" s="1"/>
  <c r="U131" i="14" s="1"/>
  <c r="AT131" i="14" s="1"/>
  <c r="O132" i="14"/>
  <c r="P132" i="14" s="1"/>
  <c r="Q132" i="14" s="1"/>
  <c r="S132" i="14" s="1"/>
  <c r="U132" i="14" s="1"/>
  <c r="AT132" i="14" s="1"/>
  <c r="O129" i="23"/>
  <c r="P130" i="9"/>
  <c r="Q130" i="9" s="1"/>
  <c r="S130" i="9" s="1"/>
  <c r="U130" i="9" s="1"/>
  <c r="AT130" i="9" s="1"/>
  <c r="N99" i="13"/>
  <c r="O99" i="13" s="1"/>
  <c r="N36" i="9"/>
  <c r="O36" i="9" s="1"/>
  <c r="P35" i="9"/>
  <c r="Q35" i="9" s="1"/>
  <c r="S35" i="9" s="1"/>
  <c r="U35" i="9" s="1"/>
  <c r="AQ35" i="9" s="1"/>
  <c r="AU35" i="9" s="1"/>
  <c r="BA130" i="18"/>
  <c r="AX130" i="18"/>
  <c r="P130" i="27"/>
  <c r="Q130" i="27" s="1"/>
  <c r="S130" i="27" s="1"/>
  <c r="U130" i="27" s="1"/>
  <c r="AT130" i="27" s="1"/>
  <c r="N131" i="27"/>
  <c r="O131" i="27" s="1"/>
  <c r="P36" i="21"/>
  <c r="Q36" i="21" s="1"/>
  <c r="S36" i="21" s="1"/>
  <c r="U36" i="21" s="1"/>
  <c r="AQ36" i="21" s="1"/>
  <c r="AU36" i="21" s="1"/>
  <c r="BA130" i="12"/>
  <c r="AX130" i="12"/>
  <c r="P66" i="33"/>
  <c r="Q66" i="33" s="1"/>
  <c r="S66" i="33" s="1"/>
  <c r="U66" i="33" s="1"/>
  <c r="AQ66" i="33" s="1"/>
  <c r="AU66" i="33" s="1"/>
  <c r="N146" i="14"/>
  <c r="P145" i="14"/>
  <c r="Q145" i="14" s="1"/>
  <c r="S145" i="14" s="1"/>
  <c r="U145" i="14" s="1"/>
  <c r="AT145" i="14" s="1"/>
  <c r="AX145" i="14" s="1"/>
  <c r="O146" i="14"/>
  <c r="AX132" i="15"/>
  <c r="BA132" i="15"/>
  <c r="P83" i="13"/>
  <c r="Q83" i="13" s="1"/>
  <c r="S83" i="13" s="1"/>
  <c r="U83" i="13" s="1"/>
  <c r="AQ83" i="13" s="1"/>
  <c r="AU83" i="13" s="1"/>
  <c r="O84" i="13"/>
  <c r="P84" i="13" s="1"/>
  <c r="Q84" i="13" s="1"/>
  <c r="S84" i="13" s="1"/>
  <c r="U84" i="13" s="1"/>
  <c r="AQ84" i="13" s="1"/>
  <c r="AU84" i="13" s="1"/>
  <c r="AV84" i="13" s="1"/>
  <c r="BA131" i="1"/>
  <c r="AX131" i="1"/>
  <c r="P114" i="8"/>
  <c r="Q114" i="8" s="1"/>
  <c r="S114" i="8" s="1"/>
  <c r="U114" i="8" s="1"/>
  <c r="AT114" i="8" s="1"/>
  <c r="AX114" i="8" s="1"/>
  <c r="P50" i="23"/>
  <c r="Q50" i="23" s="1"/>
  <c r="S50" i="23" s="1"/>
  <c r="U50" i="23" s="1"/>
  <c r="AQ50" i="23" s="1"/>
  <c r="AU50" i="23" s="1"/>
  <c r="N68" i="3"/>
  <c r="O68" i="3" s="1"/>
  <c r="P67" i="3"/>
  <c r="Q67" i="3" s="1"/>
  <c r="S67" i="3" s="1"/>
  <c r="U67" i="3" s="1"/>
  <c r="AQ67" i="3" s="1"/>
  <c r="AU67" i="3" s="1"/>
  <c r="AY132" i="26"/>
  <c r="O82" i="12"/>
  <c r="N131" i="31"/>
  <c r="O145" i="5"/>
  <c r="O97" i="23"/>
  <c r="O37" i="1"/>
  <c r="P37" i="1" s="1"/>
  <c r="Q37" i="1" s="1"/>
  <c r="S37" i="1" s="1"/>
  <c r="U37" i="1" s="1"/>
  <c r="AQ37" i="1" s="1"/>
  <c r="AU37" i="1" s="1"/>
  <c r="AV37" i="1" s="1"/>
  <c r="BA128" i="23"/>
  <c r="AX128" i="23"/>
  <c r="P115" i="31"/>
  <c r="Q115" i="31" s="1"/>
  <c r="S115" i="31" s="1"/>
  <c r="U115" i="31" s="1"/>
  <c r="AT115" i="31" s="1"/>
  <c r="AX115" i="31" s="1"/>
  <c r="O116" i="31"/>
  <c r="P116" i="31" s="1"/>
  <c r="Q116" i="31" s="1"/>
  <c r="S116" i="31" s="1"/>
  <c r="U116" i="31" s="1"/>
  <c r="AT116" i="31" s="1"/>
  <c r="AX116" i="31" s="1"/>
  <c r="AY116" i="31" s="1"/>
  <c r="O66" i="30"/>
  <c r="AX129" i="27"/>
  <c r="BA129" i="27"/>
  <c r="P98" i="28"/>
  <c r="Q98" i="28" s="1"/>
  <c r="S98" i="28" s="1"/>
  <c r="U98" i="28" s="1"/>
  <c r="AJ98" i="28" s="1"/>
  <c r="AN98" i="28" s="1"/>
  <c r="N36" i="5"/>
  <c r="O50" i="20"/>
  <c r="AX131" i="15"/>
  <c r="BA131" i="15"/>
  <c r="P52" i="16"/>
  <c r="Q52" i="16" s="1"/>
  <c r="S52" i="16" s="1"/>
  <c r="U52" i="16" s="1"/>
  <c r="AQ52" i="16" s="1"/>
  <c r="AU52" i="16" s="1"/>
  <c r="O53" i="16"/>
  <c r="P53" i="16" s="1"/>
  <c r="Q53" i="16" s="1"/>
  <c r="S53" i="16" s="1"/>
  <c r="U53" i="16" s="1"/>
  <c r="AQ53" i="16" s="1"/>
  <c r="AU53" i="16" s="1"/>
  <c r="AV53" i="16" s="1"/>
  <c r="P98" i="1"/>
  <c r="Q98" i="1" s="1"/>
  <c r="S98" i="1" s="1"/>
  <c r="U98" i="1" s="1"/>
  <c r="AJ98" i="1" s="1"/>
  <c r="AN98" i="1" s="1"/>
  <c r="P50" i="7"/>
  <c r="Q50" i="7" s="1"/>
  <c r="S50" i="7" s="1"/>
  <c r="U50" i="7" s="1"/>
  <c r="AQ50" i="7" s="1"/>
  <c r="AU50" i="7" s="1"/>
  <c r="AX132" i="5"/>
  <c r="AY132" i="5" s="1"/>
  <c r="BA132" i="5"/>
  <c r="N83" i="18"/>
  <c r="O83" i="18" s="1"/>
  <c r="P82" i="18"/>
  <c r="Q82" i="18" s="1"/>
  <c r="S82" i="18" s="1"/>
  <c r="U82" i="18" s="1"/>
  <c r="AQ82" i="18" s="1"/>
  <c r="AU82" i="18" s="1"/>
  <c r="P97" i="3"/>
  <c r="Q97" i="3" s="1"/>
  <c r="S97" i="3" s="1"/>
  <c r="U97" i="3" s="1"/>
  <c r="AJ97" i="3" s="1"/>
  <c r="AN97" i="3" s="1"/>
  <c r="O98" i="3"/>
  <c r="P99" i="22"/>
  <c r="Q99" i="22" s="1"/>
  <c r="S99" i="22" s="1"/>
  <c r="U99" i="22" s="1"/>
  <c r="AJ99" i="22" s="1"/>
  <c r="AN99" i="22" s="1"/>
  <c r="P68" i="24"/>
  <c r="Q68" i="24" s="1"/>
  <c r="S68" i="24" s="1"/>
  <c r="U68" i="24" s="1"/>
  <c r="AQ68" i="24" s="1"/>
  <c r="AU68" i="24" s="1"/>
  <c r="O69" i="24"/>
  <c r="P69" i="24" s="1"/>
  <c r="Q69" i="24" s="1"/>
  <c r="S69" i="24" s="1"/>
  <c r="U69" i="24" s="1"/>
  <c r="AQ69" i="24" s="1"/>
  <c r="AU69" i="24" s="1"/>
  <c r="AV69" i="24" s="1"/>
  <c r="BA131" i="6"/>
  <c r="AX131" i="6"/>
  <c r="BA130" i="7"/>
  <c r="AX130" i="7"/>
  <c r="P130" i="17"/>
  <c r="Q130" i="17" s="1"/>
  <c r="S130" i="17" s="1"/>
  <c r="U130" i="17" s="1"/>
  <c r="AT130" i="17" s="1"/>
  <c r="N115" i="11"/>
  <c r="P114" i="11"/>
  <c r="Q114" i="11" s="1"/>
  <c r="S114" i="11" s="1"/>
  <c r="U114" i="11" s="1"/>
  <c r="AT114" i="11" s="1"/>
  <c r="AX114" i="11" s="1"/>
  <c r="P51" i="14"/>
  <c r="Q51" i="14" s="1"/>
  <c r="S51" i="14" s="1"/>
  <c r="U51" i="14" s="1"/>
  <c r="AQ51" i="14" s="1"/>
  <c r="AU51" i="14" s="1"/>
  <c r="N52" i="14"/>
  <c r="O52" i="14" s="1"/>
  <c r="BA131" i="5"/>
  <c r="AX131" i="5"/>
  <c r="N99" i="8"/>
  <c r="P98" i="8"/>
  <c r="Q98" i="8" s="1"/>
  <c r="S98" i="8" s="1"/>
  <c r="U98" i="8" s="1"/>
  <c r="AJ98" i="8" s="1"/>
  <c r="AN98" i="8" s="1"/>
  <c r="O99" i="8"/>
  <c r="P52" i="6"/>
  <c r="Q52" i="6" s="1"/>
  <c r="S52" i="6" s="1"/>
  <c r="U52" i="6" s="1"/>
  <c r="AQ52" i="6" s="1"/>
  <c r="AU52" i="6" s="1"/>
  <c r="O53" i="6"/>
  <c r="P53" i="6" s="1"/>
  <c r="Q53" i="6" s="1"/>
  <c r="S53" i="6" s="1"/>
  <c r="U53" i="6" s="1"/>
  <c r="AQ53" i="6" s="1"/>
  <c r="AU53" i="6" s="1"/>
  <c r="AV53" i="6" s="1"/>
  <c r="BA132" i="6"/>
  <c r="BB132" i="6" s="1"/>
  <c r="AX132" i="6"/>
  <c r="AY132" i="6" s="1"/>
  <c r="N36" i="4"/>
  <c r="O36" i="4" s="1"/>
  <c r="P145" i="16"/>
  <c r="Q145" i="16" s="1"/>
  <c r="S145" i="16" s="1"/>
  <c r="U145" i="16" s="1"/>
  <c r="AT145" i="16" s="1"/>
  <c r="AX145" i="16" s="1"/>
  <c r="O146" i="13"/>
  <c r="P66" i="22"/>
  <c r="Q66" i="22" s="1"/>
  <c r="S66" i="22" s="1"/>
  <c r="U66" i="22" s="1"/>
  <c r="AQ66" i="22" s="1"/>
  <c r="AU66" i="22" s="1"/>
  <c r="P97" i="31"/>
  <c r="Q97" i="31" s="1"/>
  <c r="S97" i="31" s="1"/>
  <c r="U97" i="31" s="1"/>
  <c r="AJ97" i="31" s="1"/>
  <c r="AN97" i="31" s="1"/>
  <c r="O98" i="31"/>
  <c r="O146" i="28"/>
  <c r="P113" i="17"/>
  <c r="Q113" i="17" s="1"/>
  <c r="S113" i="17" s="1"/>
  <c r="U113" i="17" s="1"/>
  <c r="AT113" i="17" s="1"/>
  <c r="AX113" i="17" s="1"/>
  <c r="O114" i="17"/>
  <c r="N83" i="21"/>
  <c r="O83" i="21" s="1"/>
  <c r="N83" i="19"/>
  <c r="O83" i="19" s="1"/>
  <c r="P67" i="20"/>
  <c r="Q67" i="20" s="1"/>
  <c r="S67" i="20" s="1"/>
  <c r="U67" i="20" s="1"/>
  <c r="AQ67" i="20" s="1"/>
  <c r="AU67" i="20" s="1"/>
  <c r="O99" i="10"/>
  <c r="N131" i="7"/>
  <c r="O131" i="7" s="1"/>
  <c r="AX129" i="17"/>
  <c r="BA129" i="17"/>
  <c r="N68" i="26"/>
  <c r="P67" i="26"/>
  <c r="Q67" i="26" s="1"/>
  <c r="S67" i="26" s="1"/>
  <c r="U67" i="26" s="1"/>
  <c r="AQ67" i="26" s="1"/>
  <c r="AU67" i="26" s="1"/>
  <c r="O146" i="15"/>
  <c r="P51" i="13"/>
  <c r="Q51" i="13" s="1"/>
  <c r="S51" i="13" s="1"/>
  <c r="U51" i="13" s="1"/>
  <c r="AQ51" i="13" s="1"/>
  <c r="AU51" i="13" s="1"/>
  <c r="O50" i="27"/>
  <c r="P129" i="29"/>
  <c r="Q129" i="29" s="1"/>
  <c r="S129" i="29" s="1"/>
  <c r="U129" i="29" s="1"/>
  <c r="AT129" i="29" s="1"/>
  <c r="N36" i="22"/>
  <c r="O36" i="22" s="1"/>
  <c r="P35" i="22"/>
  <c r="Q35" i="22" s="1"/>
  <c r="S35" i="22" s="1"/>
  <c r="U35" i="22" s="1"/>
  <c r="AQ35" i="22" s="1"/>
  <c r="AU35" i="22" s="1"/>
  <c r="N83" i="1"/>
  <c r="O83" i="1" s="1"/>
  <c r="P82" i="1"/>
  <c r="Q82" i="1" s="1"/>
  <c r="S82" i="1" s="1"/>
  <c r="U82" i="1" s="1"/>
  <c r="AQ82" i="1" s="1"/>
  <c r="AU82" i="1" s="1"/>
  <c r="AX132" i="11"/>
  <c r="AY132" i="11" s="1"/>
  <c r="BA132" i="11"/>
  <c r="P68" i="16"/>
  <c r="Q68" i="16" s="1"/>
  <c r="S68" i="16" s="1"/>
  <c r="U68" i="16" s="1"/>
  <c r="AQ68" i="16" s="1"/>
  <c r="AU68" i="16" s="1"/>
  <c r="O69" i="16"/>
  <c r="P69" i="16" s="1"/>
  <c r="Q69" i="16" s="1"/>
  <c r="S69" i="16" s="1"/>
  <c r="U69" i="16" s="1"/>
  <c r="AQ69" i="16" s="1"/>
  <c r="AU69" i="16" s="1"/>
  <c r="AV69" i="16" s="1"/>
  <c r="P68" i="5"/>
  <c r="Q68" i="5" s="1"/>
  <c r="S68" i="5" s="1"/>
  <c r="U68" i="5" s="1"/>
  <c r="AQ68" i="5" s="1"/>
  <c r="AU68" i="5" s="1"/>
  <c r="AX132" i="8"/>
  <c r="AY132" i="8" s="1"/>
  <c r="BA132" i="8"/>
  <c r="BB132" i="8" s="1"/>
  <c r="P68" i="15"/>
  <c r="Q68" i="15" s="1"/>
  <c r="S68" i="15" s="1"/>
  <c r="U68" i="15" s="1"/>
  <c r="AQ68" i="15" s="1"/>
  <c r="AU68" i="15" s="1"/>
  <c r="N146" i="22"/>
  <c r="O146" i="22" s="1"/>
  <c r="P145" i="22"/>
  <c r="Q145" i="22" s="1"/>
  <c r="S145" i="22" s="1"/>
  <c r="U145" i="22" s="1"/>
  <c r="AT145" i="22" s="1"/>
  <c r="AX145" i="22" s="1"/>
  <c r="N146" i="31"/>
  <c r="P145" i="31"/>
  <c r="Q145" i="31" s="1"/>
  <c r="S145" i="31" s="1"/>
  <c r="U145" i="31" s="1"/>
  <c r="AT145" i="31" s="1"/>
  <c r="AX145" i="31" s="1"/>
  <c r="O146" i="31"/>
  <c r="P115" i="10"/>
  <c r="Q115" i="10" s="1"/>
  <c r="S115" i="10" s="1"/>
  <c r="U115" i="10" s="1"/>
  <c r="AT115" i="10" s="1"/>
  <c r="AX115" i="10" s="1"/>
  <c r="O83" i="5"/>
  <c r="O99" i="24"/>
  <c r="O113" i="18"/>
  <c r="O146" i="8"/>
  <c r="O67" i="31"/>
  <c r="O146" i="2"/>
  <c r="O99" i="9"/>
  <c r="P34" i="19"/>
  <c r="Q34" i="19" s="1"/>
  <c r="S34" i="19" s="1"/>
  <c r="U34" i="19" s="1"/>
  <c r="AQ34" i="19" s="1"/>
  <c r="AU34" i="19" s="1"/>
  <c r="O35" i="19"/>
  <c r="O37" i="33"/>
  <c r="P37" i="33" s="1"/>
  <c r="Q37" i="33" s="1"/>
  <c r="S37" i="33" s="1"/>
  <c r="U37" i="33" s="1"/>
  <c r="AQ37" i="33" s="1"/>
  <c r="AU37" i="33" s="1"/>
  <c r="AV37" i="33" s="1"/>
  <c r="P82" i="26"/>
  <c r="Q82" i="26" s="1"/>
  <c r="S82" i="26" s="1"/>
  <c r="U82" i="26" s="1"/>
  <c r="AQ82" i="26" s="1"/>
  <c r="AU82" i="26" s="1"/>
  <c r="N83" i="26"/>
  <c r="O83" i="26"/>
  <c r="P36" i="14"/>
  <c r="Q36" i="14" s="1"/>
  <c r="S36" i="14" s="1"/>
  <c r="U36" i="14" s="1"/>
  <c r="AQ36" i="14" s="1"/>
  <c r="AU36" i="14" s="1"/>
  <c r="P130" i="28"/>
  <c r="Q130" i="28" s="1"/>
  <c r="S130" i="28" s="1"/>
  <c r="U130" i="28" s="1"/>
  <c r="AT130" i="28" s="1"/>
  <c r="AX128" i="29"/>
  <c r="BA128" i="29"/>
  <c r="N131" i="13"/>
  <c r="P130" i="13"/>
  <c r="Q130" i="13" s="1"/>
  <c r="S130" i="13" s="1"/>
  <c r="U130" i="13" s="1"/>
  <c r="AT130" i="13" s="1"/>
  <c r="O131" i="13"/>
  <c r="P81" i="22"/>
  <c r="Q81" i="22" s="1"/>
  <c r="S81" i="22" s="1"/>
  <c r="U81" i="22" s="1"/>
  <c r="AQ81" i="22" s="1"/>
  <c r="AU81" i="22" s="1"/>
  <c r="O82" i="22"/>
  <c r="AX131" i="11"/>
  <c r="BA131" i="11"/>
  <c r="P99" i="4"/>
  <c r="Q99" i="4" s="1"/>
  <c r="S99" i="4" s="1"/>
  <c r="U99" i="4" s="1"/>
  <c r="AJ99" i="4" s="1"/>
  <c r="AN99" i="4" s="1"/>
  <c r="O100" i="4"/>
  <c r="P100" i="4" s="1"/>
  <c r="Q100" i="4" s="1"/>
  <c r="S100" i="4" s="1"/>
  <c r="U100" i="4" s="1"/>
  <c r="AJ100" i="4" s="1"/>
  <c r="AN100" i="4" s="1"/>
  <c r="AO100" i="4" s="1"/>
  <c r="P36" i="6"/>
  <c r="Q36" i="6" s="1"/>
  <c r="S36" i="6" s="1"/>
  <c r="U36" i="6" s="1"/>
  <c r="AQ36" i="6" s="1"/>
  <c r="AU36" i="6" s="1"/>
  <c r="P144" i="12"/>
  <c r="Q144" i="12" s="1"/>
  <c r="S144" i="12" s="1"/>
  <c r="U144" i="12" s="1"/>
  <c r="AT144" i="12" s="1"/>
  <c r="AX144" i="12" s="1"/>
  <c r="O145" i="12"/>
  <c r="P68" i="28"/>
  <c r="Q68" i="28" s="1"/>
  <c r="S68" i="28" s="1"/>
  <c r="U68" i="28" s="1"/>
  <c r="AQ68" i="28" s="1"/>
  <c r="AU68" i="28" s="1"/>
  <c r="O69" i="28"/>
  <c r="P69" i="28" s="1"/>
  <c r="Q69" i="28" s="1"/>
  <c r="S69" i="28" s="1"/>
  <c r="U69" i="28" s="1"/>
  <c r="AQ69" i="28" s="1"/>
  <c r="AU69" i="28" s="1"/>
  <c r="AV69" i="28" s="1"/>
  <c r="P67" i="1"/>
  <c r="Q67" i="1" s="1"/>
  <c r="S67" i="1" s="1"/>
  <c r="U67" i="1" s="1"/>
  <c r="AQ67" i="1" s="1"/>
  <c r="AU67" i="1" s="1"/>
  <c r="P82" i="2"/>
  <c r="Q82" i="2" s="1"/>
  <c r="S82" i="2" s="1"/>
  <c r="U82" i="2" s="1"/>
  <c r="AQ82" i="2" s="1"/>
  <c r="AU82" i="2" s="1"/>
  <c r="P36" i="12"/>
  <c r="Q36" i="12" s="1"/>
  <c r="S36" i="12" s="1"/>
  <c r="U36" i="12" s="1"/>
  <c r="AQ36" i="12" s="1"/>
  <c r="AU36" i="12" s="1"/>
  <c r="P35" i="29"/>
  <c r="Q35" i="29" s="1"/>
  <c r="S35" i="29" s="1"/>
  <c r="U35" i="29" s="1"/>
  <c r="AQ35" i="29" s="1"/>
  <c r="AU35" i="29" s="1"/>
  <c r="P35" i="20"/>
  <c r="Q35" i="20" s="1"/>
  <c r="S35" i="20" s="1"/>
  <c r="U35" i="20" s="1"/>
  <c r="AQ35" i="20" s="1"/>
  <c r="AU35" i="20" s="1"/>
  <c r="P114" i="25"/>
  <c r="Q114" i="25" s="1"/>
  <c r="S114" i="25" s="1"/>
  <c r="U114" i="25" s="1"/>
  <c r="AT114" i="25" s="1"/>
  <c r="AX114" i="25" s="1"/>
  <c r="N146" i="26"/>
  <c r="P145" i="26"/>
  <c r="Q145" i="26" s="1"/>
  <c r="S145" i="26" s="1"/>
  <c r="U145" i="26" s="1"/>
  <c r="AT145" i="26" s="1"/>
  <c r="AX145" i="26" s="1"/>
  <c r="O146" i="26"/>
  <c r="BA132" i="25"/>
  <c r="AX132" i="25"/>
  <c r="N146" i="20"/>
  <c r="O146" i="20" s="1"/>
  <c r="P145" i="20"/>
  <c r="Q145" i="20" s="1"/>
  <c r="S145" i="20" s="1"/>
  <c r="U145" i="20" s="1"/>
  <c r="AT145" i="20" s="1"/>
  <c r="AX145" i="20" s="1"/>
  <c r="N83" i="6"/>
  <c r="O83" i="6" s="1"/>
  <c r="N99" i="9"/>
  <c r="P35" i="3"/>
  <c r="Q35" i="3" s="1"/>
  <c r="S35" i="3" s="1"/>
  <c r="U35" i="3" s="1"/>
  <c r="AQ35" i="3" s="1"/>
  <c r="AU35" i="3" s="1"/>
  <c r="P51" i="18"/>
  <c r="Q51" i="18" s="1"/>
  <c r="S51" i="18" s="1"/>
  <c r="U51" i="18" s="1"/>
  <c r="AQ51" i="18" s="1"/>
  <c r="AU51" i="18" s="1"/>
  <c r="P83" i="14"/>
  <c r="Q83" i="14" s="1"/>
  <c r="S83" i="14" s="1"/>
  <c r="U83" i="14" s="1"/>
  <c r="AQ83" i="14" s="1"/>
  <c r="AU83" i="14" s="1"/>
  <c r="P146" i="30"/>
  <c r="Q146" i="30" s="1"/>
  <c r="S146" i="30" s="1"/>
  <c r="U146" i="30" s="1"/>
  <c r="AT146" i="30" s="1"/>
  <c r="AX146" i="30" s="1"/>
  <c r="P35" i="31"/>
  <c r="Q35" i="31" s="1"/>
  <c r="S35" i="31" s="1"/>
  <c r="U35" i="31" s="1"/>
  <c r="AQ35" i="31" s="1"/>
  <c r="AU35" i="31" s="1"/>
  <c r="P131" i="19"/>
  <c r="Q131" i="19" s="1"/>
  <c r="S131" i="19" s="1"/>
  <c r="U131" i="19" s="1"/>
  <c r="AT131" i="19" s="1"/>
  <c r="O132" i="19"/>
  <c r="P132" i="19" s="1"/>
  <c r="Q132" i="19" s="1"/>
  <c r="S132" i="19" s="1"/>
  <c r="U132" i="19" s="1"/>
  <c r="AT132" i="19" s="1"/>
  <c r="AX130" i="31"/>
  <c r="BA130" i="31"/>
  <c r="P115" i="26"/>
  <c r="Q115" i="26" s="1"/>
  <c r="S115" i="26" s="1"/>
  <c r="U115" i="26" s="1"/>
  <c r="AT115" i="26" s="1"/>
  <c r="AX115" i="26" s="1"/>
  <c r="O116" i="26"/>
  <c r="P116" i="26" s="1"/>
  <c r="Q116" i="26" s="1"/>
  <c r="S116" i="26" s="1"/>
  <c r="U116" i="26" s="1"/>
  <c r="AT116" i="26" s="1"/>
  <c r="AX116" i="26" s="1"/>
  <c r="AY116" i="26" s="1"/>
  <c r="P66" i="23"/>
  <c r="Q66" i="23" s="1"/>
  <c r="S66" i="23" s="1"/>
  <c r="U66" i="23" s="1"/>
  <c r="AQ66" i="23" s="1"/>
  <c r="AU66" i="23" s="1"/>
  <c r="O67" i="23"/>
  <c r="O98" i="6"/>
  <c r="O37" i="26"/>
  <c r="P37" i="26" s="1"/>
  <c r="Q37" i="26" s="1"/>
  <c r="S37" i="26" s="1"/>
  <c r="U37" i="26" s="1"/>
  <c r="AQ37" i="26" s="1"/>
  <c r="AU37" i="26" s="1"/>
  <c r="AV37" i="26" s="1"/>
  <c r="BA131" i="25"/>
  <c r="AX131" i="25"/>
  <c r="O37" i="25"/>
  <c r="P37" i="25" s="1"/>
  <c r="Q37" i="25" s="1"/>
  <c r="S37" i="25" s="1"/>
  <c r="U37" i="25" s="1"/>
  <c r="AQ37" i="25" s="1"/>
  <c r="AU37" i="25" s="1"/>
  <c r="AV37" i="25" s="1"/>
  <c r="O67" i="8"/>
  <c r="O82" i="30"/>
  <c r="P82" i="7"/>
  <c r="Q82" i="7" s="1"/>
  <c r="S82" i="7" s="1"/>
  <c r="U82" i="7" s="1"/>
  <c r="AQ82" i="7" s="1"/>
  <c r="AU82" i="7" s="1"/>
  <c r="N83" i="7"/>
  <c r="O83" i="7" s="1"/>
  <c r="P130" i="21"/>
  <c r="Q130" i="21" s="1"/>
  <c r="S130" i="21" s="1"/>
  <c r="U130" i="21" s="1"/>
  <c r="AT130" i="21" s="1"/>
  <c r="O132" i="3"/>
  <c r="P132" i="3" s="1"/>
  <c r="Q132" i="3" s="1"/>
  <c r="S132" i="3" s="1"/>
  <c r="U132" i="3" s="1"/>
  <c r="AT132" i="3" s="1"/>
  <c r="O69" i="6"/>
  <c r="P69" i="6" s="1"/>
  <c r="Q69" i="6" s="1"/>
  <c r="S69" i="6" s="1"/>
  <c r="U69" i="6" s="1"/>
  <c r="AQ69" i="6" s="1"/>
  <c r="AU69" i="6" s="1"/>
  <c r="AV69" i="6" s="1"/>
  <c r="O37" i="23"/>
  <c r="P37" i="23" s="1"/>
  <c r="Q37" i="23" s="1"/>
  <c r="S37" i="23" s="1"/>
  <c r="U37" i="23" s="1"/>
  <c r="AQ37" i="23" s="1"/>
  <c r="AU37" i="23" s="1"/>
  <c r="AV37" i="23" s="1"/>
  <c r="O69" i="11"/>
  <c r="P69" i="11" s="1"/>
  <c r="Q69" i="11" s="1"/>
  <c r="S69" i="11" s="1"/>
  <c r="U69" i="11" s="1"/>
  <c r="AQ69" i="11" s="1"/>
  <c r="AU69" i="11" s="1"/>
  <c r="AV69" i="11" s="1"/>
  <c r="P83" i="29"/>
  <c r="Q83" i="29" s="1"/>
  <c r="S83" i="29" s="1"/>
  <c r="U83" i="29" s="1"/>
  <c r="AQ83" i="29" s="1"/>
  <c r="AU83" i="29" s="1"/>
  <c r="P113" i="14"/>
  <c r="Q113" i="14" s="1"/>
  <c r="S113" i="14" s="1"/>
  <c r="U113" i="14" s="1"/>
  <c r="AT113" i="14" s="1"/>
  <c r="AX113" i="14" s="1"/>
  <c r="P67" i="14"/>
  <c r="Q67" i="14" s="1"/>
  <c r="S67" i="14" s="1"/>
  <c r="U67" i="14" s="1"/>
  <c r="AQ67" i="14" s="1"/>
  <c r="AU67" i="14" s="1"/>
  <c r="BA132" i="2"/>
  <c r="AX132" i="2"/>
  <c r="P36" i="18"/>
  <c r="Q36" i="18" s="1"/>
  <c r="S36" i="18" s="1"/>
  <c r="U36" i="18" s="1"/>
  <c r="AQ36" i="18" s="1"/>
  <c r="AU36" i="18" s="1"/>
  <c r="N115" i="20"/>
  <c r="O115" i="20" s="1"/>
  <c r="P114" i="4"/>
  <c r="Q114" i="4" s="1"/>
  <c r="S114" i="4" s="1"/>
  <c r="U114" i="4" s="1"/>
  <c r="AT114" i="4" s="1"/>
  <c r="AX114" i="4" s="1"/>
  <c r="N115" i="4"/>
  <c r="N146" i="24"/>
  <c r="O146" i="24" s="1"/>
  <c r="P145" i="24"/>
  <c r="Q145" i="24" s="1"/>
  <c r="S145" i="24" s="1"/>
  <c r="U145" i="24" s="1"/>
  <c r="AT145" i="24" s="1"/>
  <c r="AX145" i="24" s="1"/>
  <c r="P114" i="29"/>
  <c r="Q114" i="29" s="1"/>
  <c r="S114" i="29" s="1"/>
  <c r="U114" i="29" s="1"/>
  <c r="AT114" i="29" s="1"/>
  <c r="AX114" i="29" s="1"/>
  <c r="N115" i="15"/>
  <c r="P114" i="15"/>
  <c r="Q114" i="15" s="1"/>
  <c r="S114" i="15" s="1"/>
  <c r="U114" i="15" s="1"/>
  <c r="AT114" i="15" s="1"/>
  <c r="AX114" i="15" s="1"/>
  <c r="P34" i="10"/>
  <c r="Q34" i="10" s="1"/>
  <c r="S34" i="10" s="1"/>
  <c r="U34" i="10" s="1"/>
  <c r="AQ34" i="10" s="1"/>
  <c r="AU34" i="10" s="1"/>
  <c r="O35" i="10"/>
  <c r="P36" i="15"/>
  <c r="Q36" i="15" s="1"/>
  <c r="S36" i="15" s="1"/>
  <c r="U36" i="15" s="1"/>
  <c r="AQ36" i="15" s="1"/>
  <c r="AU36" i="15" s="1"/>
  <c r="O37" i="15"/>
  <c r="P37" i="15" s="1"/>
  <c r="Q37" i="15" s="1"/>
  <c r="S37" i="15" s="1"/>
  <c r="U37" i="15" s="1"/>
  <c r="AQ37" i="15" s="1"/>
  <c r="AU37" i="15" s="1"/>
  <c r="AV37" i="15" s="1"/>
  <c r="P98" i="12"/>
  <c r="Q98" i="12" s="1"/>
  <c r="S98" i="12" s="1"/>
  <c r="U98" i="12" s="1"/>
  <c r="AJ98" i="12" s="1"/>
  <c r="AN98" i="12" s="1"/>
  <c r="N131" i="24"/>
  <c r="O131" i="24" s="1"/>
  <c r="P130" i="24"/>
  <c r="Q130" i="24" s="1"/>
  <c r="S130" i="24" s="1"/>
  <c r="U130" i="24" s="1"/>
  <c r="AT130" i="24" s="1"/>
  <c r="P131" i="10"/>
  <c r="Q131" i="10" s="1"/>
  <c r="S131" i="10" s="1"/>
  <c r="U131" i="10" s="1"/>
  <c r="AT131" i="10" s="1"/>
  <c r="O132" i="10"/>
  <c r="P132" i="10" s="1"/>
  <c r="Q132" i="10" s="1"/>
  <c r="S132" i="10" s="1"/>
  <c r="U132" i="10" s="1"/>
  <c r="AT132" i="10" s="1"/>
  <c r="BA131" i="3"/>
  <c r="AX131" i="3"/>
  <c r="P82" i="20"/>
  <c r="Q82" i="20" s="1"/>
  <c r="S82" i="20" s="1"/>
  <c r="U82" i="20" s="1"/>
  <c r="AQ82" i="20" s="1"/>
  <c r="AU82" i="20" s="1"/>
  <c r="N99" i="5"/>
  <c r="P98" i="5"/>
  <c r="Q98" i="5" s="1"/>
  <c r="S98" i="5" s="1"/>
  <c r="U98" i="5" s="1"/>
  <c r="AJ98" i="5" s="1"/>
  <c r="AN98" i="5" s="1"/>
  <c r="O99" i="5"/>
  <c r="P146" i="7"/>
  <c r="Q146" i="7" s="1"/>
  <c r="S146" i="7" s="1"/>
  <c r="U146" i="7" s="1"/>
  <c r="AT146" i="7" s="1"/>
  <c r="AX146" i="7" s="1"/>
  <c r="N99" i="20"/>
  <c r="O99" i="20" s="1"/>
  <c r="N115" i="19"/>
  <c r="O115" i="19" s="1"/>
  <c r="AX131" i="2"/>
  <c r="BA131" i="2"/>
  <c r="O83" i="24"/>
  <c r="O53" i="3"/>
  <c r="P53" i="3" s="1"/>
  <c r="Q53" i="3" s="1"/>
  <c r="S53" i="3" s="1"/>
  <c r="U53" i="3" s="1"/>
  <c r="AQ53" i="3" s="1"/>
  <c r="AU53" i="3" s="1"/>
  <c r="AV53" i="3" s="1"/>
  <c r="BA130" i="16"/>
  <c r="AX130" i="16"/>
  <c r="O146" i="1"/>
  <c r="N36" i="11"/>
  <c r="O36" i="11" s="1"/>
  <c r="N115" i="33"/>
  <c r="O115" i="33" s="1"/>
  <c r="P52" i="19"/>
  <c r="Q52" i="19" s="1"/>
  <c r="S52" i="19" s="1"/>
  <c r="U52" i="19" s="1"/>
  <c r="AQ52" i="19" s="1"/>
  <c r="AU52" i="19" s="1"/>
  <c r="O53" i="19"/>
  <c r="P53" i="19" s="1"/>
  <c r="Q53" i="19" s="1"/>
  <c r="S53" i="19" s="1"/>
  <c r="U53" i="19" s="1"/>
  <c r="AQ53" i="19" s="1"/>
  <c r="AU53" i="19" s="1"/>
  <c r="AV53" i="19" s="1"/>
  <c r="N52" i="15"/>
  <c r="O52" i="15" s="1"/>
  <c r="N146" i="34" l="1"/>
  <c r="O146" i="34" s="1"/>
  <c r="P115" i="34"/>
  <c r="Q115" i="34" s="1"/>
  <c r="S115" i="34" s="1"/>
  <c r="U115" i="34" s="1"/>
  <c r="AT115" i="34" s="1"/>
  <c r="AX115" i="34" s="1"/>
  <c r="O116" i="34"/>
  <c r="P116" i="34" s="1"/>
  <c r="Q116" i="34" s="1"/>
  <c r="S116" i="34" s="1"/>
  <c r="U116" i="34" s="1"/>
  <c r="AT116" i="34" s="1"/>
  <c r="AX116" i="34" s="1"/>
  <c r="AY116" i="34" s="1"/>
  <c r="BA132" i="34"/>
  <c r="BB132" i="34" s="1"/>
  <c r="AX132" i="34"/>
  <c r="AY132" i="34" s="1"/>
  <c r="P146" i="20"/>
  <c r="Q146" i="20" s="1"/>
  <c r="S146" i="20" s="1"/>
  <c r="U146" i="20" s="1"/>
  <c r="AT146" i="20" s="1"/>
  <c r="AX146" i="20" s="1"/>
  <c r="O147" i="20"/>
  <c r="P147" i="20" s="1"/>
  <c r="Q147" i="20" s="1"/>
  <c r="S147" i="20" s="1"/>
  <c r="U147" i="20" s="1"/>
  <c r="AT147" i="20" s="1"/>
  <c r="AX147" i="20" s="1"/>
  <c r="AY147" i="20" s="1"/>
  <c r="P146" i="22"/>
  <c r="Q146" i="22" s="1"/>
  <c r="S146" i="22" s="1"/>
  <c r="U146" i="22" s="1"/>
  <c r="AT146" i="22" s="1"/>
  <c r="AX146" i="22" s="1"/>
  <c r="O147" i="22"/>
  <c r="P147" i="22" s="1"/>
  <c r="Q147" i="22" s="1"/>
  <c r="S147" i="22" s="1"/>
  <c r="U147" i="22" s="1"/>
  <c r="AT147" i="22" s="1"/>
  <c r="AX147" i="22" s="1"/>
  <c r="AY147" i="22" s="1"/>
  <c r="P99" i="20"/>
  <c r="Q99" i="20" s="1"/>
  <c r="S99" i="20" s="1"/>
  <c r="U99" i="20" s="1"/>
  <c r="AJ99" i="20" s="1"/>
  <c r="AN99" i="20" s="1"/>
  <c r="O100" i="20"/>
  <c r="P100" i="20" s="1"/>
  <c r="Q100" i="20" s="1"/>
  <c r="S100" i="20" s="1"/>
  <c r="U100" i="20" s="1"/>
  <c r="AJ100" i="20" s="1"/>
  <c r="AN100" i="20" s="1"/>
  <c r="AO100" i="20" s="1"/>
  <c r="P83" i="7"/>
  <c r="Q83" i="7" s="1"/>
  <c r="S83" i="7" s="1"/>
  <c r="U83" i="7" s="1"/>
  <c r="AQ83" i="7" s="1"/>
  <c r="AU83" i="7" s="1"/>
  <c r="O84" i="7"/>
  <c r="P84" i="7" s="1"/>
  <c r="Q84" i="7" s="1"/>
  <c r="S84" i="7" s="1"/>
  <c r="U84" i="7" s="1"/>
  <c r="AQ84" i="7" s="1"/>
  <c r="AU84" i="7" s="1"/>
  <c r="AV84" i="7" s="1"/>
  <c r="P146" i="24"/>
  <c r="Q146" i="24" s="1"/>
  <c r="S146" i="24" s="1"/>
  <c r="U146" i="24" s="1"/>
  <c r="AT146" i="24" s="1"/>
  <c r="AX146" i="24" s="1"/>
  <c r="O147" i="24"/>
  <c r="P147" i="24" s="1"/>
  <c r="Q147" i="24" s="1"/>
  <c r="S147" i="24" s="1"/>
  <c r="U147" i="24" s="1"/>
  <c r="AT147" i="24" s="1"/>
  <c r="AX147" i="24" s="1"/>
  <c r="AY147" i="24" s="1"/>
  <c r="P131" i="27"/>
  <c r="Q131" i="27" s="1"/>
  <c r="S131" i="27" s="1"/>
  <c r="U131" i="27" s="1"/>
  <c r="AT131" i="27" s="1"/>
  <c r="O132" i="27"/>
  <c r="P132" i="27" s="1"/>
  <c r="Q132" i="27" s="1"/>
  <c r="S132" i="27" s="1"/>
  <c r="U132" i="27" s="1"/>
  <c r="AT132" i="27" s="1"/>
  <c r="P83" i="1"/>
  <c r="Q83" i="1" s="1"/>
  <c r="S83" i="1" s="1"/>
  <c r="U83" i="1" s="1"/>
  <c r="AQ83" i="1" s="1"/>
  <c r="AU83" i="1" s="1"/>
  <c r="O84" i="1"/>
  <c r="P84" i="1" s="1"/>
  <c r="Q84" i="1" s="1"/>
  <c r="S84" i="1" s="1"/>
  <c r="U84" i="1" s="1"/>
  <c r="AQ84" i="1" s="1"/>
  <c r="AU84" i="1" s="1"/>
  <c r="AV84" i="1" s="1"/>
  <c r="P36" i="9"/>
  <c r="Q36" i="9" s="1"/>
  <c r="S36" i="9" s="1"/>
  <c r="U36" i="9" s="1"/>
  <c r="AQ36" i="9" s="1"/>
  <c r="AU36" i="9" s="1"/>
  <c r="O37" i="9"/>
  <c r="P37" i="9" s="1"/>
  <c r="Q37" i="9" s="1"/>
  <c r="S37" i="9" s="1"/>
  <c r="U37" i="9" s="1"/>
  <c r="AQ37" i="9" s="1"/>
  <c r="AU37" i="9" s="1"/>
  <c r="AV37" i="9" s="1"/>
  <c r="P115" i="20"/>
  <c r="Q115" i="20" s="1"/>
  <c r="S115" i="20" s="1"/>
  <c r="U115" i="20" s="1"/>
  <c r="AT115" i="20" s="1"/>
  <c r="AX115" i="20" s="1"/>
  <c r="O116" i="20"/>
  <c r="P116" i="20" s="1"/>
  <c r="Q116" i="20" s="1"/>
  <c r="S116" i="20" s="1"/>
  <c r="U116" i="20" s="1"/>
  <c r="AT116" i="20" s="1"/>
  <c r="AX116" i="20" s="1"/>
  <c r="AY116" i="20" s="1"/>
  <c r="P83" i="18"/>
  <c r="Q83" i="18" s="1"/>
  <c r="S83" i="18" s="1"/>
  <c r="U83" i="18" s="1"/>
  <c r="AQ83" i="18" s="1"/>
  <c r="AU83" i="18" s="1"/>
  <c r="O84" i="18"/>
  <c r="P84" i="18" s="1"/>
  <c r="Q84" i="18" s="1"/>
  <c r="S84" i="18" s="1"/>
  <c r="U84" i="18" s="1"/>
  <c r="AQ84" i="18" s="1"/>
  <c r="AU84" i="18" s="1"/>
  <c r="AV84" i="18" s="1"/>
  <c r="P36" i="22"/>
  <c r="Q36" i="22" s="1"/>
  <c r="S36" i="22" s="1"/>
  <c r="U36" i="22" s="1"/>
  <c r="AQ36" i="22" s="1"/>
  <c r="AU36" i="22" s="1"/>
  <c r="O37" i="22"/>
  <c r="P37" i="22" s="1"/>
  <c r="Q37" i="22" s="1"/>
  <c r="S37" i="22" s="1"/>
  <c r="U37" i="22" s="1"/>
  <c r="AQ37" i="22" s="1"/>
  <c r="AU37" i="22" s="1"/>
  <c r="AV37" i="22" s="1"/>
  <c r="P52" i="14"/>
  <c r="Q52" i="14" s="1"/>
  <c r="S52" i="14" s="1"/>
  <c r="U52" i="14" s="1"/>
  <c r="AQ52" i="14" s="1"/>
  <c r="AU52" i="14" s="1"/>
  <c r="O53" i="14"/>
  <c r="P53" i="14" s="1"/>
  <c r="Q53" i="14" s="1"/>
  <c r="S53" i="14" s="1"/>
  <c r="U53" i="14" s="1"/>
  <c r="AQ53" i="14" s="1"/>
  <c r="AU53" i="14" s="1"/>
  <c r="AV53" i="14" s="1"/>
  <c r="P131" i="33"/>
  <c r="Q131" i="33" s="1"/>
  <c r="S131" i="33" s="1"/>
  <c r="U131" i="33" s="1"/>
  <c r="AT131" i="33" s="1"/>
  <c r="O132" i="33"/>
  <c r="P132" i="33" s="1"/>
  <c r="Q132" i="33" s="1"/>
  <c r="S132" i="33" s="1"/>
  <c r="U132" i="33" s="1"/>
  <c r="AT132" i="33" s="1"/>
  <c r="P68" i="3"/>
  <c r="Q68" i="3" s="1"/>
  <c r="S68" i="3" s="1"/>
  <c r="U68" i="3" s="1"/>
  <c r="AQ68" i="3" s="1"/>
  <c r="AU68" i="3" s="1"/>
  <c r="O69" i="3"/>
  <c r="P69" i="3" s="1"/>
  <c r="Q69" i="3" s="1"/>
  <c r="S69" i="3" s="1"/>
  <c r="U69" i="3" s="1"/>
  <c r="AQ69" i="3" s="1"/>
  <c r="AU69" i="3" s="1"/>
  <c r="AV69" i="3" s="1"/>
  <c r="P131" i="24"/>
  <c r="Q131" i="24" s="1"/>
  <c r="S131" i="24" s="1"/>
  <c r="U131" i="24" s="1"/>
  <c r="AT131" i="24" s="1"/>
  <c r="O132" i="24"/>
  <c r="P132" i="24" s="1"/>
  <c r="Q132" i="24" s="1"/>
  <c r="S132" i="24" s="1"/>
  <c r="U132" i="24" s="1"/>
  <c r="AT132" i="24" s="1"/>
  <c r="P83" i="6"/>
  <c r="Q83" i="6" s="1"/>
  <c r="S83" i="6" s="1"/>
  <c r="U83" i="6" s="1"/>
  <c r="AQ83" i="6" s="1"/>
  <c r="AU83" i="6" s="1"/>
  <c r="O84" i="6"/>
  <c r="P84" i="6" s="1"/>
  <c r="Q84" i="6" s="1"/>
  <c r="S84" i="6" s="1"/>
  <c r="U84" i="6" s="1"/>
  <c r="AQ84" i="6" s="1"/>
  <c r="AU84" i="6" s="1"/>
  <c r="AV84" i="6" s="1"/>
  <c r="P131" i="13"/>
  <c r="Q131" i="13" s="1"/>
  <c r="S131" i="13" s="1"/>
  <c r="U131" i="13" s="1"/>
  <c r="AT131" i="13" s="1"/>
  <c r="O132" i="13"/>
  <c r="P132" i="13" s="1"/>
  <c r="Q132" i="13" s="1"/>
  <c r="S132" i="13" s="1"/>
  <c r="U132" i="13" s="1"/>
  <c r="AT132" i="13" s="1"/>
  <c r="BA132" i="14"/>
  <c r="AX132" i="14"/>
  <c r="AX132" i="20"/>
  <c r="BA132" i="20"/>
  <c r="P66" i="29"/>
  <c r="Q66" i="29" s="1"/>
  <c r="S66" i="29" s="1"/>
  <c r="U66" i="29" s="1"/>
  <c r="AQ66" i="29" s="1"/>
  <c r="AU66" i="29" s="1"/>
  <c r="O67" i="29"/>
  <c r="P68" i="25"/>
  <c r="Q68" i="25" s="1"/>
  <c r="S68" i="25" s="1"/>
  <c r="U68" i="25" s="1"/>
  <c r="AQ68" i="25" s="1"/>
  <c r="AU68" i="25" s="1"/>
  <c r="O69" i="25"/>
  <c r="P69" i="25" s="1"/>
  <c r="Q69" i="25" s="1"/>
  <c r="S69" i="25" s="1"/>
  <c r="U69" i="25" s="1"/>
  <c r="AQ69" i="25" s="1"/>
  <c r="AU69" i="25" s="1"/>
  <c r="AV69" i="25" s="1"/>
  <c r="O147" i="7"/>
  <c r="P147" i="7" s="1"/>
  <c r="Q147" i="7" s="1"/>
  <c r="S147" i="7" s="1"/>
  <c r="U147" i="7" s="1"/>
  <c r="AT147" i="7" s="1"/>
  <c r="AX147" i="7" s="1"/>
  <c r="AY147" i="7" s="1"/>
  <c r="O99" i="12"/>
  <c r="O115" i="4"/>
  <c r="O84" i="14"/>
  <c r="P84" i="14" s="1"/>
  <c r="Q84" i="14" s="1"/>
  <c r="S84" i="14" s="1"/>
  <c r="U84" i="14" s="1"/>
  <c r="AQ84" i="14" s="1"/>
  <c r="AU84" i="14" s="1"/>
  <c r="AV84" i="14" s="1"/>
  <c r="BA130" i="13"/>
  <c r="AX130" i="13"/>
  <c r="P146" i="2"/>
  <c r="Q146" i="2" s="1"/>
  <c r="S146" i="2" s="1"/>
  <c r="U146" i="2" s="1"/>
  <c r="AT146" i="2" s="1"/>
  <c r="AX146" i="2" s="1"/>
  <c r="O69" i="15"/>
  <c r="P69" i="15" s="1"/>
  <c r="Q69" i="15" s="1"/>
  <c r="S69" i="15" s="1"/>
  <c r="U69" i="15" s="1"/>
  <c r="AQ69" i="15" s="1"/>
  <c r="AU69" i="15" s="1"/>
  <c r="AV69" i="15" s="1"/>
  <c r="O130" i="29"/>
  <c r="N68" i="20"/>
  <c r="N131" i="17"/>
  <c r="O51" i="7"/>
  <c r="P66" i="30"/>
  <c r="Q66" i="30" s="1"/>
  <c r="S66" i="30" s="1"/>
  <c r="U66" i="30" s="1"/>
  <c r="AQ66" i="30" s="1"/>
  <c r="AU66" i="30" s="1"/>
  <c r="O67" i="30"/>
  <c r="O115" i="8"/>
  <c r="O37" i="21"/>
  <c r="P37" i="21" s="1"/>
  <c r="Q37" i="21" s="1"/>
  <c r="S37" i="21" s="1"/>
  <c r="U37" i="21" s="1"/>
  <c r="AQ37" i="21" s="1"/>
  <c r="AU37" i="21" s="1"/>
  <c r="AV37" i="21" s="1"/>
  <c r="BA131" i="14"/>
  <c r="AX131" i="14"/>
  <c r="AX131" i="20"/>
  <c r="BA131" i="20"/>
  <c r="P52" i="15"/>
  <c r="Q52" i="15" s="1"/>
  <c r="S52" i="15" s="1"/>
  <c r="U52" i="15" s="1"/>
  <c r="AQ52" i="15" s="1"/>
  <c r="AU52" i="15" s="1"/>
  <c r="N99" i="12"/>
  <c r="P98" i="6"/>
  <c r="Q98" i="6" s="1"/>
  <c r="S98" i="6" s="1"/>
  <c r="U98" i="6" s="1"/>
  <c r="AJ98" i="6" s="1"/>
  <c r="AN98" i="6" s="1"/>
  <c r="O115" i="25"/>
  <c r="N68" i="1"/>
  <c r="O68" i="1" s="1"/>
  <c r="P50" i="27"/>
  <c r="Q50" i="27" s="1"/>
  <c r="S50" i="27" s="1"/>
  <c r="U50" i="27" s="1"/>
  <c r="AQ50" i="27" s="1"/>
  <c r="AU50" i="27" s="1"/>
  <c r="P83" i="21"/>
  <c r="Q83" i="21" s="1"/>
  <c r="S83" i="21" s="1"/>
  <c r="U83" i="21" s="1"/>
  <c r="AQ83" i="21" s="1"/>
  <c r="AU83" i="21" s="1"/>
  <c r="O99" i="1"/>
  <c r="N115" i="8"/>
  <c r="BA130" i="30"/>
  <c r="AX130" i="30"/>
  <c r="N115" i="16"/>
  <c r="O115" i="16" s="1"/>
  <c r="O116" i="21"/>
  <c r="P116" i="21" s="1"/>
  <c r="Q116" i="21" s="1"/>
  <c r="S116" i="21" s="1"/>
  <c r="U116" i="21" s="1"/>
  <c r="AT116" i="21" s="1"/>
  <c r="AX116" i="21" s="1"/>
  <c r="AY116" i="21" s="1"/>
  <c r="P99" i="5"/>
  <c r="Q99" i="5" s="1"/>
  <c r="S99" i="5" s="1"/>
  <c r="U99" i="5" s="1"/>
  <c r="AJ99" i="5" s="1"/>
  <c r="AN99" i="5" s="1"/>
  <c r="O100" i="5"/>
  <c r="P100" i="5" s="1"/>
  <c r="Q100" i="5" s="1"/>
  <c r="S100" i="5" s="1"/>
  <c r="U100" i="5" s="1"/>
  <c r="AJ100" i="5" s="1"/>
  <c r="AN100" i="5" s="1"/>
  <c r="AO100" i="5" s="1"/>
  <c r="O37" i="18"/>
  <c r="P37" i="18" s="1"/>
  <c r="Q37" i="18" s="1"/>
  <c r="S37" i="18" s="1"/>
  <c r="U37" i="18" s="1"/>
  <c r="AQ37" i="18" s="1"/>
  <c r="AU37" i="18" s="1"/>
  <c r="AV37" i="18" s="1"/>
  <c r="BA132" i="3"/>
  <c r="BB132" i="3" s="1"/>
  <c r="AX132" i="3"/>
  <c r="AY132" i="3" s="1"/>
  <c r="N52" i="18"/>
  <c r="O52" i="18" s="1"/>
  <c r="N115" i="25"/>
  <c r="P113" i="18"/>
  <c r="Q113" i="18" s="1"/>
  <c r="S113" i="18" s="1"/>
  <c r="U113" i="18" s="1"/>
  <c r="AT113" i="18" s="1"/>
  <c r="AX113" i="18" s="1"/>
  <c r="O114" i="18"/>
  <c r="O69" i="5"/>
  <c r="P69" i="5" s="1"/>
  <c r="Q69" i="5" s="1"/>
  <c r="S69" i="5" s="1"/>
  <c r="U69" i="5" s="1"/>
  <c r="AQ69" i="5" s="1"/>
  <c r="AU69" i="5" s="1"/>
  <c r="AV69" i="5" s="1"/>
  <c r="N52" i="13"/>
  <c r="O52" i="13" s="1"/>
  <c r="N99" i="1"/>
  <c r="AX130" i="27"/>
  <c r="BA130" i="27"/>
  <c r="N36" i="2"/>
  <c r="O36" i="2" s="1"/>
  <c r="P144" i="19"/>
  <c r="Q144" i="19" s="1"/>
  <c r="S144" i="19" s="1"/>
  <c r="U144" i="19" s="1"/>
  <c r="AT144" i="19" s="1"/>
  <c r="AX144" i="19" s="1"/>
  <c r="O145" i="19"/>
  <c r="O84" i="11"/>
  <c r="P84" i="11" s="1"/>
  <c r="Q84" i="11" s="1"/>
  <c r="S84" i="11" s="1"/>
  <c r="U84" i="11" s="1"/>
  <c r="AQ84" i="11" s="1"/>
  <c r="AU84" i="11" s="1"/>
  <c r="AV84" i="11" s="1"/>
  <c r="P114" i="17"/>
  <c r="Q114" i="17" s="1"/>
  <c r="S114" i="17" s="1"/>
  <c r="U114" i="17" s="1"/>
  <c r="AT114" i="17" s="1"/>
  <c r="AX114" i="17" s="1"/>
  <c r="AX130" i="28"/>
  <c r="BA130" i="28"/>
  <c r="P99" i="24"/>
  <c r="Q99" i="24" s="1"/>
  <c r="S99" i="24" s="1"/>
  <c r="U99" i="24" s="1"/>
  <c r="AJ99" i="24" s="1"/>
  <c r="AN99" i="24" s="1"/>
  <c r="O100" i="24"/>
  <c r="P100" i="24" s="1"/>
  <c r="Q100" i="24" s="1"/>
  <c r="S100" i="24" s="1"/>
  <c r="U100" i="24" s="1"/>
  <c r="AJ100" i="24" s="1"/>
  <c r="AN100" i="24" s="1"/>
  <c r="AO100" i="24" s="1"/>
  <c r="P146" i="28"/>
  <c r="Q146" i="28" s="1"/>
  <c r="S146" i="28" s="1"/>
  <c r="U146" i="28" s="1"/>
  <c r="AT146" i="28" s="1"/>
  <c r="AX146" i="28" s="1"/>
  <c r="O147" i="28"/>
  <c r="P147" i="28" s="1"/>
  <c r="Q147" i="28" s="1"/>
  <c r="S147" i="28" s="1"/>
  <c r="U147" i="28" s="1"/>
  <c r="AT147" i="28" s="1"/>
  <c r="AX147" i="28" s="1"/>
  <c r="AY147" i="28" s="1"/>
  <c r="P115" i="1"/>
  <c r="Q115" i="1" s="1"/>
  <c r="S115" i="1" s="1"/>
  <c r="U115" i="1" s="1"/>
  <c r="AT115" i="1" s="1"/>
  <c r="AX115" i="1" s="1"/>
  <c r="P131" i="12"/>
  <c r="Q131" i="12" s="1"/>
  <c r="S131" i="12" s="1"/>
  <c r="U131" i="12" s="1"/>
  <c r="AT131" i="12" s="1"/>
  <c r="P146" i="26"/>
  <c r="Q146" i="26" s="1"/>
  <c r="S146" i="26" s="1"/>
  <c r="U146" i="26" s="1"/>
  <c r="AT146" i="26" s="1"/>
  <c r="AX146" i="26" s="1"/>
  <c r="O147" i="26"/>
  <c r="P147" i="26" s="1"/>
  <c r="Q147" i="26" s="1"/>
  <c r="S147" i="26" s="1"/>
  <c r="U147" i="26" s="1"/>
  <c r="AT147" i="26" s="1"/>
  <c r="AX147" i="26" s="1"/>
  <c r="AY147" i="26" s="1"/>
  <c r="AX129" i="29"/>
  <c r="BA129" i="29"/>
  <c r="P131" i="31"/>
  <c r="Q131" i="31" s="1"/>
  <c r="S131" i="31" s="1"/>
  <c r="U131" i="31" s="1"/>
  <c r="AT131" i="31" s="1"/>
  <c r="AY132" i="2"/>
  <c r="N131" i="28"/>
  <c r="O131" i="28" s="1"/>
  <c r="P83" i="5"/>
  <c r="Q83" i="5" s="1"/>
  <c r="S83" i="5" s="1"/>
  <c r="U83" i="5" s="1"/>
  <c r="AQ83" i="5" s="1"/>
  <c r="AU83" i="5" s="1"/>
  <c r="O84" i="5"/>
  <c r="P84" i="5" s="1"/>
  <c r="Q84" i="5" s="1"/>
  <c r="S84" i="5" s="1"/>
  <c r="U84" i="5" s="1"/>
  <c r="AQ84" i="5" s="1"/>
  <c r="AU84" i="5" s="1"/>
  <c r="AV84" i="5" s="1"/>
  <c r="P146" i="15"/>
  <c r="Q146" i="15" s="1"/>
  <c r="S146" i="15" s="1"/>
  <c r="U146" i="15" s="1"/>
  <c r="AT146" i="15" s="1"/>
  <c r="AX146" i="15" s="1"/>
  <c r="O147" i="15"/>
  <c r="P147" i="15" s="1"/>
  <c r="Q147" i="15" s="1"/>
  <c r="S147" i="15" s="1"/>
  <c r="U147" i="15" s="1"/>
  <c r="AT147" i="15" s="1"/>
  <c r="AX147" i="15" s="1"/>
  <c r="AY147" i="15" s="1"/>
  <c r="P98" i="31"/>
  <c r="Q98" i="31" s="1"/>
  <c r="S98" i="31" s="1"/>
  <c r="U98" i="31" s="1"/>
  <c r="AJ98" i="31" s="1"/>
  <c r="AN98" i="31" s="1"/>
  <c r="N99" i="31"/>
  <c r="O99" i="31" s="1"/>
  <c r="P97" i="23"/>
  <c r="Q97" i="23" s="1"/>
  <c r="S97" i="23" s="1"/>
  <c r="U97" i="23" s="1"/>
  <c r="AJ97" i="23" s="1"/>
  <c r="AN97" i="23" s="1"/>
  <c r="O98" i="23"/>
  <c r="P52" i="17"/>
  <c r="Q52" i="17" s="1"/>
  <c r="S52" i="17" s="1"/>
  <c r="U52" i="17" s="1"/>
  <c r="AQ52" i="17" s="1"/>
  <c r="AU52" i="17" s="1"/>
  <c r="O53" i="17"/>
  <c r="P53" i="17" s="1"/>
  <c r="Q53" i="17" s="1"/>
  <c r="S53" i="17" s="1"/>
  <c r="U53" i="17" s="1"/>
  <c r="AQ53" i="17" s="1"/>
  <c r="AU53" i="17" s="1"/>
  <c r="AV53" i="17" s="1"/>
  <c r="P36" i="5"/>
  <c r="Q36" i="5" s="1"/>
  <c r="S36" i="5" s="1"/>
  <c r="U36" i="5" s="1"/>
  <c r="AQ36" i="5" s="1"/>
  <c r="AU36" i="5" s="1"/>
  <c r="P36" i="8"/>
  <c r="Q36" i="8" s="1"/>
  <c r="S36" i="8" s="1"/>
  <c r="U36" i="8" s="1"/>
  <c r="AQ36" i="8" s="1"/>
  <c r="AU36" i="8" s="1"/>
  <c r="N36" i="10"/>
  <c r="O36" i="10" s="1"/>
  <c r="P35" i="10"/>
  <c r="Q35" i="10" s="1"/>
  <c r="S35" i="10" s="1"/>
  <c r="U35" i="10" s="1"/>
  <c r="AQ35" i="10" s="1"/>
  <c r="AU35" i="10" s="1"/>
  <c r="AX130" i="21"/>
  <c r="BA130" i="21"/>
  <c r="P146" i="1"/>
  <c r="Q146" i="1" s="1"/>
  <c r="S146" i="1" s="1"/>
  <c r="U146" i="1" s="1"/>
  <c r="AT146" i="1" s="1"/>
  <c r="AX146" i="1" s="1"/>
  <c r="O147" i="1"/>
  <c r="P147" i="1" s="1"/>
  <c r="Q147" i="1" s="1"/>
  <c r="S147" i="1" s="1"/>
  <c r="U147" i="1" s="1"/>
  <c r="AT147" i="1" s="1"/>
  <c r="AX147" i="1" s="1"/>
  <c r="AY147" i="1" s="1"/>
  <c r="N83" i="20"/>
  <c r="O83" i="20" s="1"/>
  <c r="O115" i="15"/>
  <c r="BB132" i="2"/>
  <c r="N131" i="21"/>
  <c r="O131" i="21" s="1"/>
  <c r="N36" i="3"/>
  <c r="O36" i="3" s="1"/>
  <c r="N36" i="20"/>
  <c r="O36" i="20" s="1"/>
  <c r="O37" i="6"/>
  <c r="P37" i="6" s="1"/>
  <c r="Q37" i="6" s="1"/>
  <c r="S37" i="6" s="1"/>
  <c r="U37" i="6" s="1"/>
  <c r="AQ37" i="6" s="1"/>
  <c r="AU37" i="6" s="1"/>
  <c r="AV37" i="6" s="1"/>
  <c r="O37" i="14"/>
  <c r="P37" i="14" s="1"/>
  <c r="Q37" i="14" s="1"/>
  <c r="S37" i="14" s="1"/>
  <c r="U37" i="14" s="1"/>
  <c r="AQ37" i="14" s="1"/>
  <c r="AU37" i="14" s="1"/>
  <c r="AV37" i="14" s="1"/>
  <c r="O116" i="10"/>
  <c r="P116" i="10" s="1"/>
  <c r="Q116" i="10" s="1"/>
  <c r="S116" i="10" s="1"/>
  <c r="U116" i="10" s="1"/>
  <c r="AT116" i="10" s="1"/>
  <c r="AX116" i="10" s="1"/>
  <c r="AY116" i="10" s="1"/>
  <c r="O68" i="26"/>
  <c r="O100" i="22"/>
  <c r="P100" i="22" s="1"/>
  <c r="Q100" i="22" s="1"/>
  <c r="S100" i="22" s="1"/>
  <c r="U100" i="22" s="1"/>
  <c r="AJ100" i="22" s="1"/>
  <c r="AN100" i="22" s="1"/>
  <c r="AO100" i="22" s="1"/>
  <c r="N146" i="5"/>
  <c r="O146" i="5" s="1"/>
  <c r="P145" i="5"/>
  <c r="Q145" i="5" s="1"/>
  <c r="S145" i="5" s="1"/>
  <c r="U145" i="5" s="1"/>
  <c r="AT145" i="5" s="1"/>
  <c r="AX145" i="5" s="1"/>
  <c r="BB132" i="15"/>
  <c r="P52" i="25"/>
  <c r="Q52" i="25" s="1"/>
  <c r="S52" i="25" s="1"/>
  <c r="U52" i="25" s="1"/>
  <c r="AQ52" i="25" s="1"/>
  <c r="AU52" i="25" s="1"/>
  <c r="P131" i="18"/>
  <c r="Q131" i="18" s="1"/>
  <c r="S131" i="18" s="1"/>
  <c r="U131" i="18" s="1"/>
  <c r="AT131" i="18" s="1"/>
  <c r="O132" i="18"/>
  <c r="P132" i="18" s="1"/>
  <c r="Q132" i="18" s="1"/>
  <c r="S132" i="18" s="1"/>
  <c r="U132" i="18" s="1"/>
  <c r="AT132" i="18" s="1"/>
  <c r="AX132" i="16"/>
  <c r="BA132" i="16"/>
  <c r="BB132" i="16" s="1"/>
  <c r="P67" i="31"/>
  <c r="Q67" i="31" s="1"/>
  <c r="S67" i="31" s="1"/>
  <c r="U67" i="31" s="1"/>
  <c r="AQ67" i="31" s="1"/>
  <c r="AU67" i="31" s="1"/>
  <c r="O68" i="14"/>
  <c r="O36" i="29"/>
  <c r="BB132" i="11"/>
  <c r="O67" i="22"/>
  <c r="AY132" i="15"/>
  <c r="O147" i="17"/>
  <c r="P147" i="17" s="1"/>
  <c r="Q147" i="17" s="1"/>
  <c r="S147" i="17" s="1"/>
  <c r="U147" i="17" s="1"/>
  <c r="AT147" i="17" s="1"/>
  <c r="AX147" i="17" s="1"/>
  <c r="AY147" i="17" s="1"/>
  <c r="BA130" i="33"/>
  <c r="AX130" i="33"/>
  <c r="AX131" i="16"/>
  <c r="BA131" i="16"/>
  <c r="P99" i="9"/>
  <c r="Q99" i="9" s="1"/>
  <c r="S99" i="9" s="1"/>
  <c r="U99" i="9" s="1"/>
  <c r="AJ99" i="9" s="1"/>
  <c r="AN99" i="9" s="1"/>
  <c r="O100" i="9"/>
  <c r="P100" i="9" s="1"/>
  <c r="Q100" i="9" s="1"/>
  <c r="S100" i="9" s="1"/>
  <c r="U100" i="9" s="1"/>
  <c r="AJ100" i="9" s="1"/>
  <c r="AN100" i="9" s="1"/>
  <c r="AO100" i="9" s="1"/>
  <c r="P146" i="8"/>
  <c r="Q146" i="8" s="1"/>
  <c r="S146" i="8" s="1"/>
  <c r="U146" i="8" s="1"/>
  <c r="AT146" i="8" s="1"/>
  <c r="AX146" i="8" s="1"/>
  <c r="O147" i="8"/>
  <c r="P147" i="8" s="1"/>
  <c r="Q147" i="8" s="1"/>
  <c r="S147" i="8" s="1"/>
  <c r="U147" i="8" s="1"/>
  <c r="AT147" i="8" s="1"/>
  <c r="AX147" i="8" s="1"/>
  <c r="AY147" i="8" s="1"/>
  <c r="AX132" i="19"/>
  <c r="BA132" i="19"/>
  <c r="BB132" i="19" s="1"/>
  <c r="P83" i="26"/>
  <c r="Q83" i="26" s="1"/>
  <c r="S83" i="26" s="1"/>
  <c r="U83" i="26" s="1"/>
  <c r="AQ83" i="26" s="1"/>
  <c r="AU83" i="26" s="1"/>
  <c r="P146" i="31"/>
  <c r="Q146" i="31" s="1"/>
  <c r="S146" i="31" s="1"/>
  <c r="U146" i="31" s="1"/>
  <c r="AT146" i="31" s="1"/>
  <c r="AX146" i="31" s="1"/>
  <c r="O147" i="31"/>
  <c r="P147" i="31" s="1"/>
  <c r="Q147" i="31" s="1"/>
  <c r="S147" i="31" s="1"/>
  <c r="U147" i="31" s="1"/>
  <c r="AT147" i="31" s="1"/>
  <c r="AX147" i="31" s="1"/>
  <c r="AY147" i="31" s="1"/>
  <c r="P98" i="3"/>
  <c r="Q98" i="3" s="1"/>
  <c r="S98" i="3" s="1"/>
  <c r="U98" i="3" s="1"/>
  <c r="AJ98" i="3" s="1"/>
  <c r="AN98" i="3" s="1"/>
  <c r="P50" i="20"/>
  <c r="Q50" i="20" s="1"/>
  <c r="S50" i="20" s="1"/>
  <c r="U50" i="20" s="1"/>
  <c r="AQ50" i="20" s="1"/>
  <c r="AU50" i="20" s="1"/>
  <c r="O51" i="20"/>
  <c r="P82" i="12"/>
  <c r="Q82" i="12" s="1"/>
  <c r="S82" i="12" s="1"/>
  <c r="U82" i="12" s="1"/>
  <c r="AQ82" i="12" s="1"/>
  <c r="AU82" i="12" s="1"/>
  <c r="P146" i="14"/>
  <c r="Q146" i="14" s="1"/>
  <c r="S146" i="14" s="1"/>
  <c r="U146" i="14" s="1"/>
  <c r="AT146" i="14" s="1"/>
  <c r="AX146" i="14" s="1"/>
  <c r="O147" i="14"/>
  <c r="P147" i="14" s="1"/>
  <c r="Q147" i="14" s="1"/>
  <c r="S147" i="14" s="1"/>
  <c r="U147" i="14" s="1"/>
  <c r="AT147" i="14" s="1"/>
  <c r="AX147" i="14" s="1"/>
  <c r="AY147" i="14" s="1"/>
  <c r="BA130" i="17"/>
  <c r="AX130" i="17"/>
  <c r="P36" i="11"/>
  <c r="Q36" i="11" s="1"/>
  <c r="S36" i="11" s="1"/>
  <c r="U36" i="11" s="1"/>
  <c r="AQ36" i="11" s="1"/>
  <c r="AU36" i="11" s="1"/>
  <c r="N68" i="14"/>
  <c r="BA131" i="19"/>
  <c r="AX131" i="19"/>
  <c r="N36" i="29"/>
  <c r="P146" i="13"/>
  <c r="Q146" i="13" s="1"/>
  <c r="S146" i="13" s="1"/>
  <c r="U146" i="13" s="1"/>
  <c r="AT146" i="13" s="1"/>
  <c r="AX146" i="13" s="1"/>
  <c r="O147" i="13"/>
  <c r="P147" i="13" s="1"/>
  <c r="Q147" i="13" s="1"/>
  <c r="S147" i="13" s="1"/>
  <c r="U147" i="13" s="1"/>
  <c r="AT147" i="13" s="1"/>
  <c r="AX147" i="13" s="1"/>
  <c r="AY147" i="13" s="1"/>
  <c r="P99" i="13"/>
  <c r="Q99" i="13" s="1"/>
  <c r="S99" i="13" s="1"/>
  <c r="U99" i="13" s="1"/>
  <c r="AJ99" i="13" s="1"/>
  <c r="AN99" i="13" s="1"/>
  <c r="O100" i="13"/>
  <c r="P100" i="13" s="1"/>
  <c r="Q100" i="13" s="1"/>
  <c r="S100" i="13" s="1"/>
  <c r="U100" i="13" s="1"/>
  <c r="AJ100" i="13" s="1"/>
  <c r="AN100" i="13" s="1"/>
  <c r="AO100" i="13" s="1"/>
  <c r="N115" i="5"/>
  <c r="O115" i="5" s="1"/>
  <c r="O53" i="28"/>
  <c r="P53" i="28" s="1"/>
  <c r="Q53" i="28" s="1"/>
  <c r="S53" i="28" s="1"/>
  <c r="U53" i="28" s="1"/>
  <c r="AQ53" i="28" s="1"/>
  <c r="AU53" i="28" s="1"/>
  <c r="AV53" i="28" s="1"/>
  <c r="N115" i="27"/>
  <c r="P114" i="27"/>
  <c r="Q114" i="27" s="1"/>
  <c r="S114" i="27" s="1"/>
  <c r="U114" i="27" s="1"/>
  <c r="AT114" i="27" s="1"/>
  <c r="AX114" i="27" s="1"/>
  <c r="O115" i="27"/>
  <c r="N83" i="17"/>
  <c r="O83" i="17" s="1"/>
  <c r="P83" i="19"/>
  <c r="Q83" i="19" s="1"/>
  <c r="S83" i="19" s="1"/>
  <c r="U83" i="19" s="1"/>
  <c r="AQ83" i="19" s="1"/>
  <c r="AU83" i="19" s="1"/>
  <c r="P131" i="30"/>
  <c r="Q131" i="30" s="1"/>
  <c r="S131" i="30" s="1"/>
  <c r="U131" i="30" s="1"/>
  <c r="AT131" i="30" s="1"/>
  <c r="BA132" i="10"/>
  <c r="AX132" i="10"/>
  <c r="N83" i="30"/>
  <c r="P82" i="30"/>
  <c r="Q82" i="30" s="1"/>
  <c r="S82" i="30" s="1"/>
  <c r="U82" i="30" s="1"/>
  <c r="AQ82" i="30" s="1"/>
  <c r="AU82" i="30" s="1"/>
  <c r="O83" i="30"/>
  <c r="O36" i="31"/>
  <c r="O37" i="12"/>
  <c r="P37" i="12" s="1"/>
  <c r="Q37" i="12" s="1"/>
  <c r="S37" i="12" s="1"/>
  <c r="U37" i="12" s="1"/>
  <c r="AQ37" i="12" s="1"/>
  <c r="AU37" i="12" s="1"/>
  <c r="AV37" i="12" s="1"/>
  <c r="O146" i="16"/>
  <c r="O115" i="11"/>
  <c r="O99" i="28"/>
  <c r="P98" i="17"/>
  <c r="Q98" i="17" s="1"/>
  <c r="S98" i="17" s="1"/>
  <c r="U98" i="17" s="1"/>
  <c r="AJ98" i="17" s="1"/>
  <c r="AN98" i="17" s="1"/>
  <c r="BA132" i="22"/>
  <c r="AX132" i="22"/>
  <c r="N146" i="12"/>
  <c r="P145" i="12"/>
  <c r="Q145" i="12" s="1"/>
  <c r="S145" i="12" s="1"/>
  <c r="U145" i="12" s="1"/>
  <c r="AT145" i="12" s="1"/>
  <c r="AX145" i="12" s="1"/>
  <c r="O146" i="12"/>
  <c r="P83" i="24"/>
  <c r="Q83" i="24" s="1"/>
  <c r="S83" i="24" s="1"/>
  <c r="U83" i="24" s="1"/>
  <c r="AQ83" i="24" s="1"/>
  <c r="AU83" i="24" s="1"/>
  <c r="BA131" i="10"/>
  <c r="AX131" i="10"/>
  <c r="N115" i="29"/>
  <c r="O115" i="29" s="1"/>
  <c r="O114" i="14"/>
  <c r="P67" i="8"/>
  <c r="Q67" i="8" s="1"/>
  <c r="S67" i="8" s="1"/>
  <c r="U67" i="8" s="1"/>
  <c r="AQ67" i="8" s="1"/>
  <c r="AU67" i="8" s="1"/>
  <c r="N36" i="31"/>
  <c r="P131" i="7"/>
  <c r="Q131" i="7" s="1"/>
  <c r="S131" i="7" s="1"/>
  <c r="U131" i="7" s="1"/>
  <c r="AT131" i="7" s="1"/>
  <c r="O132" i="7"/>
  <c r="P132" i="7" s="1"/>
  <c r="Q132" i="7" s="1"/>
  <c r="S132" i="7" s="1"/>
  <c r="U132" i="7" s="1"/>
  <c r="AT132" i="7" s="1"/>
  <c r="N146" i="16"/>
  <c r="N99" i="28"/>
  <c r="O67" i="33"/>
  <c r="N131" i="9"/>
  <c r="O131" i="9" s="1"/>
  <c r="O147" i="11"/>
  <c r="P147" i="11" s="1"/>
  <c r="Q147" i="11" s="1"/>
  <c r="S147" i="11" s="1"/>
  <c r="U147" i="11" s="1"/>
  <c r="AT147" i="11" s="1"/>
  <c r="AX147" i="11" s="1"/>
  <c r="AY147" i="11" s="1"/>
  <c r="BA132" i="1"/>
  <c r="BB132" i="1" s="1"/>
  <c r="AX132" i="1"/>
  <c r="AY132" i="1" s="1"/>
  <c r="BA131" i="22"/>
  <c r="AX131" i="22"/>
  <c r="AY132" i="25"/>
  <c r="N83" i="22"/>
  <c r="O83" i="22" s="1"/>
  <c r="P82" i="22"/>
  <c r="Q82" i="22" s="1"/>
  <c r="S82" i="22" s="1"/>
  <c r="U82" i="22" s="1"/>
  <c r="AQ82" i="22" s="1"/>
  <c r="AU82" i="22" s="1"/>
  <c r="P35" i="19"/>
  <c r="Q35" i="19" s="1"/>
  <c r="S35" i="19" s="1"/>
  <c r="U35" i="19" s="1"/>
  <c r="AQ35" i="19" s="1"/>
  <c r="AU35" i="19" s="1"/>
  <c r="N36" i="19"/>
  <c r="O36" i="19" s="1"/>
  <c r="P99" i="10"/>
  <c r="Q99" i="10" s="1"/>
  <c r="S99" i="10" s="1"/>
  <c r="U99" i="10" s="1"/>
  <c r="AJ99" i="10" s="1"/>
  <c r="AN99" i="10" s="1"/>
  <c r="AX130" i="9"/>
  <c r="BA130" i="9"/>
  <c r="P98" i="14"/>
  <c r="Q98" i="14" s="1"/>
  <c r="S98" i="14" s="1"/>
  <c r="U98" i="14" s="1"/>
  <c r="AJ98" i="14" s="1"/>
  <c r="AN98" i="14" s="1"/>
  <c r="N99" i="14"/>
  <c r="O99" i="14" s="1"/>
  <c r="P97" i="30"/>
  <c r="Q97" i="30" s="1"/>
  <c r="S97" i="30" s="1"/>
  <c r="U97" i="30" s="1"/>
  <c r="AJ97" i="30" s="1"/>
  <c r="AN97" i="30" s="1"/>
  <c r="O98" i="30"/>
  <c r="P67" i="23"/>
  <c r="Q67" i="23" s="1"/>
  <c r="S67" i="23" s="1"/>
  <c r="U67" i="23" s="1"/>
  <c r="AQ67" i="23" s="1"/>
  <c r="AU67" i="23" s="1"/>
  <c r="N68" i="23"/>
  <c r="P99" i="8"/>
  <c r="Q99" i="8" s="1"/>
  <c r="S99" i="8" s="1"/>
  <c r="U99" i="8" s="1"/>
  <c r="AJ99" i="8" s="1"/>
  <c r="AN99" i="8" s="1"/>
  <c r="P115" i="33"/>
  <c r="Q115" i="33" s="1"/>
  <c r="S115" i="33" s="1"/>
  <c r="U115" i="33" s="1"/>
  <c r="AT115" i="33" s="1"/>
  <c r="AX115" i="33" s="1"/>
  <c r="P115" i="19"/>
  <c r="Q115" i="19" s="1"/>
  <c r="S115" i="19" s="1"/>
  <c r="U115" i="19" s="1"/>
  <c r="AT115" i="19" s="1"/>
  <c r="AX115" i="19" s="1"/>
  <c r="O116" i="19"/>
  <c r="P116" i="19" s="1"/>
  <c r="Q116" i="19" s="1"/>
  <c r="S116" i="19" s="1"/>
  <c r="U116" i="19" s="1"/>
  <c r="AT116" i="19" s="1"/>
  <c r="AX116" i="19" s="1"/>
  <c r="AY116" i="19" s="1"/>
  <c r="BA130" i="24"/>
  <c r="AX130" i="24"/>
  <c r="O84" i="29"/>
  <c r="P84" i="29" s="1"/>
  <c r="Q84" i="29" s="1"/>
  <c r="S84" i="29" s="1"/>
  <c r="U84" i="29" s="1"/>
  <c r="AQ84" i="29" s="1"/>
  <c r="AU84" i="29" s="1"/>
  <c r="AV84" i="29" s="1"/>
  <c r="O147" i="30"/>
  <c r="P147" i="30" s="1"/>
  <c r="Q147" i="30" s="1"/>
  <c r="S147" i="30" s="1"/>
  <c r="U147" i="30" s="1"/>
  <c r="AT147" i="30" s="1"/>
  <c r="AX147" i="30" s="1"/>
  <c r="AY147" i="30" s="1"/>
  <c r="BB132" i="25"/>
  <c r="N83" i="2"/>
  <c r="O83" i="2" s="1"/>
  <c r="O68" i="20"/>
  <c r="P36" i="4"/>
  <c r="Q36" i="4" s="1"/>
  <c r="S36" i="4" s="1"/>
  <c r="U36" i="4" s="1"/>
  <c r="AQ36" i="4" s="1"/>
  <c r="AU36" i="4" s="1"/>
  <c r="O131" i="17"/>
  <c r="BB132" i="5"/>
  <c r="O51" i="23"/>
  <c r="P129" i="23"/>
  <c r="Q129" i="23" s="1"/>
  <c r="S129" i="23" s="1"/>
  <c r="U129" i="23" s="1"/>
  <c r="AT129" i="23" s="1"/>
  <c r="O130" i="23"/>
  <c r="O52" i="21"/>
  <c r="P146" i="34" l="1"/>
  <c r="Q146" i="34" s="1"/>
  <c r="S146" i="34" s="1"/>
  <c r="U146" i="34" s="1"/>
  <c r="AT146" i="34" s="1"/>
  <c r="AX146" i="34" s="1"/>
  <c r="O147" i="34"/>
  <c r="P147" i="34" s="1"/>
  <c r="Q147" i="34" s="1"/>
  <c r="S147" i="34" s="1"/>
  <c r="U147" i="34" s="1"/>
  <c r="AT147" i="34" s="1"/>
  <c r="AX147" i="34" s="1"/>
  <c r="AY147" i="34" s="1"/>
  <c r="I13" i="34" s="1"/>
  <c r="K13" i="34" s="1"/>
  <c r="P131" i="28"/>
  <c r="Q131" i="28" s="1"/>
  <c r="S131" i="28" s="1"/>
  <c r="U131" i="28" s="1"/>
  <c r="AT131" i="28" s="1"/>
  <c r="O132" i="28"/>
  <c r="P132" i="28" s="1"/>
  <c r="Q132" i="28" s="1"/>
  <c r="S132" i="28" s="1"/>
  <c r="U132" i="28" s="1"/>
  <c r="AT132" i="28" s="1"/>
  <c r="P83" i="17"/>
  <c r="Q83" i="17" s="1"/>
  <c r="S83" i="17" s="1"/>
  <c r="U83" i="17" s="1"/>
  <c r="AQ83" i="17" s="1"/>
  <c r="AU83" i="17" s="1"/>
  <c r="O84" i="17"/>
  <c r="P84" i="17" s="1"/>
  <c r="Q84" i="17" s="1"/>
  <c r="S84" i="17" s="1"/>
  <c r="U84" i="17" s="1"/>
  <c r="AQ84" i="17" s="1"/>
  <c r="AU84" i="17" s="1"/>
  <c r="AV84" i="17" s="1"/>
  <c r="P99" i="14"/>
  <c r="Q99" i="14" s="1"/>
  <c r="S99" i="14" s="1"/>
  <c r="U99" i="14" s="1"/>
  <c r="AJ99" i="14" s="1"/>
  <c r="AN99" i="14" s="1"/>
  <c r="O100" i="14"/>
  <c r="P100" i="14" s="1"/>
  <c r="Q100" i="14" s="1"/>
  <c r="S100" i="14" s="1"/>
  <c r="U100" i="14" s="1"/>
  <c r="AJ100" i="14" s="1"/>
  <c r="AN100" i="14" s="1"/>
  <c r="AO100" i="14" s="1"/>
  <c r="P146" i="5"/>
  <c r="Q146" i="5" s="1"/>
  <c r="S146" i="5" s="1"/>
  <c r="U146" i="5" s="1"/>
  <c r="AT146" i="5" s="1"/>
  <c r="AX146" i="5" s="1"/>
  <c r="P115" i="5"/>
  <c r="Q115" i="5" s="1"/>
  <c r="S115" i="5" s="1"/>
  <c r="U115" i="5" s="1"/>
  <c r="AT115" i="5" s="1"/>
  <c r="AX115" i="5" s="1"/>
  <c r="O116" i="5"/>
  <c r="P116" i="5" s="1"/>
  <c r="Q116" i="5" s="1"/>
  <c r="S116" i="5" s="1"/>
  <c r="U116" i="5" s="1"/>
  <c r="AT116" i="5" s="1"/>
  <c r="AX116" i="5" s="1"/>
  <c r="AY116" i="5" s="1"/>
  <c r="P83" i="2"/>
  <c r="Q83" i="2" s="1"/>
  <c r="S83" i="2" s="1"/>
  <c r="U83" i="2" s="1"/>
  <c r="AQ83" i="2" s="1"/>
  <c r="AU83" i="2" s="1"/>
  <c r="O84" i="2"/>
  <c r="P84" i="2" s="1"/>
  <c r="Q84" i="2" s="1"/>
  <c r="S84" i="2" s="1"/>
  <c r="U84" i="2" s="1"/>
  <c r="AQ84" i="2" s="1"/>
  <c r="AU84" i="2" s="1"/>
  <c r="AV84" i="2" s="1"/>
  <c r="P36" i="19"/>
  <c r="Q36" i="19" s="1"/>
  <c r="S36" i="19" s="1"/>
  <c r="U36" i="19" s="1"/>
  <c r="AQ36" i="19" s="1"/>
  <c r="AU36" i="19" s="1"/>
  <c r="O37" i="19"/>
  <c r="P37" i="19" s="1"/>
  <c r="Q37" i="19" s="1"/>
  <c r="S37" i="19" s="1"/>
  <c r="U37" i="19" s="1"/>
  <c r="AQ37" i="19" s="1"/>
  <c r="AU37" i="19" s="1"/>
  <c r="AV37" i="19" s="1"/>
  <c r="P36" i="2"/>
  <c r="Q36" i="2" s="1"/>
  <c r="S36" i="2" s="1"/>
  <c r="U36" i="2" s="1"/>
  <c r="AQ36" i="2" s="1"/>
  <c r="AU36" i="2" s="1"/>
  <c r="O37" i="2"/>
  <c r="P37" i="2" s="1"/>
  <c r="Q37" i="2" s="1"/>
  <c r="S37" i="2" s="1"/>
  <c r="U37" i="2" s="1"/>
  <c r="AQ37" i="2" s="1"/>
  <c r="AU37" i="2" s="1"/>
  <c r="AV37" i="2" s="1"/>
  <c r="I13" i="2" s="1"/>
  <c r="K13" i="2" s="1"/>
  <c r="P83" i="22"/>
  <c r="Q83" i="22" s="1"/>
  <c r="S83" i="22" s="1"/>
  <c r="U83" i="22" s="1"/>
  <c r="AQ83" i="22" s="1"/>
  <c r="AU83" i="22" s="1"/>
  <c r="O84" i="22"/>
  <c r="P84" i="22" s="1"/>
  <c r="Q84" i="22" s="1"/>
  <c r="S84" i="22" s="1"/>
  <c r="U84" i="22" s="1"/>
  <c r="AQ84" i="22" s="1"/>
  <c r="AU84" i="22" s="1"/>
  <c r="AV84" i="22" s="1"/>
  <c r="P99" i="31"/>
  <c r="Q99" i="31" s="1"/>
  <c r="S99" i="31" s="1"/>
  <c r="U99" i="31" s="1"/>
  <c r="AJ99" i="31" s="1"/>
  <c r="AN99" i="31" s="1"/>
  <c r="O100" i="31"/>
  <c r="P100" i="31" s="1"/>
  <c r="Q100" i="31" s="1"/>
  <c r="S100" i="31" s="1"/>
  <c r="U100" i="31" s="1"/>
  <c r="AJ100" i="31" s="1"/>
  <c r="AN100" i="31" s="1"/>
  <c r="AO100" i="31" s="1"/>
  <c r="P68" i="1"/>
  <c r="Q68" i="1" s="1"/>
  <c r="S68" i="1" s="1"/>
  <c r="U68" i="1" s="1"/>
  <c r="AQ68" i="1" s="1"/>
  <c r="AU68" i="1" s="1"/>
  <c r="O69" i="1"/>
  <c r="P69" i="1" s="1"/>
  <c r="Q69" i="1" s="1"/>
  <c r="S69" i="1" s="1"/>
  <c r="U69" i="1" s="1"/>
  <c r="AQ69" i="1" s="1"/>
  <c r="AU69" i="1" s="1"/>
  <c r="AV69" i="1" s="1"/>
  <c r="P36" i="10"/>
  <c r="Q36" i="10" s="1"/>
  <c r="S36" i="10" s="1"/>
  <c r="U36" i="10" s="1"/>
  <c r="AQ36" i="10" s="1"/>
  <c r="AU36" i="10" s="1"/>
  <c r="P52" i="18"/>
  <c r="Q52" i="18" s="1"/>
  <c r="S52" i="18" s="1"/>
  <c r="U52" i="18" s="1"/>
  <c r="AQ52" i="18" s="1"/>
  <c r="AU52" i="18" s="1"/>
  <c r="O53" i="18"/>
  <c r="P53" i="18" s="1"/>
  <c r="Q53" i="18" s="1"/>
  <c r="S53" i="18" s="1"/>
  <c r="U53" i="18" s="1"/>
  <c r="AQ53" i="18" s="1"/>
  <c r="AU53" i="18" s="1"/>
  <c r="AV53" i="18" s="1"/>
  <c r="P99" i="1"/>
  <c r="Q99" i="1" s="1"/>
  <c r="S99" i="1" s="1"/>
  <c r="U99" i="1" s="1"/>
  <c r="AJ99" i="1" s="1"/>
  <c r="AN99" i="1" s="1"/>
  <c r="O100" i="1"/>
  <c r="P100" i="1" s="1"/>
  <c r="Q100" i="1" s="1"/>
  <c r="S100" i="1" s="1"/>
  <c r="U100" i="1" s="1"/>
  <c r="AJ100" i="1" s="1"/>
  <c r="AN100" i="1" s="1"/>
  <c r="AO100" i="1" s="1"/>
  <c r="N68" i="8"/>
  <c r="O68" i="8" s="1"/>
  <c r="P115" i="11"/>
  <c r="Q115" i="11" s="1"/>
  <c r="S115" i="11" s="1"/>
  <c r="U115" i="11" s="1"/>
  <c r="AT115" i="11" s="1"/>
  <c r="AX115" i="11" s="1"/>
  <c r="O116" i="11"/>
  <c r="P116" i="11" s="1"/>
  <c r="Q116" i="11" s="1"/>
  <c r="S116" i="11" s="1"/>
  <c r="U116" i="11" s="1"/>
  <c r="AT116" i="11" s="1"/>
  <c r="AX116" i="11" s="1"/>
  <c r="AY116" i="11" s="1"/>
  <c r="AY132" i="19"/>
  <c r="P68" i="14"/>
  <c r="Q68" i="14" s="1"/>
  <c r="S68" i="14" s="1"/>
  <c r="U68" i="14" s="1"/>
  <c r="AQ68" i="14" s="1"/>
  <c r="AU68" i="14" s="1"/>
  <c r="O37" i="8"/>
  <c r="P37" i="8" s="1"/>
  <c r="Q37" i="8" s="1"/>
  <c r="S37" i="8" s="1"/>
  <c r="U37" i="8" s="1"/>
  <c r="AQ37" i="8" s="1"/>
  <c r="AU37" i="8" s="1"/>
  <c r="AV37" i="8" s="1"/>
  <c r="O84" i="21"/>
  <c r="P84" i="21" s="1"/>
  <c r="Q84" i="21" s="1"/>
  <c r="S84" i="21" s="1"/>
  <c r="U84" i="21" s="1"/>
  <c r="AQ84" i="21" s="1"/>
  <c r="AU84" i="21" s="1"/>
  <c r="AV84" i="21" s="1"/>
  <c r="P115" i="29"/>
  <c r="Q115" i="29" s="1"/>
  <c r="S115" i="29" s="1"/>
  <c r="U115" i="29" s="1"/>
  <c r="AT115" i="29" s="1"/>
  <c r="AX115" i="29" s="1"/>
  <c r="N68" i="31"/>
  <c r="O68" i="31" s="1"/>
  <c r="O37" i="5"/>
  <c r="P37" i="5" s="1"/>
  <c r="Q37" i="5" s="1"/>
  <c r="S37" i="5" s="1"/>
  <c r="U37" i="5" s="1"/>
  <c r="AQ37" i="5" s="1"/>
  <c r="AU37" i="5" s="1"/>
  <c r="AV37" i="5" s="1"/>
  <c r="O132" i="31"/>
  <c r="P132" i="31" s="1"/>
  <c r="Q132" i="31" s="1"/>
  <c r="S132" i="31" s="1"/>
  <c r="U132" i="31" s="1"/>
  <c r="AT132" i="31" s="1"/>
  <c r="O51" i="27"/>
  <c r="P115" i="4"/>
  <c r="Q115" i="4" s="1"/>
  <c r="S115" i="4" s="1"/>
  <c r="U115" i="4" s="1"/>
  <c r="AT115" i="4" s="1"/>
  <c r="AX115" i="4" s="1"/>
  <c r="O116" i="4"/>
  <c r="P116" i="4" s="1"/>
  <c r="Q116" i="4" s="1"/>
  <c r="S116" i="4" s="1"/>
  <c r="U116" i="4" s="1"/>
  <c r="AT116" i="4" s="1"/>
  <c r="AX116" i="4" s="1"/>
  <c r="AY116" i="4" s="1"/>
  <c r="AX131" i="24"/>
  <c r="BA131" i="24"/>
  <c r="P114" i="18"/>
  <c r="Q114" i="18" s="1"/>
  <c r="S114" i="18" s="1"/>
  <c r="U114" i="18" s="1"/>
  <c r="AT114" i="18" s="1"/>
  <c r="AX114" i="18" s="1"/>
  <c r="P36" i="20"/>
  <c r="Q36" i="20" s="1"/>
  <c r="S36" i="20" s="1"/>
  <c r="U36" i="20" s="1"/>
  <c r="AQ36" i="20" s="1"/>
  <c r="AU36" i="20" s="1"/>
  <c r="P36" i="3"/>
  <c r="Q36" i="3" s="1"/>
  <c r="S36" i="3" s="1"/>
  <c r="U36" i="3" s="1"/>
  <c r="AQ36" i="3" s="1"/>
  <c r="AU36" i="3" s="1"/>
  <c r="O37" i="3"/>
  <c r="P37" i="3" s="1"/>
  <c r="Q37" i="3" s="1"/>
  <c r="S37" i="3" s="1"/>
  <c r="U37" i="3" s="1"/>
  <c r="AQ37" i="3" s="1"/>
  <c r="AU37" i="3" s="1"/>
  <c r="AV37" i="3" s="1"/>
  <c r="P115" i="8"/>
  <c r="Q115" i="8" s="1"/>
  <c r="S115" i="8" s="1"/>
  <c r="U115" i="8" s="1"/>
  <c r="AT115" i="8" s="1"/>
  <c r="AX115" i="8" s="1"/>
  <c r="O116" i="8"/>
  <c r="P116" i="8" s="1"/>
  <c r="Q116" i="8" s="1"/>
  <c r="S116" i="8" s="1"/>
  <c r="U116" i="8" s="1"/>
  <c r="AT116" i="8" s="1"/>
  <c r="AX116" i="8" s="1"/>
  <c r="AY116" i="8" s="1"/>
  <c r="BA131" i="27"/>
  <c r="AX131" i="27"/>
  <c r="O84" i="24"/>
  <c r="P84" i="24" s="1"/>
  <c r="Q84" i="24" s="1"/>
  <c r="S84" i="24" s="1"/>
  <c r="U84" i="24" s="1"/>
  <c r="AQ84" i="24" s="1"/>
  <c r="AU84" i="24" s="1"/>
  <c r="AV84" i="24" s="1"/>
  <c r="N83" i="12"/>
  <c r="O83" i="12" s="1"/>
  <c r="AY132" i="16"/>
  <c r="P131" i="21"/>
  <c r="Q131" i="21" s="1"/>
  <c r="S131" i="21" s="1"/>
  <c r="U131" i="21" s="1"/>
  <c r="AT131" i="21" s="1"/>
  <c r="N115" i="17"/>
  <c r="O115" i="17" s="1"/>
  <c r="P115" i="25"/>
  <c r="Q115" i="25" s="1"/>
  <c r="S115" i="25" s="1"/>
  <c r="U115" i="25" s="1"/>
  <c r="AT115" i="25" s="1"/>
  <c r="AX115" i="25" s="1"/>
  <c r="O116" i="25"/>
  <c r="P116" i="25" s="1"/>
  <c r="Q116" i="25" s="1"/>
  <c r="S116" i="25" s="1"/>
  <c r="U116" i="25" s="1"/>
  <c r="AT116" i="25" s="1"/>
  <c r="AX116" i="25" s="1"/>
  <c r="AY116" i="25" s="1"/>
  <c r="P67" i="30"/>
  <c r="Q67" i="30" s="1"/>
  <c r="S67" i="30" s="1"/>
  <c r="U67" i="30" s="1"/>
  <c r="AQ67" i="30" s="1"/>
  <c r="AU67" i="30" s="1"/>
  <c r="BA132" i="33"/>
  <c r="AX132" i="33"/>
  <c r="P115" i="27"/>
  <c r="Q115" i="27" s="1"/>
  <c r="S115" i="27" s="1"/>
  <c r="U115" i="27" s="1"/>
  <c r="AT115" i="27" s="1"/>
  <c r="AX115" i="27" s="1"/>
  <c r="BA131" i="31"/>
  <c r="AX131" i="31"/>
  <c r="P51" i="20"/>
  <c r="Q51" i="20" s="1"/>
  <c r="S51" i="20" s="1"/>
  <c r="U51" i="20" s="1"/>
  <c r="AQ51" i="20" s="1"/>
  <c r="AU51" i="20" s="1"/>
  <c r="AX132" i="18"/>
  <c r="BA132" i="18"/>
  <c r="BB132" i="18" s="1"/>
  <c r="P98" i="23"/>
  <c r="Q98" i="23" s="1"/>
  <c r="S98" i="23" s="1"/>
  <c r="U98" i="23" s="1"/>
  <c r="AJ98" i="23" s="1"/>
  <c r="AN98" i="23" s="1"/>
  <c r="BA131" i="33"/>
  <c r="AX131" i="33"/>
  <c r="P68" i="26"/>
  <c r="Q68" i="26" s="1"/>
  <c r="S68" i="26" s="1"/>
  <c r="U68" i="26" s="1"/>
  <c r="AQ68" i="26" s="1"/>
  <c r="AU68" i="26" s="1"/>
  <c r="O69" i="26"/>
  <c r="P69" i="26" s="1"/>
  <c r="Q69" i="26" s="1"/>
  <c r="S69" i="26" s="1"/>
  <c r="U69" i="26" s="1"/>
  <c r="AQ69" i="26" s="1"/>
  <c r="AU69" i="26" s="1"/>
  <c r="AV69" i="26" s="1"/>
  <c r="P131" i="9"/>
  <c r="Q131" i="9" s="1"/>
  <c r="S131" i="9" s="1"/>
  <c r="U131" i="9" s="1"/>
  <c r="AT131" i="9" s="1"/>
  <c r="O132" i="9"/>
  <c r="P132" i="9" s="1"/>
  <c r="Q132" i="9" s="1"/>
  <c r="S132" i="9" s="1"/>
  <c r="U132" i="9" s="1"/>
  <c r="AT132" i="9" s="1"/>
  <c r="P146" i="12"/>
  <c r="Q146" i="12" s="1"/>
  <c r="S146" i="12" s="1"/>
  <c r="U146" i="12" s="1"/>
  <c r="AT146" i="12" s="1"/>
  <c r="AX146" i="12" s="1"/>
  <c r="O147" i="12"/>
  <c r="P147" i="12" s="1"/>
  <c r="Q147" i="12" s="1"/>
  <c r="S147" i="12" s="1"/>
  <c r="U147" i="12" s="1"/>
  <c r="AT147" i="12" s="1"/>
  <c r="AX147" i="12" s="1"/>
  <c r="AY147" i="12" s="1"/>
  <c r="AY132" i="10"/>
  <c r="BA131" i="18"/>
  <c r="AX131" i="18"/>
  <c r="P115" i="15"/>
  <c r="Q115" i="15" s="1"/>
  <c r="S115" i="15" s="1"/>
  <c r="U115" i="15" s="1"/>
  <c r="AT115" i="15" s="1"/>
  <c r="AX115" i="15" s="1"/>
  <c r="P145" i="19"/>
  <c r="Q145" i="19" s="1"/>
  <c r="S145" i="19" s="1"/>
  <c r="U145" i="19" s="1"/>
  <c r="AT145" i="19" s="1"/>
  <c r="AX145" i="19" s="1"/>
  <c r="N52" i="7"/>
  <c r="P51" i="7"/>
  <c r="Q51" i="7" s="1"/>
  <c r="S51" i="7" s="1"/>
  <c r="U51" i="7" s="1"/>
  <c r="AQ51" i="7" s="1"/>
  <c r="AU51" i="7" s="1"/>
  <c r="O52" i="7"/>
  <c r="P67" i="29"/>
  <c r="Q67" i="29" s="1"/>
  <c r="S67" i="29" s="1"/>
  <c r="U67" i="29" s="1"/>
  <c r="AQ67" i="29" s="1"/>
  <c r="AU67" i="29" s="1"/>
  <c r="P36" i="29"/>
  <c r="Q36" i="29" s="1"/>
  <c r="S36" i="29" s="1"/>
  <c r="U36" i="29" s="1"/>
  <c r="AQ36" i="29" s="1"/>
  <c r="AU36" i="29" s="1"/>
  <c r="AX132" i="24"/>
  <c r="AY132" i="24" s="1"/>
  <c r="BA132" i="24"/>
  <c r="P36" i="31"/>
  <c r="Q36" i="31" s="1"/>
  <c r="S36" i="31" s="1"/>
  <c r="U36" i="31" s="1"/>
  <c r="AQ36" i="31" s="1"/>
  <c r="AU36" i="31" s="1"/>
  <c r="P130" i="23"/>
  <c r="Q130" i="23" s="1"/>
  <c r="S130" i="23" s="1"/>
  <c r="U130" i="23" s="1"/>
  <c r="AT130" i="23" s="1"/>
  <c r="BA129" i="23"/>
  <c r="AX129" i="23"/>
  <c r="O116" i="33"/>
  <c r="P116" i="33" s="1"/>
  <c r="Q116" i="33" s="1"/>
  <c r="S116" i="33" s="1"/>
  <c r="U116" i="33" s="1"/>
  <c r="AT116" i="33" s="1"/>
  <c r="AX116" i="33" s="1"/>
  <c r="AY116" i="33" s="1"/>
  <c r="O100" i="10"/>
  <c r="P100" i="10" s="1"/>
  <c r="Q100" i="10" s="1"/>
  <c r="S100" i="10" s="1"/>
  <c r="U100" i="10" s="1"/>
  <c r="AJ100" i="10" s="1"/>
  <c r="AN100" i="10" s="1"/>
  <c r="AO100" i="10" s="1"/>
  <c r="P67" i="33"/>
  <c r="Q67" i="33" s="1"/>
  <c r="S67" i="33" s="1"/>
  <c r="U67" i="33" s="1"/>
  <c r="AQ67" i="33" s="1"/>
  <c r="AU67" i="33" s="1"/>
  <c r="BB132" i="10"/>
  <c r="O53" i="25"/>
  <c r="P53" i="25" s="1"/>
  <c r="Q53" i="25" s="1"/>
  <c r="S53" i="25" s="1"/>
  <c r="U53" i="25" s="1"/>
  <c r="AQ53" i="25" s="1"/>
  <c r="AU53" i="25" s="1"/>
  <c r="AV53" i="25" s="1"/>
  <c r="I13" i="25" s="1"/>
  <c r="K13" i="25" s="1"/>
  <c r="P83" i="20"/>
  <c r="Q83" i="20" s="1"/>
  <c r="S83" i="20" s="1"/>
  <c r="U83" i="20" s="1"/>
  <c r="AQ83" i="20" s="1"/>
  <c r="AU83" i="20" s="1"/>
  <c r="O84" i="20"/>
  <c r="P84" i="20" s="1"/>
  <c r="Q84" i="20" s="1"/>
  <c r="S84" i="20" s="1"/>
  <c r="U84" i="20" s="1"/>
  <c r="AQ84" i="20" s="1"/>
  <c r="AU84" i="20" s="1"/>
  <c r="AV84" i="20" s="1"/>
  <c r="O132" i="12"/>
  <c r="P132" i="12" s="1"/>
  <c r="Q132" i="12" s="1"/>
  <c r="S132" i="12" s="1"/>
  <c r="U132" i="12" s="1"/>
  <c r="AT132" i="12" s="1"/>
  <c r="N99" i="6"/>
  <c r="O99" i="6" s="1"/>
  <c r="P99" i="28"/>
  <c r="Q99" i="28" s="1"/>
  <c r="S99" i="28" s="1"/>
  <c r="U99" i="28" s="1"/>
  <c r="AJ99" i="28" s="1"/>
  <c r="AN99" i="28" s="1"/>
  <c r="N99" i="30"/>
  <c r="P98" i="30"/>
  <c r="Q98" i="30" s="1"/>
  <c r="S98" i="30" s="1"/>
  <c r="U98" i="30" s="1"/>
  <c r="AJ98" i="30" s="1"/>
  <c r="AN98" i="30" s="1"/>
  <c r="O99" i="30"/>
  <c r="N52" i="23"/>
  <c r="P51" i="23"/>
  <c r="Q51" i="23" s="1"/>
  <c r="S51" i="23" s="1"/>
  <c r="U51" i="23" s="1"/>
  <c r="AQ51" i="23" s="1"/>
  <c r="AU51" i="23" s="1"/>
  <c r="O52" i="23"/>
  <c r="AX131" i="12"/>
  <c r="BA131" i="12"/>
  <c r="BB132" i="20"/>
  <c r="AX132" i="27"/>
  <c r="BA132" i="27"/>
  <c r="BB132" i="27" s="1"/>
  <c r="P52" i="21"/>
  <c r="Q52" i="21" s="1"/>
  <c r="S52" i="21" s="1"/>
  <c r="U52" i="21" s="1"/>
  <c r="AQ52" i="21" s="1"/>
  <c r="AU52" i="21" s="1"/>
  <c r="O53" i="21"/>
  <c r="P53" i="21" s="1"/>
  <c r="Q53" i="21" s="1"/>
  <c r="S53" i="21" s="1"/>
  <c r="U53" i="21" s="1"/>
  <c r="AQ53" i="21" s="1"/>
  <c r="AU53" i="21" s="1"/>
  <c r="AV53" i="21" s="1"/>
  <c r="O100" i="8"/>
  <c r="P100" i="8" s="1"/>
  <c r="Q100" i="8" s="1"/>
  <c r="S100" i="8" s="1"/>
  <c r="U100" i="8" s="1"/>
  <c r="AJ100" i="8" s="1"/>
  <c r="AN100" i="8" s="1"/>
  <c r="AO100" i="8" s="1"/>
  <c r="AY132" i="22"/>
  <c r="O132" i="30"/>
  <c r="P132" i="30" s="1"/>
  <c r="Q132" i="30" s="1"/>
  <c r="S132" i="30" s="1"/>
  <c r="U132" i="30" s="1"/>
  <c r="AT132" i="30" s="1"/>
  <c r="N99" i="3"/>
  <c r="O99" i="3" s="1"/>
  <c r="O116" i="1"/>
  <c r="P116" i="1" s="1"/>
  <c r="Q116" i="1" s="1"/>
  <c r="S116" i="1" s="1"/>
  <c r="U116" i="1" s="1"/>
  <c r="AT116" i="1" s="1"/>
  <c r="AX116" i="1" s="1"/>
  <c r="AY116" i="1" s="1"/>
  <c r="P115" i="16"/>
  <c r="Q115" i="16" s="1"/>
  <c r="S115" i="16" s="1"/>
  <c r="U115" i="16" s="1"/>
  <c r="AT115" i="16" s="1"/>
  <c r="AX115" i="16" s="1"/>
  <c r="N131" i="29"/>
  <c r="P130" i="29"/>
  <c r="Q130" i="29" s="1"/>
  <c r="S130" i="29" s="1"/>
  <c r="U130" i="29" s="1"/>
  <c r="AT130" i="29" s="1"/>
  <c r="O131" i="29"/>
  <c r="AY132" i="20"/>
  <c r="AX131" i="30"/>
  <c r="BA131" i="30"/>
  <c r="AY132" i="14"/>
  <c r="P99" i="12"/>
  <c r="Q99" i="12" s="1"/>
  <c r="S99" i="12" s="1"/>
  <c r="U99" i="12" s="1"/>
  <c r="AJ99" i="12" s="1"/>
  <c r="AN99" i="12" s="1"/>
  <c r="P131" i="17"/>
  <c r="Q131" i="17" s="1"/>
  <c r="S131" i="17" s="1"/>
  <c r="U131" i="17" s="1"/>
  <c r="AT131" i="17" s="1"/>
  <c r="O132" i="17"/>
  <c r="P132" i="17" s="1"/>
  <c r="Q132" i="17" s="1"/>
  <c r="S132" i="17" s="1"/>
  <c r="U132" i="17" s="1"/>
  <c r="AT132" i="17" s="1"/>
  <c r="AX132" i="7"/>
  <c r="BA132" i="7"/>
  <c r="BB132" i="22"/>
  <c r="O37" i="4"/>
  <c r="P37" i="4" s="1"/>
  <c r="Q37" i="4" s="1"/>
  <c r="S37" i="4" s="1"/>
  <c r="U37" i="4" s="1"/>
  <c r="AQ37" i="4" s="1"/>
  <c r="AU37" i="4" s="1"/>
  <c r="AV37" i="4" s="1"/>
  <c r="O68" i="23"/>
  <c r="BA131" i="7"/>
  <c r="AX131" i="7"/>
  <c r="O84" i="19"/>
  <c r="P84" i="19" s="1"/>
  <c r="Q84" i="19" s="1"/>
  <c r="S84" i="19" s="1"/>
  <c r="U84" i="19" s="1"/>
  <c r="AQ84" i="19" s="1"/>
  <c r="AU84" i="19" s="1"/>
  <c r="AV84" i="19" s="1"/>
  <c r="O37" i="11"/>
  <c r="P37" i="11" s="1"/>
  <c r="Q37" i="11" s="1"/>
  <c r="S37" i="11" s="1"/>
  <c r="U37" i="11" s="1"/>
  <c r="AQ37" i="11" s="1"/>
  <c r="AU37" i="11" s="1"/>
  <c r="AV37" i="11" s="1"/>
  <c r="O53" i="15"/>
  <c r="P53" i="15" s="1"/>
  <c r="Q53" i="15" s="1"/>
  <c r="S53" i="15" s="1"/>
  <c r="U53" i="15" s="1"/>
  <c r="AQ53" i="15" s="1"/>
  <c r="AU53" i="15" s="1"/>
  <c r="AV53" i="15" s="1"/>
  <c r="O147" i="2"/>
  <c r="P147" i="2" s="1"/>
  <c r="Q147" i="2" s="1"/>
  <c r="S147" i="2" s="1"/>
  <c r="U147" i="2" s="1"/>
  <c r="AT147" i="2" s="1"/>
  <c r="AX147" i="2" s="1"/>
  <c r="AY147" i="2" s="1"/>
  <c r="BB132" i="14"/>
  <c r="N115" i="14"/>
  <c r="P114" i="14"/>
  <c r="Q114" i="14" s="1"/>
  <c r="S114" i="14" s="1"/>
  <c r="U114" i="14" s="1"/>
  <c r="AT114" i="14" s="1"/>
  <c r="AX114" i="14" s="1"/>
  <c r="O115" i="14"/>
  <c r="P83" i="30"/>
  <c r="Q83" i="30" s="1"/>
  <c r="S83" i="30" s="1"/>
  <c r="U83" i="30" s="1"/>
  <c r="AQ83" i="30" s="1"/>
  <c r="AU83" i="30" s="1"/>
  <c r="O84" i="30"/>
  <c r="P84" i="30" s="1"/>
  <c r="Q84" i="30" s="1"/>
  <c r="S84" i="30" s="1"/>
  <c r="U84" i="30" s="1"/>
  <c r="AQ84" i="30" s="1"/>
  <c r="AU84" i="30" s="1"/>
  <c r="AV84" i="30" s="1"/>
  <c r="O84" i="26"/>
  <c r="P84" i="26" s="1"/>
  <c r="Q84" i="26" s="1"/>
  <c r="S84" i="26" s="1"/>
  <c r="U84" i="26" s="1"/>
  <c r="AQ84" i="26" s="1"/>
  <c r="AU84" i="26" s="1"/>
  <c r="AV84" i="26" s="1"/>
  <c r="P67" i="22"/>
  <c r="Q67" i="22" s="1"/>
  <c r="S67" i="22" s="1"/>
  <c r="U67" i="22" s="1"/>
  <c r="AQ67" i="22" s="1"/>
  <c r="AU67" i="22" s="1"/>
  <c r="N68" i="22"/>
  <c r="O68" i="22" s="1"/>
  <c r="P52" i="13"/>
  <c r="Q52" i="13" s="1"/>
  <c r="S52" i="13" s="1"/>
  <c r="U52" i="13" s="1"/>
  <c r="AQ52" i="13" s="1"/>
  <c r="AU52" i="13" s="1"/>
  <c r="BA132" i="13"/>
  <c r="AX132" i="13"/>
  <c r="P146" i="16"/>
  <c r="Q146" i="16" s="1"/>
  <c r="S146" i="16" s="1"/>
  <c r="U146" i="16" s="1"/>
  <c r="AT146" i="16" s="1"/>
  <c r="AX146" i="16" s="1"/>
  <c r="P68" i="20"/>
  <c r="Q68" i="20" s="1"/>
  <c r="S68" i="20" s="1"/>
  <c r="U68" i="20" s="1"/>
  <c r="AQ68" i="20" s="1"/>
  <c r="AU68" i="20" s="1"/>
  <c r="N99" i="17"/>
  <c r="O99" i="17" s="1"/>
  <c r="BA131" i="13"/>
  <c r="AX131" i="13"/>
  <c r="P68" i="8" l="1"/>
  <c r="Q68" i="8" s="1"/>
  <c r="S68" i="8" s="1"/>
  <c r="U68" i="8" s="1"/>
  <c r="AQ68" i="8" s="1"/>
  <c r="AU68" i="8" s="1"/>
  <c r="O69" i="8"/>
  <c r="P69" i="8" s="1"/>
  <c r="Q69" i="8" s="1"/>
  <c r="S69" i="8" s="1"/>
  <c r="U69" i="8" s="1"/>
  <c r="AQ69" i="8" s="1"/>
  <c r="AU69" i="8" s="1"/>
  <c r="AV69" i="8" s="1"/>
  <c r="P99" i="6"/>
  <c r="Q99" i="6" s="1"/>
  <c r="S99" i="6" s="1"/>
  <c r="U99" i="6" s="1"/>
  <c r="AJ99" i="6" s="1"/>
  <c r="AN99" i="6" s="1"/>
  <c r="O100" i="6"/>
  <c r="P100" i="6" s="1"/>
  <c r="Q100" i="6" s="1"/>
  <c r="S100" i="6" s="1"/>
  <c r="U100" i="6" s="1"/>
  <c r="AJ100" i="6" s="1"/>
  <c r="AN100" i="6" s="1"/>
  <c r="AO100" i="6" s="1"/>
  <c r="I13" i="6" s="1"/>
  <c r="K13" i="6" s="1"/>
  <c r="P68" i="22"/>
  <c r="Q68" i="22" s="1"/>
  <c r="S68" i="22" s="1"/>
  <c r="U68" i="22" s="1"/>
  <c r="AQ68" i="22" s="1"/>
  <c r="AU68" i="22" s="1"/>
  <c r="O69" i="22"/>
  <c r="P69" i="22" s="1"/>
  <c r="Q69" i="22" s="1"/>
  <c r="S69" i="22" s="1"/>
  <c r="U69" i="22" s="1"/>
  <c r="AQ69" i="22" s="1"/>
  <c r="AU69" i="22" s="1"/>
  <c r="AV69" i="22" s="1"/>
  <c r="I13" i="22" s="1"/>
  <c r="K13" i="22" s="1"/>
  <c r="P99" i="17"/>
  <c r="Q99" i="17" s="1"/>
  <c r="S99" i="17" s="1"/>
  <c r="U99" i="17" s="1"/>
  <c r="AJ99" i="17" s="1"/>
  <c r="AN99" i="17" s="1"/>
  <c r="O100" i="17"/>
  <c r="P100" i="17" s="1"/>
  <c r="Q100" i="17" s="1"/>
  <c r="S100" i="17" s="1"/>
  <c r="U100" i="17" s="1"/>
  <c r="AJ100" i="17" s="1"/>
  <c r="AN100" i="17" s="1"/>
  <c r="AO100" i="17" s="1"/>
  <c r="P99" i="3"/>
  <c r="Q99" i="3" s="1"/>
  <c r="S99" i="3" s="1"/>
  <c r="U99" i="3" s="1"/>
  <c r="AJ99" i="3" s="1"/>
  <c r="AN99" i="3" s="1"/>
  <c r="O100" i="3"/>
  <c r="P100" i="3" s="1"/>
  <c r="Q100" i="3" s="1"/>
  <c r="S100" i="3" s="1"/>
  <c r="U100" i="3" s="1"/>
  <c r="AJ100" i="3" s="1"/>
  <c r="AN100" i="3" s="1"/>
  <c r="AO100" i="3" s="1"/>
  <c r="AX130" i="29"/>
  <c r="BA130" i="29"/>
  <c r="O68" i="33"/>
  <c r="O68" i="29"/>
  <c r="I13" i="4"/>
  <c r="K13" i="4" s="1"/>
  <c r="O116" i="16"/>
  <c r="P116" i="16" s="1"/>
  <c r="Q116" i="16" s="1"/>
  <c r="S116" i="16" s="1"/>
  <c r="U116" i="16" s="1"/>
  <c r="AT116" i="16" s="1"/>
  <c r="AX116" i="16" s="1"/>
  <c r="AY116" i="16" s="1"/>
  <c r="N68" i="33"/>
  <c r="N68" i="29"/>
  <c r="AX131" i="9"/>
  <c r="BA131" i="9"/>
  <c r="O116" i="27"/>
  <c r="P116" i="27" s="1"/>
  <c r="Q116" i="27" s="1"/>
  <c r="S116" i="27" s="1"/>
  <c r="U116" i="27" s="1"/>
  <c r="AT116" i="27" s="1"/>
  <c r="AX116" i="27" s="1"/>
  <c r="AY116" i="27" s="1"/>
  <c r="AX132" i="31"/>
  <c r="AY132" i="31" s="1"/>
  <c r="BA132" i="31"/>
  <c r="BB132" i="31" s="1"/>
  <c r="P52" i="23"/>
  <c r="Q52" i="23" s="1"/>
  <c r="S52" i="23" s="1"/>
  <c r="U52" i="23" s="1"/>
  <c r="AQ52" i="23" s="1"/>
  <c r="AU52" i="23" s="1"/>
  <c r="P99" i="30"/>
  <c r="Q99" i="30" s="1"/>
  <c r="S99" i="30" s="1"/>
  <c r="U99" i="30" s="1"/>
  <c r="AJ99" i="30" s="1"/>
  <c r="AN99" i="30" s="1"/>
  <c r="O100" i="30"/>
  <c r="P100" i="30" s="1"/>
  <c r="Q100" i="30" s="1"/>
  <c r="S100" i="30" s="1"/>
  <c r="U100" i="30" s="1"/>
  <c r="AJ100" i="30" s="1"/>
  <c r="AN100" i="30" s="1"/>
  <c r="AO100" i="30" s="1"/>
  <c r="AY132" i="33"/>
  <c r="P52" i="7"/>
  <c r="Q52" i="7" s="1"/>
  <c r="S52" i="7" s="1"/>
  <c r="U52" i="7" s="1"/>
  <c r="AQ52" i="7" s="1"/>
  <c r="AU52" i="7" s="1"/>
  <c r="O53" i="7"/>
  <c r="P53" i="7" s="1"/>
  <c r="Q53" i="7" s="1"/>
  <c r="S53" i="7" s="1"/>
  <c r="U53" i="7" s="1"/>
  <c r="AQ53" i="7" s="1"/>
  <c r="AU53" i="7" s="1"/>
  <c r="AV53" i="7" s="1"/>
  <c r="AY132" i="7"/>
  <c r="BB132" i="33"/>
  <c r="P68" i="31"/>
  <c r="Q68" i="31" s="1"/>
  <c r="S68" i="31" s="1"/>
  <c r="U68" i="31" s="1"/>
  <c r="AQ68" i="31" s="1"/>
  <c r="AU68" i="31" s="1"/>
  <c r="N52" i="27"/>
  <c r="P51" i="27"/>
  <c r="Q51" i="27" s="1"/>
  <c r="S51" i="27" s="1"/>
  <c r="U51" i="27" s="1"/>
  <c r="AQ51" i="27" s="1"/>
  <c r="AU51" i="27" s="1"/>
  <c r="O52" i="27"/>
  <c r="BA132" i="17"/>
  <c r="BB132" i="17" s="1"/>
  <c r="AX132" i="17"/>
  <c r="AY132" i="17" s="1"/>
  <c r="I13" i="3"/>
  <c r="K13" i="3" s="1"/>
  <c r="P83" i="12"/>
  <c r="Q83" i="12" s="1"/>
  <c r="S83" i="12" s="1"/>
  <c r="U83" i="12" s="1"/>
  <c r="AQ83" i="12" s="1"/>
  <c r="AU83" i="12" s="1"/>
  <c r="O84" i="12"/>
  <c r="P84" i="12" s="1"/>
  <c r="Q84" i="12" s="1"/>
  <c r="S84" i="12" s="1"/>
  <c r="U84" i="12" s="1"/>
  <c r="AQ84" i="12" s="1"/>
  <c r="AU84" i="12" s="1"/>
  <c r="AV84" i="12" s="1"/>
  <c r="I13" i="12" s="1"/>
  <c r="K13" i="12" s="1"/>
  <c r="I13" i="5"/>
  <c r="K13" i="5" s="1"/>
  <c r="P115" i="14"/>
  <c r="Q115" i="14" s="1"/>
  <c r="S115" i="14" s="1"/>
  <c r="U115" i="14" s="1"/>
  <c r="AT115" i="14" s="1"/>
  <c r="AX115" i="14" s="1"/>
  <c r="BA132" i="30"/>
  <c r="BB132" i="30" s="1"/>
  <c r="AX132" i="30"/>
  <c r="AY132" i="30" s="1"/>
  <c r="O69" i="20"/>
  <c r="P69" i="20" s="1"/>
  <c r="Q69" i="20" s="1"/>
  <c r="S69" i="20" s="1"/>
  <c r="U69" i="20" s="1"/>
  <c r="AQ69" i="20" s="1"/>
  <c r="AU69" i="20" s="1"/>
  <c r="AV69" i="20" s="1"/>
  <c r="AX131" i="17"/>
  <c r="BA131" i="17"/>
  <c r="O100" i="28"/>
  <c r="P100" i="28" s="1"/>
  <c r="Q100" i="28" s="1"/>
  <c r="S100" i="28" s="1"/>
  <c r="U100" i="28" s="1"/>
  <c r="AJ100" i="28" s="1"/>
  <c r="AN100" i="28" s="1"/>
  <c r="AO100" i="28" s="1"/>
  <c r="O146" i="19"/>
  <c r="N68" i="30"/>
  <c r="O68" i="30" s="1"/>
  <c r="O37" i="10"/>
  <c r="P37" i="10" s="1"/>
  <c r="Q37" i="10" s="1"/>
  <c r="S37" i="10" s="1"/>
  <c r="U37" i="10" s="1"/>
  <c r="AQ37" i="10" s="1"/>
  <c r="AU37" i="10" s="1"/>
  <c r="AV37" i="10" s="1"/>
  <c r="I13" i="10" s="1"/>
  <c r="K13" i="10" s="1"/>
  <c r="O147" i="5"/>
  <c r="P147" i="5" s="1"/>
  <c r="Q147" i="5" s="1"/>
  <c r="S147" i="5" s="1"/>
  <c r="U147" i="5" s="1"/>
  <c r="AT147" i="5" s="1"/>
  <c r="AX147" i="5" s="1"/>
  <c r="AY147" i="5" s="1"/>
  <c r="P131" i="29"/>
  <c r="Q131" i="29" s="1"/>
  <c r="S131" i="29" s="1"/>
  <c r="U131" i="29" s="1"/>
  <c r="AT131" i="29" s="1"/>
  <c r="O132" i="29"/>
  <c r="P132" i="29" s="1"/>
  <c r="Q132" i="29" s="1"/>
  <c r="S132" i="29" s="1"/>
  <c r="U132" i="29" s="1"/>
  <c r="AT132" i="29" s="1"/>
  <c r="I13" i="26"/>
  <c r="K13" i="26" s="1"/>
  <c r="BB132" i="7"/>
  <c r="O100" i="12"/>
  <c r="P100" i="12" s="1"/>
  <c r="Q100" i="12" s="1"/>
  <c r="S100" i="12" s="1"/>
  <c r="U100" i="12" s="1"/>
  <c r="AJ100" i="12" s="1"/>
  <c r="AN100" i="12" s="1"/>
  <c r="AO100" i="12" s="1"/>
  <c r="N131" i="23"/>
  <c r="O131" i="23" s="1"/>
  <c r="N146" i="19"/>
  <c r="O99" i="23"/>
  <c r="O37" i="20"/>
  <c r="P37" i="20" s="1"/>
  <c r="Q37" i="20" s="1"/>
  <c r="S37" i="20" s="1"/>
  <c r="U37" i="20" s="1"/>
  <c r="AQ37" i="20" s="1"/>
  <c r="AU37" i="20" s="1"/>
  <c r="AV37" i="20" s="1"/>
  <c r="O116" i="29"/>
  <c r="P116" i="29" s="1"/>
  <c r="Q116" i="29" s="1"/>
  <c r="S116" i="29" s="1"/>
  <c r="U116" i="29" s="1"/>
  <c r="AT116" i="29" s="1"/>
  <c r="AX116" i="29" s="1"/>
  <c r="AY116" i="29" s="1"/>
  <c r="BA130" i="23"/>
  <c r="AX130" i="23"/>
  <c r="I13" i="1"/>
  <c r="K13" i="1" s="1"/>
  <c r="P68" i="23"/>
  <c r="Q68" i="23" s="1"/>
  <c r="S68" i="23" s="1"/>
  <c r="U68" i="23" s="1"/>
  <c r="AQ68" i="23" s="1"/>
  <c r="AU68" i="23" s="1"/>
  <c r="O69" i="23"/>
  <c r="P69" i="23" s="1"/>
  <c r="Q69" i="23" s="1"/>
  <c r="S69" i="23" s="1"/>
  <c r="U69" i="23" s="1"/>
  <c r="AQ69" i="23" s="1"/>
  <c r="AU69" i="23" s="1"/>
  <c r="AV69" i="23" s="1"/>
  <c r="O147" i="16"/>
  <c r="P147" i="16" s="1"/>
  <c r="Q147" i="16" s="1"/>
  <c r="S147" i="16" s="1"/>
  <c r="U147" i="16" s="1"/>
  <c r="AT147" i="16" s="1"/>
  <c r="AX147" i="16" s="1"/>
  <c r="AY147" i="16" s="1"/>
  <c r="BA132" i="12"/>
  <c r="BB132" i="12" s="1"/>
  <c r="AX132" i="12"/>
  <c r="AY132" i="12" s="1"/>
  <c r="O37" i="31"/>
  <c r="P37" i="31" s="1"/>
  <c r="Q37" i="31" s="1"/>
  <c r="S37" i="31" s="1"/>
  <c r="U37" i="31" s="1"/>
  <c r="AQ37" i="31" s="1"/>
  <c r="AU37" i="31" s="1"/>
  <c r="AV37" i="31" s="1"/>
  <c r="O116" i="15"/>
  <c r="P116" i="15" s="1"/>
  <c r="Q116" i="15" s="1"/>
  <c r="S116" i="15" s="1"/>
  <c r="U116" i="15" s="1"/>
  <c r="AT116" i="15" s="1"/>
  <c r="AX116" i="15" s="1"/>
  <c r="AY116" i="15" s="1"/>
  <c r="I13" i="15" s="1"/>
  <c r="K13" i="15" s="1"/>
  <c r="N99" i="23"/>
  <c r="P115" i="17"/>
  <c r="Q115" i="17" s="1"/>
  <c r="S115" i="17" s="1"/>
  <c r="U115" i="17" s="1"/>
  <c r="AT115" i="17" s="1"/>
  <c r="AX115" i="17" s="1"/>
  <c r="O116" i="17"/>
  <c r="P116" i="17" s="1"/>
  <c r="Q116" i="17" s="1"/>
  <c r="S116" i="17" s="1"/>
  <c r="U116" i="17" s="1"/>
  <c r="AT116" i="17" s="1"/>
  <c r="AX116" i="17" s="1"/>
  <c r="AY116" i="17" s="1"/>
  <c r="I13" i="8"/>
  <c r="K13" i="8" s="1"/>
  <c r="AY132" i="13"/>
  <c r="I13" i="11"/>
  <c r="K13" i="11" s="1"/>
  <c r="AY132" i="27"/>
  <c r="BB132" i="24"/>
  <c r="I13" i="24" s="1"/>
  <c r="K13" i="24" s="1"/>
  <c r="AY132" i="18"/>
  <c r="O132" i="21"/>
  <c r="P132" i="21" s="1"/>
  <c r="Q132" i="21" s="1"/>
  <c r="S132" i="21" s="1"/>
  <c r="U132" i="21" s="1"/>
  <c r="AT132" i="21" s="1"/>
  <c r="N115" i="18"/>
  <c r="O115" i="18" s="1"/>
  <c r="O69" i="14"/>
  <c r="P69" i="14" s="1"/>
  <c r="Q69" i="14" s="1"/>
  <c r="S69" i="14" s="1"/>
  <c r="U69" i="14" s="1"/>
  <c r="AQ69" i="14" s="1"/>
  <c r="AU69" i="14" s="1"/>
  <c r="AV69" i="14" s="1"/>
  <c r="O52" i="20"/>
  <c r="BA131" i="21"/>
  <c r="AX131" i="21"/>
  <c r="AX132" i="28"/>
  <c r="BA132" i="28"/>
  <c r="AX132" i="9"/>
  <c r="AY132" i="9" s="1"/>
  <c r="BA132" i="9"/>
  <c r="BB132" i="9" s="1"/>
  <c r="BB132" i="13"/>
  <c r="O53" i="13"/>
  <c r="P53" i="13" s="1"/>
  <c r="Q53" i="13" s="1"/>
  <c r="S53" i="13" s="1"/>
  <c r="U53" i="13" s="1"/>
  <c r="AQ53" i="13" s="1"/>
  <c r="AU53" i="13" s="1"/>
  <c r="AV53" i="13" s="1"/>
  <c r="I13" i="13" s="1"/>
  <c r="K13" i="13" s="1"/>
  <c r="O37" i="29"/>
  <c r="P37" i="29" s="1"/>
  <c r="Q37" i="29" s="1"/>
  <c r="S37" i="29" s="1"/>
  <c r="U37" i="29" s="1"/>
  <c r="AQ37" i="29" s="1"/>
  <c r="AU37" i="29" s="1"/>
  <c r="AV37" i="29" s="1"/>
  <c r="N52" i="20"/>
  <c r="AX131" i="28"/>
  <c r="BA131" i="28"/>
  <c r="P131" i="23" l="1"/>
  <c r="Q131" i="23" s="1"/>
  <c r="S131" i="23" s="1"/>
  <c r="U131" i="23" s="1"/>
  <c r="AT131" i="23" s="1"/>
  <c r="O132" i="23"/>
  <c r="P132" i="23" s="1"/>
  <c r="Q132" i="23" s="1"/>
  <c r="S132" i="23" s="1"/>
  <c r="U132" i="23" s="1"/>
  <c r="AT132" i="23" s="1"/>
  <c r="P115" i="18"/>
  <c r="Q115" i="18" s="1"/>
  <c r="S115" i="18" s="1"/>
  <c r="U115" i="18" s="1"/>
  <c r="AT115" i="18" s="1"/>
  <c r="AX115" i="18" s="1"/>
  <c r="O116" i="18"/>
  <c r="P116" i="18" s="1"/>
  <c r="Q116" i="18" s="1"/>
  <c r="S116" i="18" s="1"/>
  <c r="U116" i="18" s="1"/>
  <c r="AT116" i="18" s="1"/>
  <c r="AX116" i="18" s="1"/>
  <c r="AY116" i="18" s="1"/>
  <c r="I13" i="18" s="1"/>
  <c r="K13" i="18" s="1"/>
  <c r="AX131" i="29"/>
  <c r="BA131" i="29"/>
  <c r="O53" i="23"/>
  <c r="P53" i="23" s="1"/>
  <c r="Q53" i="23" s="1"/>
  <c r="S53" i="23" s="1"/>
  <c r="U53" i="23" s="1"/>
  <c r="AQ53" i="23" s="1"/>
  <c r="AU53" i="23" s="1"/>
  <c r="AV53" i="23" s="1"/>
  <c r="P52" i="20"/>
  <c r="Q52" i="20" s="1"/>
  <c r="S52" i="20" s="1"/>
  <c r="U52" i="20" s="1"/>
  <c r="AQ52" i="20" s="1"/>
  <c r="AU52" i="20" s="1"/>
  <c r="O53" i="20"/>
  <c r="P53" i="20" s="1"/>
  <c r="Q53" i="20" s="1"/>
  <c r="S53" i="20" s="1"/>
  <c r="U53" i="20" s="1"/>
  <c r="AQ53" i="20" s="1"/>
  <c r="AU53" i="20" s="1"/>
  <c r="AV53" i="20" s="1"/>
  <c r="I13" i="20" s="1"/>
  <c r="K13" i="20" s="1"/>
  <c r="AX132" i="29"/>
  <c r="AY132" i="29" s="1"/>
  <c r="BA132" i="29"/>
  <c r="BB132" i="29" s="1"/>
  <c r="P68" i="30"/>
  <c r="Q68" i="30" s="1"/>
  <c r="S68" i="30" s="1"/>
  <c r="U68" i="30" s="1"/>
  <c r="AQ68" i="30" s="1"/>
  <c r="AU68" i="30" s="1"/>
  <c r="O69" i="30"/>
  <c r="P69" i="30" s="1"/>
  <c r="Q69" i="30" s="1"/>
  <c r="S69" i="30" s="1"/>
  <c r="U69" i="30" s="1"/>
  <c r="AQ69" i="30" s="1"/>
  <c r="AU69" i="30" s="1"/>
  <c r="AV69" i="30" s="1"/>
  <c r="I13" i="30" s="1"/>
  <c r="K13" i="30" s="1"/>
  <c r="I13" i="17"/>
  <c r="K13" i="17" s="1"/>
  <c r="AX132" i="21"/>
  <c r="AY132" i="21" s="1"/>
  <c r="I13" i="21" s="1"/>
  <c r="K13" i="21" s="1"/>
  <c r="BA132" i="21"/>
  <c r="BB132" i="21" s="1"/>
  <c r="P146" i="19"/>
  <c r="Q146" i="19" s="1"/>
  <c r="S146" i="19" s="1"/>
  <c r="U146" i="19" s="1"/>
  <c r="AT146" i="19" s="1"/>
  <c r="AX146" i="19" s="1"/>
  <c r="O147" i="19"/>
  <c r="P147" i="19" s="1"/>
  <c r="Q147" i="19" s="1"/>
  <c r="S147" i="19" s="1"/>
  <c r="U147" i="19" s="1"/>
  <c r="AT147" i="19" s="1"/>
  <c r="AX147" i="19" s="1"/>
  <c r="AY147" i="19" s="1"/>
  <c r="I13" i="19" s="1"/>
  <c r="K13" i="19" s="1"/>
  <c r="P52" i="27"/>
  <c r="Q52" i="27" s="1"/>
  <c r="S52" i="27" s="1"/>
  <c r="U52" i="27" s="1"/>
  <c r="AQ52" i="27" s="1"/>
  <c r="AU52" i="27" s="1"/>
  <c r="P68" i="29"/>
  <c r="Q68" i="29" s="1"/>
  <c r="S68" i="29" s="1"/>
  <c r="U68" i="29" s="1"/>
  <c r="AQ68" i="29" s="1"/>
  <c r="AU68" i="29" s="1"/>
  <c r="O69" i="29"/>
  <c r="P69" i="29" s="1"/>
  <c r="Q69" i="29" s="1"/>
  <c r="S69" i="29" s="1"/>
  <c r="U69" i="29" s="1"/>
  <c r="AQ69" i="29" s="1"/>
  <c r="AU69" i="29" s="1"/>
  <c r="AV69" i="29" s="1"/>
  <c r="I13" i="29" s="1"/>
  <c r="K13" i="29" s="1"/>
  <c r="O69" i="31"/>
  <c r="P69" i="31" s="1"/>
  <c r="Q69" i="31" s="1"/>
  <c r="S69" i="31" s="1"/>
  <c r="U69" i="31" s="1"/>
  <c r="AQ69" i="31" s="1"/>
  <c r="AU69" i="31" s="1"/>
  <c r="AV69" i="31" s="1"/>
  <c r="I13" i="31" s="1"/>
  <c r="K13" i="31" s="1"/>
  <c r="I13" i="16"/>
  <c r="K13" i="16" s="1"/>
  <c r="P68" i="33"/>
  <c r="Q68" i="33" s="1"/>
  <c r="S68" i="33" s="1"/>
  <c r="U68" i="33" s="1"/>
  <c r="AQ68" i="33" s="1"/>
  <c r="AU68" i="33" s="1"/>
  <c r="O69" i="33"/>
  <c r="P69" i="33" s="1"/>
  <c r="Q69" i="33" s="1"/>
  <c r="S69" i="33" s="1"/>
  <c r="U69" i="33" s="1"/>
  <c r="AQ69" i="33" s="1"/>
  <c r="AU69" i="33" s="1"/>
  <c r="AV69" i="33" s="1"/>
  <c r="I13" i="33" s="1"/>
  <c r="K13" i="33" s="1"/>
  <c r="P99" i="23"/>
  <c r="Q99" i="23" s="1"/>
  <c r="S99" i="23" s="1"/>
  <c r="U99" i="23" s="1"/>
  <c r="AJ99" i="23" s="1"/>
  <c r="AN99" i="23" s="1"/>
  <c r="I13" i="9"/>
  <c r="K13" i="9" s="1"/>
  <c r="BB132" i="28"/>
  <c r="I13" i="28" s="1"/>
  <c r="K13" i="28" s="1"/>
  <c r="I13" i="7"/>
  <c r="K13" i="7" s="1"/>
  <c r="AY132" i="28"/>
  <c r="O116" i="14"/>
  <c r="P116" i="14" s="1"/>
  <c r="Q116" i="14" s="1"/>
  <c r="S116" i="14" s="1"/>
  <c r="U116" i="14" s="1"/>
  <c r="AT116" i="14" s="1"/>
  <c r="AX116" i="14" s="1"/>
  <c r="AY116" i="14" s="1"/>
  <c r="I13" i="14" s="1"/>
  <c r="K13" i="14" s="1"/>
  <c r="O53" i="27" l="1"/>
  <c r="P53" i="27" s="1"/>
  <c r="Q53" i="27" s="1"/>
  <c r="S53" i="27" s="1"/>
  <c r="U53" i="27" s="1"/>
  <c r="AQ53" i="27" s="1"/>
  <c r="AU53" i="27" s="1"/>
  <c r="AV53" i="27" s="1"/>
  <c r="I13" i="27" s="1"/>
  <c r="K13" i="27" s="1"/>
  <c r="BA132" i="23"/>
  <c r="AX132" i="23"/>
  <c r="O100" i="23"/>
  <c r="P100" i="23" s="1"/>
  <c r="Q100" i="23" s="1"/>
  <c r="S100" i="23" s="1"/>
  <c r="U100" i="23" s="1"/>
  <c r="AJ100" i="23" s="1"/>
  <c r="AN100" i="23" s="1"/>
  <c r="AO100" i="23" s="1"/>
  <c r="BA131" i="23"/>
  <c r="AX131" i="23"/>
  <c r="AY132" i="23" l="1"/>
  <c r="I13" i="23" s="1"/>
  <c r="K13" i="23" s="1"/>
  <c r="BB132" i="23"/>
</calcChain>
</file>

<file path=xl/sharedStrings.xml><?xml version="1.0" encoding="utf-8"?>
<sst xmlns="http://schemas.openxmlformats.org/spreadsheetml/2006/main" count="21271" uniqueCount="95">
  <si>
    <t>北美</t>
  </si>
  <si>
    <t>西欧</t>
  </si>
  <si>
    <t>拉丁美洲</t>
  </si>
  <si>
    <t>中东</t>
  </si>
  <si>
    <t>亚洲</t>
  </si>
  <si>
    <t>印度</t>
  </si>
  <si>
    <t>VSrate</t>
  </si>
  <si>
    <t>Buffalo</t>
  </si>
  <si>
    <t>cattle</t>
  </si>
  <si>
    <t>Goats</t>
  </si>
  <si>
    <t>Sheep</t>
  </si>
  <si>
    <t>Swine</t>
  </si>
  <si>
    <t>Horses</t>
  </si>
  <si>
    <t>Mules and asses</t>
  </si>
  <si>
    <t>Camels</t>
  </si>
  <si>
    <t>TAM</t>
  </si>
  <si>
    <t>VS</t>
  </si>
  <si>
    <t>驴</t>
  </si>
  <si>
    <t>骡</t>
  </si>
  <si>
    <t>B0</t>
  </si>
  <si>
    <t>LIQUID</t>
  </si>
  <si>
    <t>出栏量</t>
  </si>
  <si>
    <t>存栏量</t>
  </si>
  <si>
    <t>总头数</t>
  </si>
  <si>
    <t>VS(kg/头/年)</t>
  </si>
  <si>
    <t>liquid</t>
  </si>
  <si>
    <t>羊</t>
  </si>
  <si>
    <t>猪</t>
  </si>
  <si>
    <t>马</t>
  </si>
  <si>
    <t>骆驼</t>
  </si>
  <si>
    <t>牛</t>
  </si>
  <si>
    <t>绵羊</t>
  </si>
  <si>
    <t>山羊</t>
  </si>
  <si>
    <t>T1</t>
  </si>
  <si>
    <t>K</t>
  </si>
  <si>
    <t>Total CH4</t>
  </si>
  <si>
    <t>这次按温度计算的</t>
  </si>
  <si>
    <t>kg</t>
  </si>
  <si>
    <t>万吨</t>
  </si>
  <si>
    <t>T2</t>
  </si>
  <si>
    <t>Ea</t>
  </si>
  <si>
    <t>cal/mol</t>
  </si>
  <si>
    <t>R</t>
  </si>
  <si>
    <t>cal/K mol</t>
  </si>
  <si>
    <t>Minimum T2</t>
  </si>
  <si>
    <t>℃</t>
  </si>
  <si>
    <t>Damping T2</t>
  </si>
  <si>
    <t>m3/kg VS</t>
  </si>
  <si>
    <t>MDP</t>
  </si>
  <si>
    <t>unitless</t>
  </si>
  <si>
    <t>Emptying efficiency</t>
  </si>
  <si>
    <t>%</t>
  </si>
  <si>
    <t>CH4 Density</t>
  </si>
  <si>
    <t>kg/m3</t>
  </si>
  <si>
    <t>logoon</t>
  </si>
  <si>
    <t>solid</t>
  </si>
  <si>
    <t>dry</t>
  </si>
  <si>
    <t>daily</t>
  </si>
  <si>
    <t>digestion</t>
  </si>
  <si>
    <t>fuel</t>
  </si>
  <si>
    <t>PRP</t>
  </si>
  <si>
    <t>水牛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</si>
  <si>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</si>
  <si>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</si>
  <si>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</si>
  <si>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</si>
  <si>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</si>
  <si>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</si>
  <si>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</si>
  <si>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</si>
  <si>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</si>
  <si>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</si>
  <si>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</si>
  <si>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</si>
  <si>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</si>
  <si>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</si>
  <si>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</si>
  <si>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</si>
  <si>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</si>
  <si>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N (万)</t>
  </si>
  <si>
    <t>CH4 (kg)</t>
  </si>
  <si>
    <t>VS excretion</t>
  </si>
  <si>
    <t>上一年12</t>
  </si>
  <si>
    <t>N</t>
  </si>
  <si>
    <t>VS% liquid storage</t>
  </si>
  <si>
    <t>Y</t>
  </si>
  <si>
    <t>pit&gt;1</t>
  </si>
  <si>
    <t>pit&lt;1</t>
  </si>
  <si>
    <t>MEF</t>
  </si>
  <si>
    <t>MEF总和</t>
  </si>
  <si>
    <t>驴/骡</t>
  </si>
  <si>
    <t>N (万) 驴</t>
  </si>
  <si>
    <t>CH4 (kg) 驴</t>
  </si>
  <si>
    <t>N 骡</t>
  </si>
  <si>
    <t>CH4 (kg) 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</si>
</sst>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8" formatCode="0.00000_ "/>
    <numFmt numFmtId="179" formatCode="0.000_ "/>
    <numFmt numFmtId="180" formatCode="0.0000_ "/>
    <numFmt numFmtId="181" formatCode="0.000000_ "/>
    <numFmt numFmtId="182" formatCode="0.00_ "/>
  </numFmts>
  <fonts count="6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0" xfId="0" applyAlignment="1"/>
    <xf numFmtId="179" fontId="1" fillId="0" borderId="0" xfId="0" applyNumberFormat="1" applyFont="1" applyAlignment="1">
      <alignment horizontal="center" vertical="center"/>
    </xf>
    <xf numFmtId="179" fontId="1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82" fontId="1" fillId="0" borderId="0" xfId="0" applyNumberFormat="1" applyFont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0" fontId="1" fillId="4" borderId="1" xfId="0" applyFont="1" applyFill="1" applyBorder="1" applyAlignment="1"/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"/>
  <sheetViews>
    <sheetView topLeftCell="A25" workbookViewId="0">
      <selection activeCell="C41" sqref="C41:C49"/>
    </sheetView>
  </sheetViews>
  <sheetFormatPr defaultColWidth="8.875" defaultRowHeight="13.5" x14ac:dyDescent="0.15"/>
  <cols>
    <col min="3" max="8" width="11.5"/>
  </cols>
  <sheetData>
    <row r="1" spans="1:8" ht="16.5" x14ac:dyDescent="0.15">
      <c r="A1" s="1"/>
      <c r="B1" s="1"/>
      <c r="C1" s="1"/>
      <c r="D1" s="1"/>
      <c r="E1" s="1"/>
      <c r="F1" s="1"/>
      <c r="G1" s="1"/>
      <c r="H1" s="1"/>
    </row>
    <row r="2" spans="1:8" ht="16.5" x14ac:dyDescent="0.15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</row>
    <row r="3" spans="1:8" ht="16.5" x14ac:dyDescent="0.15">
      <c r="A3" s="20" t="s">
        <v>6</v>
      </c>
      <c r="B3" s="2" t="s">
        <v>7</v>
      </c>
      <c r="C3" s="2"/>
      <c r="D3" s="2">
        <v>7.7</v>
      </c>
      <c r="E3" s="2">
        <v>11.2</v>
      </c>
      <c r="F3" s="2">
        <v>9.8000000000000007</v>
      </c>
      <c r="G3" s="2">
        <v>13.5</v>
      </c>
      <c r="H3" s="2">
        <v>13</v>
      </c>
    </row>
    <row r="4" spans="1:8" ht="16.5" x14ac:dyDescent="0.15">
      <c r="A4" s="20"/>
      <c r="B4" s="2" t="s">
        <v>8</v>
      </c>
      <c r="C4" s="2">
        <v>9.3000000000000007</v>
      </c>
      <c r="D4" s="2">
        <v>7.5</v>
      </c>
      <c r="E4" s="2">
        <v>7.9</v>
      </c>
      <c r="F4" s="2">
        <v>10.7</v>
      </c>
      <c r="G4" s="2">
        <v>9</v>
      </c>
      <c r="H4" s="2">
        <v>14.1</v>
      </c>
    </row>
    <row r="5" spans="1:8" ht="16.5" x14ac:dyDescent="0.15">
      <c r="A5" s="20"/>
      <c r="B5" s="2" t="s">
        <v>9</v>
      </c>
      <c r="C5" s="2">
        <v>9</v>
      </c>
      <c r="D5" s="2">
        <v>9</v>
      </c>
      <c r="E5" s="2">
        <v>10.4</v>
      </c>
      <c r="F5" s="2">
        <v>10.4</v>
      </c>
      <c r="G5" s="2">
        <v>10.4</v>
      </c>
      <c r="H5" s="2">
        <v>10.4</v>
      </c>
    </row>
    <row r="6" spans="1:8" ht="16.5" x14ac:dyDescent="0.15">
      <c r="A6" s="20"/>
      <c r="B6" s="2" t="s">
        <v>10</v>
      </c>
      <c r="C6" s="2">
        <v>8.1999999999999993</v>
      </c>
      <c r="D6" s="2">
        <v>8.1999999999999993</v>
      </c>
      <c r="E6" s="2">
        <v>8.3000000000000007</v>
      </c>
      <c r="F6" s="2">
        <v>8.3000000000000007</v>
      </c>
      <c r="G6" s="2">
        <v>8.3000000000000007</v>
      </c>
      <c r="H6" s="2">
        <v>8.3000000000000007</v>
      </c>
    </row>
    <row r="7" spans="1:8" ht="16.5" x14ac:dyDescent="0.15">
      <c r="A7" s="20"/>
      <c r="B7" s="2" t="s">
        <v>11</v>
      </c>
      <c r="C7" s="2">
        <v>3.3</v>
      </c>
      <c r="D7" s="2">
        <v>4.5</v>
      </c>
      <c r="E7" s="2">
        <v>5</v>
      </c>
      <c r="F7" s="2">
        <v>4.3</v>
      </c>
      <c r="G7" s="2">
        <v>5.8</v>
      </c>
      <c r="H7" s="2">
        <v>7.7</v>
      </c>
    </row>
    <row r="8" spans="1:8" ht="16.5" x14ac:dyDescent="0.15">
      <c r="A8" s="20"/>
      <c r="B8" s="2" t="s">
        <v>12</v>
      </c>
      <c r="C8" s="2">
        <v>5.65</v>
      </c>
      <c r="D8" s="2">
        <v>5.65</v>
      </c>
      <c r="E8" s="2">
        <v>7.2</v>
      </c>
      <c r="F8" s="2">
        <v>7.2</v>
      </c>
      <c r="G8" s="2">
        <v>7.2</v>
      </c>
      <c r="H8" s="2">
        <v>7.2</v>
      </c>
    </row>
    <row r="9" spans="1:8" ht="16.5" x14ac:dyDescent="0.15">
      <c r="A9" s="20"/>
      <c r="B9" s="2" t="s">
        <v>13</v>
      </c>
      <c r="C9" s="2">
        <v>7.2</v>
      </c>
      <c r="D9" s="2">
        <v>7.2</v>
      </c>
      <c r="E9" s="2">
        <v>7.2</v>
      </c>
      <c r="F9" s="2">
        <v>7.2</v>
      </c>
      <c r="G9" s="2">
        <v>7.2</v>
      </c>
      <c r="H9" s="2">
        <v>7.2</v>
      </c>
    </row>
    <row r="10" spans="1:8" ht="16.5" x14ac:dyDescent="0.15">
      <c r="A10" s="20"/>
      <c r="B10" s="2" t="s">
        <v>14</v>
      </c>
      <c r="C10" s="2">
        <v>11.5</v>
      </c>
      <c r="D10" s="2">
        <v>11.5</v>
      </c>
      <c r="E10" s="2">
        <v>11.5</v>
      </c>
      <c r="F10" s="2">
        <v>11.5</v>
      </c>
      <c r="G10" s="2">
        <v>11.5</v>
      </c>
      <c r="H10" s="2">
        <v>11.5</v>
      </c>
    </row>
    <row r="11" spans="1:8" ht="16.5" x14ac:dyDescent="0.15">
      <c r="A11" s="1"/>
      <c r="B11" s="1"/>
      <c r="C11" s="1"/>
      <c r="D11" s="1"/>
      <c r="E11" s="1"/>
      <c r="F11" s="1"/>
      <c r="G11" s="1"/>
      <c r="H11" s="1"/>
    </row>
    <row r="12" spans="1:8" ht="16.5" x14ac:dyDescent="0.15">
      <c r="A12" s="20" t="s">
        <v>15</v>
      </c>
      <c r="B12" s="2" t="s">
        <v>7</v>
      </c>
      <c r="C12" s="2"/>
      <c r="D12" s="2">
        <v>509</v>
      </c>
      <c r="E12" s="2">
        <v>315</v>
      </c>
      <c r="F12" s="2">
        <v>381</v>
      </c>
      <c r="G12" s="2">
        <v>336</v>
      </c>
      <c r="H12" s="2">
        <v>321</v>
      </c>
    </row>
    <row r="13" spans="1:8" ht="16.5" x14ac:dyDescent="0.15">
      <c r="A13" s="20"/>
      <c r="B13" s="2" t="s">
        <v>8</v>
      </c>
      <c r="C13" s="2">
        <v>650</v>
      </c>
      <c r="D13" s="2">
        <v>600</v>
      </c>
      <c r="E13" s="2">
        <v>508</v>
      </c>
      <c r="F13" s="2">
        <v>349</v>
      </c>
      <c r="G13" s="2">
        <v>386</v>
      </c>
      <c r="H13" s="2">
        <v>285</v>
      </c>
    </row>
    <row r="14" spans="1:8" ht="16.5" x14ac:dyDescent="0.15">
      <c r="A14" s="20"/>
      <c r="B14" s="2" t="s">
        <v>9</v>
      </c>
      <c r="C14" s="2">
        <v>41</v>
      </c>
      <c r="D14" s="2">
        <v>40</v>
      </c>
      <c r="E14" s="2">
        <v>24</v>
      </c>
      <c r="F14" s="2">
        <v>24</v>
      </c>
      <c r="G14" s="2">
        <v>24</v>
      </c>
      <c r="H14" s="2">
        <v>24</v>
      </c>
    </row>
    <row r="15" spans="1:8" ht="16.5" x14ac:dyDescent="0.15">
      <c r="A15" s="20"/>
      <c r="B15" s="2" t="s">
        <v>10</v>
      </c>
      <c r="C15" s="2">
        <v>40</v>
      </c>
      <c r="D15" s="2">
        <v>40</v>
      </c>
      <c r="E15" s="2">
        <v>31</v>
      </c>
      <c r="F15" s="2">
        <v>31</v>
      </c>
      <c r="G15" s="2">
        <v>31</v>
      </c>
      <c r="H15" s="2">
        <v>31</v>
      </c>
    </row>
    <row r="16" spans="1:8" ht="16.5" x14ac:dyDescent="0.15">
      <c r="A16" s="20"/>
      <c r="B16" s="2" t="s">
        <v>11</v>
      </c>
      <c r="C16" s="2">
        <v>77</v>
      </c>
      <c r="D16" s="2">
        <v>76</v>
      </c>
      <c r="E16" s="2">
        <v>65</v>
      </c>
      <c r="F16" s="2">
        <v>59</v>
      </c>
      <c r="G16" s="2">
        <v>58</v>
      </c>
      <c r="H16" s="2">
        <v>59</v>
      </c>
    </row>
    <row r="17" spans="1:8" ht="16.5" x14ac:dyDescent="0.15">
      <c r="A17" s="20"/>
      <c r="B17" s="2" t="s">
        <v>12</v>
      </c>
      <c r="C17" s="2">
        <v>377</v>
      </c>
      <c r="D17" s="2">
        <v>377</v>
      </c>
      <c r="E17" s="2">
        <v>238</v>
      </c>
      <c r="F17" s="2">
        <v>238</v>
      </c>
      <c r="G17" s="2">
        <v>238</v>
      </c>
      <c r="H17" s="2">
        <v>238</v>
      </c>
    </row>
    <row r="18" spans="1:8" ht="16.5" x14ac:dyDescent="0.15">
      <c r="A18" s="20"/>
      <c r="B18" s="2" t="s">
        <v>13</v>
      </c>
      <c r="C18" s="2">
        <v>130</v>
      </c>
      <c r="D18" s="2">
        <v>130</v>
      </c>
      <c r="E18" s="2">
        <v>130</v>
      </c>
      <c r="F18" s="2">
        <v>130</v>
      </c>
      <c r="G18" s="2">
        <v>130</v>
      </c>
      <c r="H18" s="2">
        <v>130</v>
      </c>
    </row>
    <row r="19" spans="1:8" ht="16.5" x14ac:dyDescent="0.15">
      <c r="A19" s="20"/>
      <c r="B19" s="2" t="s">
        <v>14</v>
      </c>
      <c r="C19" s="2">
        <v>217</v>
      </c>
      <c r="D19" s="2">
        <v>217</v>
      </c>
      <c r="E19" s="2">
        <v>217</v>
      </c>
      <c r="F19" s="2">
        <v>217</v>
      </c>
      <c r="G19" s="2">
        <v>217</v>
      </c>
      <c r="H19" s="2">
        <v>217</v>
      </c>
    </row>
    <row r="20" spans="1:8" ht="16.5" x14ac:dyDescent="0.15">
      <c r="A20" s="1"/>
      <c r="B20" s="1"/>
      <c r="C20" s="1"/>
      <c r="D20" s="1"/>
      <c r="E20" s="1"/>
      <c r="F20" s="1"/>
      <c r="G20" s="1"/>
      <c r="H20" s="1"/>
    </row>
    <row r="21" spans="1:8" ht="16.5" x14ac:dyDescent="0.15">
      <c r="A21" s="20" t="s">
        <v>16</v>
      </c>
      <c r="B21" s="2" t="s">
        <v>7</v>
      </c>
      <c r="C21" s="2">
        <f t="shared" ref="C21:H21" si="0">C3*C12/1000*365</f>
        <v>0</v>
      </c>
      <c r="D21" s="2">
        <f t="shared" si="0"/>
        <v>1430.5445</v>
      </c>
      <c r="E21" s="2">
        <f t="shared" si="0"/>
        <v>1287.72</v>
      </c>
      <c r="F21" s="2">
        <f t="shared" si="0"/>
        <v>1362.837</v>
      </c>
      <c r="G21" s="2">
        <f t="shared" si="0"/>
        <v>1655.6399999999999</v>
      </c>
      <c r="H21" s="2">
        <f t="shared" si="0"/>
        <v>1523.145</v>
      </c>
    </row>
    <row r="22" spans="1:8" ht="16.5" x14ac:dyDescent="0.15">
      <c r="A22" s="20"/>
      <c r="B22" s="2" t="s">
        <v>8</v>
      </c>
      <c r="C22" s="2">
        <f t="shared" ref="C22:H22" si="1">C4*C13/1000*365</f>
        <v>2206.4250000000002</v>
      </c>
      <c r="D22" s="2">
        <f t="shared" si="1"/>
        <v>1642.5</v>
      </c>
      <c r="E22" s="2">
        <f t="shared" si="1"/>
        <v>1464.8180000000002</v>
      </c>
      <c r="F22" s="2">
        <f t="shared" si="1"/>
        <v>1363.0194999999999</v>
      </c>
      <c r="G22" s="2">
        <f t="shared" si="1"/>
        <v>1268.01</v>
      </c>
      <c r="H22" s="2">
        <f t="shared" si="1"/>
        <v>1466.7525000000001</v>
      </c>
    </row>
    <row r="23" spans="1:8" ht="16.5" x14ac:dyDescent="0.15">
      <c r="A23" s="20"/>
      <c r="B23" s="2" t="s">
        <v>9</v>
      </c>
      <c r="C23" s="2">
        <f t="shared" ref="C23:H23" si="2">C5*C14/1000*365</f>
        <v>134.685</v>
      </c>
      <c r="D23" s="2">
        <f t="shared" si="2"/>
        <v>131.4</v>
      </c>
      <c r="E23" s="2">
        <f t="shared" si="2"/>
        <v>91.103999999999999</v>
      </c>
      <c r="F23" s="2">
        <f t="shared" si="2"/>
        <v>91.103999999999999</v>
      </c>
      <c r="G23" s="2">
        <f t="shared" si="2"/>
        <v>91.103999999999999</v>
      </c>
      <c r="H23" s="2">
        <f t="shared" si="2"/>
        <v>91.103999999999999</v>
      </c>
    </row>
    <row r="24" spans="1:8" ht="16.5" x14ac:dyDescent="0.15">
      <c r="A24" s="20"/>
      <c r="B24" s="2" t="s">
        <v>10</v>
      </c>
      <c r="C24" s="2">
        <f t="shared" ref="C24:H24" si="3">C6*C15/1000*365</f>
        <v>119.72</v>
      </c>
      <c r="D24" s="2">
        <f t="shared" si="3"/>
        <v>119.72</v>
      </c>
      <c r="E24" s="2">
        <f t="shared" si="3"/>
        <v>93.914500000000004</v>
      </c>
      <c r="F24" s="2">
        <f t="shared" si="3"/>
        <v>93.914500000000004</v>
      </c>
      <c r="G24" s="2">
        <f t="shared" si="3"/>
        <v>93.914500000000004</v>
      </c>
      <c r="H24" s="2">
        <f t="shared" si="3"/>
        <v>93.914500000000004</v>
      </c>
    </row>
    <row r="25" spans="1:8" ht="16.5" x14ac:dyDescent="0.15">
      <c r="A25" s="20"/>
      <c r="B25" s="2" t="s">
        <v>11</v>
      </c>
      <c r="C25" s="2">
        <f t="shared" ref="C25:H25" si="4">C7*C16/1000*365</f>
        <v>92.746499999999997</v>
      </c>
      <c r="D25" s="2">
        <f t="shared" si="4"/>
        <v>124.83000000000001</v>
      </c>
      <c r="E25" s="2">
        <f t="shared" si="4"/>
        <v>118.625</v>
      </c>
      <c r="F25" s="2">
        <f t="shared" si="4"/>
        <v>92.600499999999997</v>
      </c>
      <c r="G25" s="2">
        <f t="shared" si="4"/>
        <v>122.78599999999999</v>
      </c>
      <c r="H25" s="2">
        <f t="shared" si="4"/>
        <v>165.81950000000001</v>
      </c>
    </row>
    <row r="26" spans="1:8" ht="16.5" x14ac:dyDescent="0.15">
      <c r="A26" s="20"/>
      <c r="B26" s="2" t="s">
        <v>12</v>
      </c>
      <c r="C26" s="2">
        <f t="shared" ref="C26:H26" si="5">C8*C17/1000*365</f>
        <v>777.46825000000013</v>
      </c>
      <c r="D26" s="2">
        <f t="shared" si="5"/>
        <v>777.46825000000013</v>
      </c>
      <c r="E26" s="2">
        <f t="shared" si="5"/>
        <v>625.46400000000006</v>
      </c>
      <c r="F26" s="2">
        <f t="shared" si="5"/>
        <v>625.46400000000006</v>
      </c>
      <c r="G26" s="2">
        <f t="shared" si="5"/>
        <v>625.46400000000006</v>
      </c>
      <c r="H26" s="2">
        <f t="shared" si="5"/>
        <v>625.46400000000006</v>
      </c>
    </row>
    <row r="27" spans="1:8" ht="16.5" x14ac:dyDescent="0.15">
      <c r="A27" s="20"/>
      <c r="B27" s="2" t="s">
        <v>17</v>
      </c>
      <c r="C27" s="2">
        <f t="shared" ref="C27:H27" si="6">C9*C18/1000*365</f>
        <v>341.64000000000004</v>
      </c>
      <c r="D27" s="2">
        <f t="shared" si="6"/>
        <v>341.64000000000004</v>
      </c>
      <c r="E27" s="2">
        <f t="shared" si="6"/>
        <v>341.64000000000004</v>
      </c>
      <c r="F27" s="2">
        <f t="shared" si="6"/>
        <v>341.64000000000004</v>
      </c>
      <c r="G27" s="2">
        <f t="shared" si="6"/>
        <v>341.64000000000004</v>
      </c>
      <c r="H27" s="2">
        <f t="shared" si="6"/>
        <v>341.64000000000004</v>
      </c>
    </row>
    <row r="28" spans="1:8" ht="16.5" x14ac:dyDescent="0.15">
      <c r="A28" s="20"/>
      <c r="B28" s="2" t="s">
        <v>18</v>
      </c>
      <c r="C28" s="2">
        <f t="shared" ref="C28:H28" si="7">C27</f>
        <v>341.64000000000004</v>
      </c>
      <c r="D28" s="2">
        <f t="shared" si="7"/>
        <v>341.64000000000004</v>
      </c>
      <c r="E28" s="2">
        <f t="shared" si="7"/>
        <v>341.64000000000004</v>
      </c>
      <c r="F28" s="2">
        <f t="shared" si="7"/>
        <v>341.64000000000004</v>
      </c>
      <c r="G28" s="2">
        <f t="shared" si="7"/>
        <v>341.64000000000004</v>
      </c>
      <c r="H28" s="2">
        <f t="shared" si="7"/>
        <v>341.64000000000004</v>
      </c>
    </row>
    <row r="29" spans="1:8" ht="16.5" x14ac:dyDescent="0.15">
      <c r="A29" s="20"/>
      <c r="B29" s="2" t="s">
        <v>14</v>
      </c>
      <c r="C29" s="2">
        <f t="shared" ref="C29:H29" si="8">C10*C19/1000*365</f>
        <v>910.85749999999996</v>
      </c>
      <c r="D29" s="2">
        <f t="shared" si="8"/>
        <v>910.85749999999996</v>
      </c>
      <c r="E29" s="2">
        <f t="shared" si="8"/>
        <v>910.85749999999996</v>
      </c>
      <c r="F29" s="2">
        <f t="shared" si="8"/>
        <v>910.85749999999996</v>
      </c>
      <c r="G29" s="2">
        <f t="shared" si="8"/>
        <v>910.85749999999996</v>
      </c>
      <c r="H29" s="2">
        <f t="shared" si="8"/>
        <v>910.85749999999996</v>
      </c>
    </row>
    <row r="31" spans="1:8" ht="16.5" x14ac:dyDescent="0.15">
      <c r="A31" s="20" t="s">
        <v>19</v>
      </c>
      <c r="B31" s="2" t="s">
        <v>7</v>
      </c>
      <c r="C31" s="2">
        <v>0.1</v>
      </c>
      <c r="D31" s="2">
        <v>0.1</v>
      </c>
      <c r="E31" s="2">
        <v>0.1</v>
      </c>
      <c r="F31" s="2">
        <v>0.1</v>
      </c>
      <c r="G31" s="2">
        <v>0.1</v>
      </c>
      <c r="H31" s="2">
        <v>0.1</v>
      </c>
    </row>
    <row r="32" spans="1:8" ht="16.5" x14ac:dyDescent="0.15">
      <c r="A32" s="20"/>
      <c r="B32" s="2" t="s">
        <v>8</v>
      </c>
      <c r="C32" s="2">
        <v>0.24</v>
      </c>
      <c r="D32" s="2">
        <v>0.24</v>
      </c>
      <c r="E32" s="2">
        <v>0.24</v>
      </c>
      <c r="F32" s="2">
        <v>0.24</v>
      </c>
      <c r="G32" s="2">
        <v>0.24</v>
      </c>
      <c r="H32" s="2">
        <v>0.24</v>
      </c>
    </row>
    <row r="33" spans="1:8" ht="16.5" x14ac:dyDescent="0.15">
      <c r="A33" s="20"/>
      <c r="B33" s="2" t="s">
        <v>9</v>
      </c>
      <c r="C33" s="2">
        <v>0.18</v>
      </c>
      <c r="D33" s="2">
        <v>0.18</v>
      </c>
      <c r="E33" s="2">
        <v>0.18</v>
      </c>
      <c r="F33" s="2">
        <v>0.18</v>
      </c>
      <c r="G33" s="2">
        <v>0.18</v>
      </c>
      <c r="H33" s="2">
        <v>0.18</v>
      </c>
    </row>
    <row r="34" spans="1:8" ht="16.5" x14ac:dyDescent="0.15">
      <c r="A34" s="20"/>
      <c r="B34" s="2" t="s">
        <v>10</v>
      </c>
      <c r="C34" s="2">
        <v>0.19</v>
      </c>
      <c r="D34" s="2">
        <v>0.19</v>
      </c>
      <c r="E34" s="2">
        <v>0.19</v>
      </c>
      <c r="F34" s="2">
        <v>0.19</v>
      </c>
      <c r="G34" s="2">
        <v>0.19</v>
      </c>
      <c r="H34" s="2">
        <v>0.19</v>
      </c>
    </row>
    <row r="35" spans="1:8" ht="16.5" x14ac:dyDescent="0.15">
      <c r="A35" s="20"/>
      <c r="B35" s="2" t="s">
        <v>11</v>
      </c>
      <c r="C35" s="2">
        <v>0.48</v>
      </c>
      <c r="D35" s="2">
        <v>0.45</v>
      </c>
      <c r="E35" s="2">
        <v>0.45</v>
      </c>
      <c r="F35" s="2">
        <v>0.45</v>
      </c>
      <c r="G35" s="2">
        <v>0.45</v>
      </c>
      <c r="H35" s="2">
        <v>0.45</v>
      </c>
    </row>
    <row r="36" spans="1:8" ht="16.5" x14ac:dyDescent="0.15">
      <c r="A36" s="20"/>
      <c r="B36" s="2" t="s">
        <v>12</v>
      </c>
      <c r="C36" s="2">
        <v>0.3</v>
      </c>
      <c r="D36" s="2">
        <v>0.3</v>
      </c>
      <c r="E36" s="2">
        <v>0.3</v>
      </c>
      <c r="F36" s="2">
        <v>0.3</v>
      </c>
      <c r="G36" s="2">
        <v>0.3</v>
      </c>
      <c r="H36" s="2">
        <v>0.3</v>
      </c>
    </row>
    <row r="37" spans="1:8" ht="16.5" x14ac:dyDescent="0.15">
      <c r="A37" s="20"/>
      <c r="B37" s="2" t="s">
        <v>17</v>
      </c>
      <c r="C37" s="2">
        <v>0.33</v>
      </c>
      <c r="D37" s="2">
        <v>0.33</v>
      </c>
      <c r="E37" s="2">
        <v>0.33</v>
      </c>
      <c r="F37" s="2">
        <v>0.33</v>
      </c>
      <c r="G37" s="2">
        <v>0.33</v>
      </c>
      <c r="H37" s="2">
        <v>0.33</v>
      </c>
    </row>
    <row r="38" spans="1:8" ht="16.5" x14ac:dyDescent="0.15">
      <c r="A38" s="20"/>
      <c r="B38" s="2" t="s">
        <v>18</v>
      </c>
      <c r="C38" s="2">
        <v>0.33</v>
      </c>
      <c r="D38" s="2">
        <v>0.33</v>
      </c>
      <c r="E38" s="2">
        <v>0.33</v>
      </c>
      <c r="F38" s="2">
        <v>0.33</v>
      </c>
      <c r="G38" s="2">
        <v>0.33</v>
      </c>
      <c r="H38" s="2">
        <v>0.33</v>
      </c>
    </row>
    <row r="39" spans="1:8" ht="16.5" x14ac:dyDescent="0.15">
      <c r="A39" s="20"/>
      <c r="B39" s="2" t="s">
        <v>14</v>
      </c>
      <c r="C39" s="2">
        <v>0.26</v>
      </c>
      <c r="D39" s="2">
        <v>0.26</v>
      </c>
      <c r="E39" s="2">
        <v>0.26</v>
      </c>
      <c r="F39" s="2">
        <v>0.26</v>
      </c>
      <c r="G39" s="2">
        <v>0.26</v>
      </c>
      <c r="H39" s="2">
        <v>0.26</v>
      </c>
    </row>
    <row r="41" spans="1:8" ht="16.5" x14ac:dyDescent="0.15">
      <c r="A41" s="20" t="s">
        <v>20</v>
      </c>
      <c r="B41" s="2" t="s">
        <v>7</v>
      </c>
      <c r="C41" s="2">
        <v>43</v>
      </c>
      <c r="D41" s="2">
        <v>34</v>
      </c>
      <c r="E41" s="2">
        <v>1</v>
      </c>
      <c r="F41" s="2">
        <v>1</v>
      </c>
      <c r="G41" s="2">
        <v>1</v>
      </c>
      <c r="H41" s="2">
        <v>1</v>
      </c>
    </row>
    <row r="42" spans="1:8" ht="16.5" x14ac:dyDescent="0.15">
      <c r="A42" s="20"/>
      <c r="B42" s="2" t="s">
        <v>8</v>
      </c>
      <c r="C42" s="2">
        <v>24</v>
      </c>
      <c r="D42" s="2">
        <v>43</v>
      </c>
      <c r="E42" s="2">
        <v>1</v>
      </c>
      <c r="F42" s="2">
        <v>1</v>
      </c>
      <c r="G42" s="2">
        <v>1</v>
      </c>
      <c r="H42" s="2">
        <v>1</v>
      </c>
    </row>
    <row r="43" spans="1:8" ht="16.5" x14ac:dyDescent="0.15">
      <c r="A43" s="20"/>
      <c r="B43" s="2" t="s">
        <v>9</v>
      </c>
      <c r="C43" s="2">
        <v>1</v>
      </c>
      <c r="D43" s="2">
        <v>1</v>
      </c>
      <c r="E43" s="2">
        <v>1</v>
      </c>
      <c r="F43" s="2">
        <v>1</v>
      </c>
      <c r="G43" s="2">
        <v>1</v>
      </c>
      <c r="H43" s="2">
        <v>1</v>
      </c>
    </row>
    <row r="44" spans="1:8" ht="16.5" x14ac:dyDescent="0.15">
      <c r="A44" s="20"/>
      <c r="B44" s="2" t="s">
        <v>10</v>
      </c>
      <c r="C44" s="2">
        <v>1</v>
      </c>
      <c r="D44" s="2">
        <v>1</v>
      </c>
      <c r="E44" s="2">
        <v>1</v>
      </c>
      <c r="F44" s="2">
        <v>1</v>
      </c>
      <c r="G44" s="2">
        <v>1</v>
      </c>
      <c r="H44" s="2">
        <v>1</v>
      </c>
    </row>
    <row r="45" spans="1:8" ht="16.5" x14ac:dyDescent="0.15">
      <c r="A45" s="20"/>
      <c r="B45" s="2" t="s">
        <v>11</v>
      </c>
      <c r="C45" s="2">
        <v>31</v>
      </c>
      <c r="D45" s="2">
        <v>51</v>
      </c>
      <c r="E45" s="2">
        <v>34</v>
      </c>
      <c r="F45" s="2">
        <v>29</v>
      </c>
      <c r="G45" s="2">
        <v>21</v>
      </c>
      <c r="H45" s="2">
        <v>23</v>
      </c>
    </row>
    <row r="46" spans="1:8" ht="16.5" x14ac:dyDescent="0.15">
      <c r="A46" s="20"/>
      <c r="B46" s="2" t="s">
        <v>12</v>
      </c>
      <c r="C46" s="2">
        <v>1</v>
      </c>
      <c r="D46" s="2">
        <v>1</v>
      </c>
      <c r="E46" s="2">
        <v>1</v>
      </c>
      <c r="F46" s="2">
        <v>1</v>
      </c>
      <c r="G46" s="2">
        <v>1</v>
      </c>
      <c r="H46" s="2">
        <v>1</v>
      </c>
    </row>
    <row r="47" spans="1:8" ht="16.5" x14ac:dyDescent="0.15">
      <c r="A47" s="20"/>
      <c r="B47" s="2" t="s">
        <v>17</v>
      </c>
      <c r="C47" s="2">
        <v>1</v>
      </c>
      <c r="D47" s="2">
        <v>1</v>
      </c>
      <c r="E47" s="2">
        <v>1</v>
      </c>
      <c r="F47" s="2">
        <v>1</v>
      </c>
      <c r="G47" s="2">
        <v>1</v>
      </c>
      <c r="H47" s="2">
        <v>1</v>
      </c>
    </row>
    <row r="48" spans="1:8" ht="16.5" x14ac:dyDescent="0.15">
      <c r="A48" s="20"/>
      <c r="B48" s="2" t="s">
        <v>18</v>
      </c>
      <c r="C48" s="2">
        <v>1</v>
      </c>
      <c r="D48" s="2">
        <v>1</v>
      </c>
      <c r="E48" s="2">
        <v>1</v>
      </c>
      <c r="F48" s="2">
        <v>1</v>
      </c>
      <c r="G48" s="2">
        <v>1</v>
      </c>
      <c r="H48" s="2">
        <v>1</v>
      </c>
    </row>
    <row r="49" spans="1:8" ht="16.5" x14ac:dyDescent="0.15">
      <c r="A49" s="20"/>
      <c r="B49" s="2" t="s">
        <v>14</v>
      </c>
      <c r="C49" s="2">
        <v>1</v>
      </c>
      <c r="D49" s="2">
        <v>1</v>
      </c>
      <c r="E49" s="2">
        <v>1</v>
      </c>
      <c r="F49" s="2">
        <v>1</v>
      </c>
      <c r="G49" s="2">
        <v>1</v>
      </c>
      <c r="H49" s="2">
        <v>1</v>
      </c>
    </row>
  </sheetData>
  <mergeCells count="5">
    <mergeCell ref="A3:A10"/>
    <mergeCell ref="A12:A19"/>
    <mergeCell ref="A21:A29"/>
    <mergeCell ref="A31:A39"/>
    <mergeCell ref="A41:A49"/>
  </mergeCells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48"/>
  <sheetViews>
    <sheetView topLeftCell="A10" workbookViewId="0">
      <pane xSplit="4" topLeftCell="M1" activePane="topRight" state="frozen"/>
      <selection pane="topRight" activeCell="R26" sqref="R26:R37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11.5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0</v>
      </c>
      <c r="G2" s="2">
        <v>0.1</v>
      </c>
      <c r="H2" s="2">
        <v>43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91160200</v>
      </c>
      <c r="F3" s="2">
        <v>2206.4250000000002</v>
      </c>
      <c r="G3" s="2">
        <v>0.24</v>
      </c>
      <c r="H3" s="2">
        <v>24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2703000</v>
      </c>
      <c r="F4" s="2">
        <v>134.685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5375000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66224000</v>
      </c>
      <c r="F6" s="2">
        <v>92.746499999999997</v>
      </c>
      <c r="G6" s="2">
        <v>0.48</v>
      </c>
      <c r="H6" s="2">
        <v>31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10250000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52000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(AV53+AV69+AV84+AO100+AY116+AY132+BB132+AY147)/10000</f>
        <v>762052609.44090402</v>
      </c>
      <c r="J13" s="6" t="s">
        <v>37</v>
      </c>
      <c r="K13" s="6">
        <f>I13/(10000*1000)</f>
        <v>76.205260944090398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0</v>
      </c>
      <c r="C26" s="7" t="s">
        <v>82</v>
      </c>
      <c r="D26" s="8">
        <v>4.8123615836990297</v>
      </c>
      <c r="E26" s="7"/>
      <c r="F26" s="7"/>
      <c r="G26" s="1">
        <v>1</v>
      </c>
      <c r="H26" s="9">
        <f t="shared" ref="H26:H37" si="0">E27</f>
        <v>4.8123615836990297</v>
      </c>
      <c r="I26" s="9">
        <f t="shared" ref="I26:I37" si="1">H26+273.15</f>
        <v>277.96236158369902</v>
      </c>
      <c r="J26" s="9">
        <f t="shared" ref="J26:J37" si="2">EXP(($C$15*(I26-$C$13))/($C$16*I26*$C$13))</f>
        <v>3.2302004433894929E-2</v>
      </c>
      <c r="K26" s="9">
        <f t="shared" ref="K26:K37" si="3">$B$26/12</f>
        <v>0</v>
      </c>
      <c r="L26" s="9">
        <f t="shared" ref="L26:L37" si="4">K26*$B$27/100</f>
        <v>0</v>
      </c>
      <c r="M26" s="1" t="s">
        <v>83</v>
      </c>
      <c r="O26" s="9">
        <f>L26</f>
        <v>0</v>
      </c>
      <c r="P26" s="9">
        <f t="shared" ref="P26:P37" si="5">O26*J26</f>
        <v>0</v>
      </c>
      <c r="Q26" s="12">
        <f t="shared" ref="Q26:Q37" si="6">P26*$B$28</f>
        <v>0</v>
      </c>
      <c r="R26" s="9">
        <v>1</v>
      </c>
      <c r="S26" s="13">
        <f t="shared" ref="S26:S37" si="7">Q26/R26</f>
        <v>0</v>
      </c>
      <c r="T26" s="2">
        <f t="shared" ref="T26:T37" si="8">$B$27/100</f>
        <v>0.43</v>
      </c>
      <c r="U26" s="14">
        <f t="shared" ref="U26:U37" si="9">S26*T26</f>
        <v>0</v>
      </c>
      <c r="V26" s="13"/>
      <c r="W26" s="2"/>
      <c r="X26" s="14"/>
      <c r="Y26" s="2">
        <v>0.02</v>
      </c>
      <c r="Z26" s="2">
        <v>0.4</v>
      </c>
      <c r="AA26" s="2">
        <f t="shared" ref="AA26:AA37" si="10">Y26*Z26</f>
        <v>8.0000000000000002E-3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0.17</v>
      </c>
      <c r="AP26" s="2">
        <f t="shared" ref="AP26:AP37" si="11">AO26*AN26</f>
        <v>1.7000000000000001E-3</v>
      </c>
      <c r="AQ26" s="1">
        <f t="shared" ref="AQ26:AQ37" si="12">(AP26+AM26+AD26+AA26+U26+X26+AG26+AJ26)</f>
        <v>9.7000000000000003E-3</v>
      </c>
      <c r="AR26" s="9">
        <f t="shared" ref="AR26:AR37" si="13">$B$26/12</f>
        <v>0</v>
      </c>
      <c r="AS26" s="1">
        <f t="shared" ref="AS26:AS37" si="14">$B$28</f>
        <v>0.1</v>
      </c>
      <c r="AT26" s="1">
        <f t="shared" ref="AT26:AT37" si="15">$E$2/12</f>
        <v>0</v>
      </c>
      <c r="AU26" s="1">
        <f t="shared" ref="AU26:AU37" si="16">AT26*10000*AS26*0.67*AR26*AQ26</f>
        <v>0</v>
      </c>
    </row>
    <row r="27" spans="1:47" x14ac:dyDescent="0.15">
      <c r="A27" s="1" t="s">
        <v>84</v>
      </c>
      <c r="B27" s="1">
        <f>H2</f>
        <v>43</v>
      </c>
      <c r="C27" s="7">
        <v>1</v>
      </c>
      <c r="D27" s="8">
        <v>1.5579551063346</v>
      </c>
      <c r="E27" s="10">
        <f t="shared" ref="E27:E38" si="17">D26</f>
        <v>4.8123615836990297</v>
      </c>
      <c r="F27" s="7" t="s">
        <v>83</v>
      </c>
      <c r="G27" s="1">
        <v>2</v>
      </c>
      <c r="H27" s="9">
        <f t="shared" si="0"/>
        <v>1.5579551063346</v>
      </c>
      <c r="I27" s="9">
        <f t="shared" si="1"/>
        <v>274.70795510633457</v>
      </c>
      <c r="J27" s="9">
        <f t="shared" si="2"/>
        <v>2.133067677762987E-2</v>
      </c>
      <c r="K27" s="9">
        <f t="shared" si="3"/>
        <v>0</v>
      </c>
      <c r="L27" s="9">
        <f t="shared" si="4"/>
        <v>0</v>
      </c>
      <c r="M27" s="1" t="s">
        <v>83</v>
      </c>
      <c r="O27" s="9">
        <f t="shared" ref="O27:O37" si="18">L27+O26-P26-N27</f>
        <v>0</v>
      </c>
      <c r="P27" s="9">
        <f t="shared" si="5"/>
        <v>0</v>
      </c>
      <c r="Q27" s="12">
        <f t="shared" si="6"/>
        <v>0</v>
      </c>
      <c r="R27" s="9">
        <v>1</v>
      </c>
      <c r="S27" s="13">
        <f t="shared" si="7"/>
        <v>0</v>
      </c>
      <c r="T27" s="2">
        <f t="shared" si="8"/>
        <v>0.43</v>
      </c>
      <c r="U27" s="14">
        <f t="shared" si="9"/>
        <v>0</v>
      </c>
      <c r="V27" s="13"/>
      <c r="W27" s="2"/>
      <c r="X27" s="14"/>
      <c r="Y27" s="2">
        <v>0.02</v>
      </c>
      <c r="Z27" s="2">
        <v>0.4</v>
      </c>
      <c r="AA27" s="2">
        <f t="shared" si="10"/>
        <v>8.0000000000000002E-3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0.17</v>
      </c>
      <c r="AP27" s="2">
        <f t="shared" si="11"/>
        <v>1.7000000000000001E-3</v>
      </c>
      <c r="AQ27" s="1">
        <f t="shared" si="12"/>
        <v>9.7000000000000003E-3</v>
      </c>
      <c r="AR27" s="9">
        <f t="shared" si="13"/>
        <v>0</v>
      </c>
      <c r="AS27" s="1">
        <f t="shared" si="14"/>
        <v>0.1</v>
      </c>
      <c r="AT27" s="1">
        <f t="shared" si="15"/>
        <v>0</v>
      </c>
      <c r="AU27" s="1">
        <f t="shared" si="16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2.97713564503989</v>
      </c>
      <c r="E28" s="10">
        <f t="shared" si="17"/>
        <v>1.5579551063346</v>
      </c>
      <c r="F28" s="7" t="s">
        <v>83</v>
      </c>
      <c r="G28" s="1">
        <v>3</v>
      </c>
      <c r="H28" s="9">
        <f t="shared" si="0"/>
        <v>2.97713564503989</v>
      </c>
      <c r="I28" s="9">
        <f t="shared" si="1"/>
        <v>276.12713564503986</v>
      </c>
      <c r="J28" s="9">
        <f t="shared" si="2"/>
        <v>2.5592892577263774E-2</v>
      </c>
      <c r="K28" s="9">
        <f t="shared" si="3"/>
        <v>0</v>
      </c>
      <c r="L28" s="9">
        <f t="shared" si="4"/>
        <v>0</v>
      </c>
      <c r="M28" s="1" t="s">
        <v>83</v>
      </c>
      <c r="O28" s="9">
        <f t="shared" si="18"/>
        <v>0</v>
      </c>
      <c r="P28" s="9">
        <f t="shared" si="5"/>
        <v>0</v>
      </c>
      <c r="Q28" s="12">
        <f t="shared" si="6"/>
        <v>0</v>
      </c>
      <c r="R28" s="9">
        <v>1</v>
      </c>
      <c r="S28" s="13">
        <f t="shared" si="7"/>
        <v>0</v>
      </c>
      <c r="T28" s="2">
        <f t="shared" si="8"/>
        <v>0.43</v>
      </c>
      <c r="U28" s="14">
        <f t="shared" si="9"/>
        <v>0</v>
      </c>
      <c r="V28" s="13"/>
      <c r="W28" s="2"/>
      <c r="X28" s="14"/>
      <c r="Y28" s="2">
        <v>0.02</v>
      </c>
      <c r="Z28" s="2">
        <v>0.4</v>
      </c>
      <c r="AA28" s="2">
        <f t="shared" si="10"/>
        <v>8.0000000000000002E-3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0.17</v>
      </c>
      <c r="AP28" s="2">
        <f t="shared" si="11"/>
        <v>1.7000000000000001E-3</v>
      </c>
      <c r="AQ28" s="1">
        <f t="shared" si="12"/>
        <v>9.7000000000000003E-3</v>
      </c>
      <c r="AR28" s="9">
        <f t="shared" si="13"/>
        <v>0</v>
      </c>
      <c r="AS28" s="1">
        <f t="shared" si="14"/>
        <v>0.1</v>
      </c>
      <c r="AT28" s="1">
        <f t="shared" si="15"/>
        <v>0</v>
      </c>
      <c r="AU28" s="1">
        <f t="shared" si="16"/>
        <v>0</v>
      </c>
    </row>
    <row r="29" spans="1:47" x14ac:dyDescent="0.15">
      <c r="C29" s="7">
        <v>3</v>
      </c>
      <c r="D29" s="8">
        <v>9.9807863178918392</v>
      </c>
      <c r="E29" s="10">
        <f t="shared" si="17"/>
        <v>2.97713564503989</v>
      </c>
      <c r="F29" s="7" t="s">
        <v>83</v>
      </c>
      <c r="G29" s="1">
        <v>4</v>
      </c>
      <c r="H29" s="9">
        <f t="shared" si="0"/>
        <v>9.9807863178918392</v>
      </c>
      <c r="I29" s="9">
        <f t="shared" si="1"/>
        <v>283.13078631789182</v>
      </c>
      <c r="J29" s="9">
        <f t="shared" si="2"/>
        <v>6.122593441768908E-2</v>
      </c>
      <c r="K29" s="9">
        <f t="shared" si="3"/>
        <v>0</v>
      </c>
      <c r="L29" s="9">
        <f t="shared" si="4"/>
        <v>0</v>
      </c>
      <c r="M29" s="1" t="s">
        <v>83</v>
      </c>
      <c r="O29" s="9">
        <f t="shared" si="18"/>
        <v>0</v>
      </c>
      <c r="P29" s="9">
        <f t="shared" si="5"/>
        <v>0</v>
      </c>
      <c r="Q29" s="12">
        <f t="shared" si="6"/>
        <v>0</v>
      </c>
      <c r="R29" s="9">
        <v>1</v>
      </c>
      <c r="S29" s="13">
        <f t="shared" si="7"/>
        <v>0</v>
      </c>
      <c r="T29" s="2">
        <f t="shared" si="8"/>
        <v>0.43</v>
      </c>
      <c r="U29" s="14">
        <f t="shared" si="9"/>
        <v>0</v>
      </c>
      <c r="V29" s="13"/>
      <c r="W29" s="2"/>
      <c r="X29" s="14"/>
      <c r="Y29" s="2">
        <v>0.02</v>
      </c>
      <c r="Z29" s="2">
        <v>0.4</v>
      </c>
      <c r="AA29" s="2">
        <f t="shared" si="10"/>
        <v>8.0000000000000002E-3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0.17</v>
      </c>
      <c r="AP29" s="2">
        <f t="shared" si="11"/>
        <v>1.7000000000000001E-3</v>
      </c>
      <c r="AQ29" s="1">
        <f t="shared" si="12"/>
        <v>9.7000000000000003E-3</v>
      </c>
      <c r="AR29" s="9">
        <f t="shared" si="13"/>
        <v>0</v>
      </c>
      <c r="AS29" s="1">
        <f t="shared" si="14"/>
        <v>0.1</v>
      </c>
      <c r="AT29" s="1">
        <f t="shared" si="15"/>
        <v>0</v>
      </c>
      <c r="AU29" s="1">
        <f t="shared" si="16"/>
        <v>0</v>
      </c>
    </row>
    <row r="30" spans="1:47" x14ac:dyDescent="0.15">
      <c r="C30" s="7">
        <v>4</v>
      </c>
      <c r="D30" s="8">
        <v>12.190695080273899</v>
      </c>
      <c r="E30" s="10">
        <f t="shared" si="17"/>
        <v>9.9807863178918392</v>
      </c>
      <c r="F30" s="7" t="s">
        <v>83</v>
      </c>
      <c r="G30" s="1">
        <v>5</v>
      </c>
      <c r="H30" s="9">
        <f t="shared" si="0"/>
        <v>12.190695080273899</v>
      </c>
      <c r="I30" s="9">
        <f t="shared" si="1"/>
        <v>285.34069508027386</v>
      </c>
      <c r="J30" s="9">
        <f t="shared" si="2"/>
        <v>7.9910930459174995E-2</v>
      </c>
      <c r="K30" s="9">
        <f t="shared" si="3"/>
        <v>0</v>
      </c>
      <c r="L30" s="9">
        <f t="shared" si="4"/>
        <v>0</v>
      </c>
      <c r="M30" s="1" t="s">
        <v>85</v>
      </c>
      <c r="N30" s="9">
        <f>(O29-P29)*C21/100</f>
        <v>0</v>
      </c>
      <c r="O30" s="9">
        <f t="shared" si="18"/>
        <v>0</v>
      </c>
      <c r="P30" s="9">
        <f t="shared" si="5"/>
        <v>0</v>
      </c>
      <c r="Q30" s="12">
        <f t="shared" si="6"/>
        <v>0</v>
      </c>
      <c r="R30" s="9">
        <v>1</v>
      </c>
      <c r="S30" s="13">
        <f t="shared" si="7"/>
        <v>0</v>
      </c>
      <c r="T30" s="2">
        <f t="shared" si="8"/>
        <v>0.43</v>
      </c>
      <c r="U30" s="14">
        <f t="shared" si="9"/>
        <v>0</v>
      </c>
      <c r="V30" s="13"/>
      <c r="W30" s="2"/>
      <c r="X30" s="14"/>
      <c r="Y30" s="2">
        <v>0.02</v>
      </c>
      <c r="Z30" s="2">
        <v>0.4</v>
      </c>
      <c r="AA30" s="2">
        <f t="shared" si="10"/>
        <v>8.0000000000000002E-3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0.17</v>
      </c>
      <c r="AP30" s="2">
        <f t="shared" si="11"/>
        <v>1.7000000000000001E-3</v>
      </c>
      <c r="AQ30" s="1">
        <f t="shared" si="12"/>
        <v>9.7000000000000003E-3</v>
      </c>
      <c r="AR30" s="9">
        <f t="shared" si="13"/>
        <v>0</v>
      </c>
      <c r="AS30" s="1">
        <f t="shared" si="14"/>
        <v>0.1</v>
      </c>
      <c r="AT30" s="1">
        <f t="shared" si="15"/>
        <v>0</v>
      </c>
      <c r="AU30" s="1">
        <f t="shared" si="16"/>
        <v>0</v>
      </c>
    </row>
    <row r="31" spans="1:47" x14ac:dyDescent="0.15">
      <c r="C31" s="7">
        <v>5</v>
      </c>
      <c r="D31" s="8">
        <v>17.920314381437699</v>
      </c>
      <c r="E31" s="10">
        <f t="shared" si="17"/>
        <v>12.190695080273899</v>
      </c>
      <c r="F31" s="7" t="s">
        <v>85</v>
      </c>
      <c r="G31" s="1">
        <v>6</v>
      </c>
      <c r="H31" s="9">
        <f t="shared" si="0"/>
        <v>17.920314381437699</v>
      </c>
      <c r="I31" s="9">
        <f t="shared" si="1"/>
        <v>291.0703143814377</v>
      </c>
      <c r="J31" s="9">
        <f t="shared" si="2"/>
        <v>0.15643173038805519</v>
      </c>
      <c r="K31" s="9">
        <f t="shared" si="3"/>
        <v>0</v>
      </c>
      <c r="L31" s="9">
        <f t="shared" si="4"/>
        <v>0</v>
      </c>
      <c r="M31" s="1" t="s">
        <v>83</v>
      </c>
      <c r="O31" s="9">
        <f t="shared" si="18"/>
        <v>0</v>
      </c>
      <c r="P31" s="9">
        <f t="shared" si="5"/>
        <v>0</v>
      </c>
      <c r="Q31" s="12">
        <f t="shared" si="6"/>
        <v>0</v>
      </c>
      <c r="R31" s="9">
        <v>1</v>
      </c>
      <c r="S31" s="13">
        <f t="shared" si="7"/>
        <v>0</v>
      </c>
      <c r="T31" s="2">
        <f t="shared" si="8"/>
        <v>0.43</v>
      </c>
      <c r="U31" s="14">
        <f t="shared" si="9"/>
        <v>0</v>
      </c>
      <c r="V31" s="13"/>
      <c r="W31" s="2"/>
      <c r="X31" s="14"/>
      <c r="Y31" s="2">
        <v>0.02</v>
      </c>
      <c r="Z31" s="2">
        <v>0.4</v>
      </c>
      <c r="AA31" s="2">
        <f t="shared" si="10"/>
        <v>8.0000000000000002E-3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0.17</v>
      </c>
      <c r="AP31" s="2">
        <f t="shared" si="11"/>
        <v>1.7000000000000001E-3</v>
      </c>
      <c r="AQ31" s="1">
        <f t="shared" si="12"/>
        <v>9.7000000000000003E-3</v>
      </c>
      <c r="AR31" s="9">
        <f t="shared" si="13"/>
        <v>0</v>
      </c>
      <c r="AS31" s="1">
        <f t="shared" si="14"/>
        <v>0.1</v>
      </c>
      <c r="AT31" s="1">
        <f t="shared" si="15"/>
        <v>0</v>
      </c>
      <c r="AU31" s="1">
        <f t="shared" si="16"/>
        <v>0</v>
      </c>
    </row>
    <row r="32" spans="1:47" x14ac:dyDescent="0.15">
      <c r="C32" s="7">
        <v>6</v>
      </c>
      <c r="D32" s="8">
        <v>21.648565067045102</v>
      </c>
      <c r="E32" s="10">
        <f t="shared" si="17"/>
        <v>17.920314381437699</v>
      </c>
      <c r="F32" s="7" t="s">
        <v>83</v>
      </c>
      <c r="G32" s="1">
        <v>7</v>
      </c>
      <c r="H32" s="9">
        <f t="shared" si="0"/>
        <v>21.648565067045102</v>
      </c>
      <c r="I32" s="9">
        <f t="shared" si="1"/>
        <v>294.7985650670451</v>
      </c>
      <c r="J32" s="9">
        <f t="shared" si="2"/>
        <v>0.23881171213058416</v>
      </c>
      <c r="K32" s="9">
        <f t="shared" si="3"/>
        <v>0</v>
      </c>
      <c r="L32" s="9">
        <f t="shared" si="4"/>
        <v>0</v>
      </c>
      <c r="M32" s="1" t="s">
        <v>83</v>
      </c>
      <c r="O32" s="9">
        <f t="shared" si="18"/>
        <v>0</v>
      </c>
      <c r="P32" s="9">
        <f t="shared" si="5"/>
        <v>0</v>
      </c>
      <c r="Q32" s="12">
        <f t="shared" si="6"/>
        <v>0</v>
      </c>
      <c r="R32" s="9">
        <v>1</v>
      </c>
      <c r="S32" s="13">
        <f t="shared" si="7"/>
        <v>0</v>
      </c>
      <c r="T32" s="2">
        <f t="shared" si="8"/>
        <v>0.43</v>
      </c>
      <c r="U32" s="14">
        <f t="shared" si="9"/>
        <v>0</v>
      </c>
      <c r="V32" s="13"/>
      <c r="W32" s="2"/>
      <c r="X32" s="14"/>
      <c r="Y32" s="2">
        <v>0.04</v>
      </c>
      <c r="Z32" s="2">
        <v>0.4</v>
      </c>
      <c r="AA32" s="2">
        <f t="shared" si="10"/>
        <v>1.6E-2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0.17</v>
      </c>
      <c r="AP32" s="2">
        <f t="shared" si="11"/>
        <v>2.5500000000000002E-3</v>
      </c>
      <c r="AQ32" s="1">
        <f t="shared" si="12"/>
        <v>1.8550000000000001E-2</v>
      </c>
      <c r="AR32" s="9">
        <f t="shared" si="13"/>
        <v>0</v>
      </c>
      <c r="AS32" s="1">
        <f t="shared" si="14"/>
        <v>0.1</v>
      </c>
      <c r="AT32" s="1">
        <f t="shared" si="15"/>
        <v>0</v>
      </c>
      <c r="AU32" s="1">
        <f t="shared" si="16"/>
        <v>0</v>
      </c>
    </row>
    <row r="33" spans="1:48" x14ac:dyDescent="0.15">
      <c r="C33" s="7">
        <v>7</v>
      </c>
      <c r="D33" s="8">
        <v>24.969569600880501</v>
      </c>
      <c r="E33" s="10">
        <f t="shared" si="17"/>
        <v>21.648565067045102</v>
      </c>
      <c r="F33" s="7" t="s">
        <v>83</v>
      </c>
      <c r="G33" s="1">
        <v>8</v>
      </c>
      <c r="H33" s="9">
        <f t="shared" si="0"/>
        <v>24.969569600880501</v>
      </c>
      <c r="I33" s="9">
        <f t="shared" si="1"/>
        <v>298.11956960088048</v>
      </c>
      <c r="J33" s="9">
        <f t="shared" si="2"/>
        <v>0.34502227109919054</v>
      </c>
      <c r="K33" s="9">
        <f t="shared" si="3"/>
        <v>0</v>
      </c>
      <c r="L33" s="9">
        <f t="shared" si="4"/>
        <v>0</v>
      </c>
      <c r="M33" s="1" t="s">
        <v>83</v>
      </c>
      <c r="O33" s="9">
        <f t="shared" si="18"/>
        <v>0</v>
      </c>
      <c r="P33" s="9">
        <f t="shared" si="5"/>
        <v>0</v>
      </c>
      <c r="Q33" s="12">
        <f t="shared" si="6"/>
        <v>0</v>
      </c>
      <c r="R33" s="9">
        <v>1</v>
      </c>
      <c r="S33" s="13">
        <f t="shared" si="7"/>
        <v>0</v>
      </c>
      <c r="T33" s="2">
        <f t="shared" si="8"/>
        <v>0.43</v>
      </c>
      <c r="U33" s="14">
        <f t="shared" si="9"/>
        <v>0</v>
      </c>
      <c r="V33" s="13"/>
      <c r="W33" s="2"/>
      <c r="X33" s="14"/>
      <c r="Y33" s="2">
        <v>0.04</v>
      </c>
      <c r="Z33" s="2">
        <v>0.4</v>
      </c>
      <c r="AA33" s="2">
        <f t="shared" si="10"/>
        <v>1.6E-2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0.17</v>
      </c>
      <c r="AP33" s="2">
        <f t="shared" si="11"/>
        <v>2.5500000000000002E-3</v>
      </c>
      <c r="AQ33" s="1">
        <f t="shared" si="12"/>
        <v>1.8550000000000001E-2</v>
      </c>
      <c r="AR33" s="9">
        <f t="shared" si="13"/>
        <v>0</v>
      </c>
      <c r="AS33" s="1">
        <f t="shared" si="14"/>
        <v>0.1</v>
      </c>
      <c r="AT33" s="1">
        <f t="shared" si="15"/>
        <v>0</v>
      </c>
      <c r="AU33" s="1">
        <f t="shared" si="16"/>
        <v>0</v>
      </c>
    </row>
    <row r="34" spans="1:48" x14ac:dyDescent="0.15">
      <c r="C34" s="7">
        <v>8</v>
      </c>
      <c r="D34" s="8">
        <v>23.132010894117599</v>
      </c>
      <c r="E34" s="10">
        <f t="shared" si="17"/>
        <v>24.969569600880501</v>
      </c>
      <c r="F34" s="7" t="s">
        <v>83</v>
      </c>
      <c r="G34" s="1">
        <v>9</v>
      </c>
      <c r="H34" s="9">
        <f t="shared" si="0"/>
        <v>23.132010894117599</v>
      </c>
      <c r="I34" s="9">
        <f t="shared" si="1"/>
        <v>296.28201089411755</v>
      </c>
      <c r="J34" s="9">
        <f t="shared" si="2"/>
        <v>0.28175712944629377</v>
      </c>
      <c r="K34" s="9">
        <f t="shared" si="3"/>
        <v>0</v>
      </c>
      <c r="L34" s="9">
        <f t="shared" si="4"/>
        <v>0</v>
      </c>
      <c r="M34" s="1" t="s">
        <v>83</v>
      </c>
      <c r="O34" s="9">
        <f t="shared" si="18"/>
        <v>0</v>
      </c>
      <c r="P34" s="9">
        <f t="shared" si="5"/>
        <v>0</v>
      </c>
      <c r="Q34" s="12">
        <f t="shared" si="6"/>
        <v>0</v>
      </c>
      <c r="R34" s="9">
        <v>1</v>
      </c>
      <c r="S34" s="13">
        <f t="shared" si="7"/>
        <v>0</v>
      </c>
      <c r="T34" s="2">
        <f t="shared" si="8"/>
        <v>0.43</v>
      </c>
      <c r="U34" s="14">
        <f t="shared" si="9"/>
        <v>0</v>
      </c>
      <c r="V34" s="13"/>
      <c r="W34" s="2"/>
      <c r="X34" s="14"/>
      <c r="Y34" s="2">
        <v>0.04</v>
      </c>
      <c r="Z34" s="2">
        <v>0.4</v>
      </c>
      <c r="AA34" s="2">
        <f t="shared" si="10"/>
        <v>1.6E-2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0.17</v>
      </c>
      <c r="AP34" s="2">
        <f t="shared" si="11"/>
        <v>2.5500000000000002E-3</v>
      </c>
      <c r="AQ34" s="1">
        <f t="shared" si="12"/>
        <v>1.8550000000000001E-2</v>
      </c>
      <c r="AR34" s="9">
        <f t="shared" si="13"/>
        <v>0</v>
      </c>
      <c r="AS34" s="1">
        <f t="shared" si="14"/>
        <v>0.1</v>
      </c>
      <c r="AT34" s="1">
        <f t="shared" si="15"/>
        <v>0</v>
      </c>
      <c r="AU34" s="1">
        <f t="shared" si="16"/>
        <v>0</v>
      </c>
    </row>
    <row r="35" spans="1:48" x14ac:dyDescent="0.15">
      <c r="C35" s="7">
        <v>9</v>
      </c>
      <c r="D35" s="8">
        <v>18.837640136916999</v>
      </c>
      <c r="E35" s="10">
        <f t="shared" si="17"/>
        <v>23.132010894117599</v>
      </c>
      <c r="F35" s="7" t="s">
        <v>83</v>
      </c>
      <c r="G35" s="1">
        <v>10</v>
      </c>
      <c r="H35" s="9">
        <f t="shared" si="0"/>
        <v>18.837640136916999</v>
      </c>
      <c r="I35" s="9">
        <f t="shared" si="1"/>
        <v>291.98764013691698</v>
      </c>
      <c r="J35" s="9">
        <f t="shared" si="2"/>
        <v>0.17376667595209069</v>
      </c>
      <c r="K35" s="9">
        <f t="shared" si="3"/>
        <v>0</v>
      </c>
      <c r="L35" s="9">
        <f t="shared" si="4"/>
        <v>0</v>
      </c>
      <c r="M35" s="1" t="s">
        <v>83</v>
      </c>
      <c r="O35" s="9">
        <f t="shared" si="18"/>
        <v>0</v>
      </c>
      <c r="P35" s="9">
        <f t="shared" si="5"/>
        <v>0</v>
      </c>
      <c r="Q35" s="12">
        <f t="shared" si="6"/>
        <v>0</v>
      </c>
      <c r="R35" s="9">
        <v>1</v>
      </c>
      <c r="S35" s="13">
        <f t="shared" si="7"/>
        <v>0</v>
      </c>
      <c r="T35" s="2">
        <f t="shared" si="8"/>
        <v>0.43</v>
      </c>
      <c r="U35" s="14">
        <f t="shared" si="9"/>
        <v>0</v>
      </c>
      <c r="V35" s="13"/>
      <c r="W35" s="2"/>
      <c r="X35" s="14"/>
      <c r="Y35" s="2">
        <v>0.04</v>
      </c>
      <c r="Z35" s="2">
        <v>0.4</v>
      </c>
      <c r="AA35" s="2">
        <f t="shared" si="10"/>
        <v>1.6E-2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0.17</v>
      </c>
      <c r="AP35" s="2">
        <f t="shared" si="11"/>
        <v>2.5500000000000002E-3</v>
      </c>
      <c r="AQ35" s="1">
        <f t="shared" si="12"/>
        <v>1.8550000000000001E-2</v>
      </c>
      <c r="AR35" s="9">
        <f t="shared" si="13"/>
        <v>0</v>
      </c>
      <c r="AS35" s="1">
        <f t="shared" si="14"/>
        <v>0.1</v>
      </c>
      <c r="AT35" s="1">
        <f t="shared" si="15"/>
        <v>0</v>
      </c>
      <c r="AU35" s="1">
        <f t="shared" si="16"/>
        <v>0</v>
      </c>
    </row>
    <row r="36" spans="1:48" x14ac:dyDescent="0.15">
      <c r="C36" s="7">
        <v>10</v>
      </c>
      <c r="D36" s="8">
        <v>12.2945787264991</v>
      </c>
      <c r="E36" s="10">
        <f t="shared" si="17"/>
        <v>18.837640136916999</v>
      </c>
      <c r="F36" s="7" t="s">
        <v>83</v>
      </c>
      <c r="G36" s="1">
        <v>11</v>
      </c>
      <c r="H36" s="9">
        <f t="shared" si="0"/>
        <v>12.2945787264991</v>
      </c>
      <c r="I36" s="9">
        <f t="shared" si="1"/>
        <v>285.44457872649906</v>
      </c>
      <c r="J36" s="9">
        <f t="shared" si="2"/>
        <v>8.0909511021102568E-2</v>
      </c>
      <c r="K36" s="9">
        <f t="shared" si="3"/>
        <v>0</v>
      </c>
      <c r="L36" s="9">
        <f t="shared" si="4"/>
        <v>0</v>
      </c>
      <c r="M36" s="1" t="s">
        <v>85</v>
      </c>
      <c r="N36" s="9">
        <f>(O35-P35)*C21/100</f>
        <v>0</v>
      </c>
      <c r="O36" s="9">
        <f t="shared" si="18"/>
        <v>0</v>
      </c>
      <c r="P36" s="9">
        <f t="shared" si="5"/>
        <v>0</v>
      </c>
      <c r="Q36" s="12">
        <f t="shared" si="6"/>
        <v>0</v>
      </c>
      <c r="R36" s="9">
        <v>1</v>
      </c>
      <c r="S36" s="13">
        <f t="shared" si="7"/>
        <v>0</v>
      </c>
      <c r="T36" s="2">
        <f t="shared" si="8"/>
        <v>0.43</v>
      </c>
      <c r="U36" s="14">
        <f t="shared" si="9"/>
        <v>0</v>
      </c>
      <c r="V36" s="13"/>
      <c r="W36" s="2"/>
      <c r="X36" s="14"/>
      <c r="Y36" s="2">
        <v>0.02</v>
      </c>
      <c r="Z36" s="2">
        <v>0.4</v>
      </c>
      <c r="AA36" s="2">
        <f t="shared" si="10"/>
        <v>8.0000000000000002E-3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0.17</v>
      </c>
      <c r="AP36" s="2">
        <f t="shared" si="11"/>
        <v>1.7000000000000001E-3</v>
      </c>
      <c r="AQ36" s="1">
        <f t="shared" si="12"/>
        <v>9.7000000000000003E-3</v>
      </c>
      <c r="AR36" s="9">
        <f t="shared" si="13"/>
        <v>0</v>
      </c>
      <c r="AS36" s="1">
        <f t="shared" si="14"/>
        <v>0.1</v>
      </c>
      <c r="AT36" s="1">
        <f t="shared" si="15"/>
        <v>0</v>
      </c>
      <c r="AU36" s="1">
        <f t="shared" si="16"/>
        <v>0</v>
      </c>
    </row>
    <row r="37" spans="1:48" x14ac:dyDescent="0.15">
      <c r="C37" s="7">
        <v>11</v>
      </c>
      <c r="D37" s="8">
        <v>5.8305473259163403</v>
      </c>
      <c r="E37" s="10">
        <f t="shared" si="17"/>
        <v>12.2945787264991</v>
      </c>
      <c r="F37" s="7" t="s">
        <v>85</v>
      </c>
      <c r="G37" s="1">
        <v>12</v>
      </c>
      <c r="H37" s="9">
        <f t="shared" si="0"/>
        <v>5.8305473259163403</v>
      </c>
      <c r="I37" s="9">
        <f t="shared" si="1"/>
        <v>278.98054732591629</v>
      </c>
      <c r="J37" s="9">
        <f t="shared" si="2"/>
        <v>3.6707240488854036E-2</v>
      </c>
      <c r="K37" s="9">
        <f t="shared" si="3"/>
        <v>0</v>
      </c>
      <c r="L37" s="9">
        <f t="shared" si="4"/>
        <v>0</v>
      </c>
      <c r="M37" s="1" t="s">
        <v>83</v>
      </c>
      <c r="O37" s="9">
        <f t="shared" si="18"/>
        <v>0</v>
      </c>
      <c r="P37" s="9">
        <f t="shared" si="5"/>
        <v>0</v>
      </c>
      <c r="Q37" s="12">
        <f t="shared" si="6"/>
        <v>0</v>
      </c>
      <c r="R37" s="9">
        <v>1</v>
      </c>
      <c r="S37" s="13">
        <f t="shared" si="7"/>
        <v>0</v>
      </c>
      <c r="T37" s="2">
        <f t="shared" si="8"/>
        <v>0.43</v>
      </c>
      <c r="U37" s="14">
        <f t="shared" si="9"/>
        <v>0</v>
      </c>
      <c r="V37" s="13"/>
      <c r="W37" s="2"/>
      <c r="X37" s="14"/>
      <c r="Y37" s="2">
        <v>0.02</v>
      </c>
      <c r="Z37" s="2">
        <v>0.4</v>
      </c>
      <c r="AA37" s="2">
        <f t="shared" si="10"/>
        <v>8.0000000000000002E-3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0.17</v>
      </c>
      <c r="AP37" s="2">
        <f t="shared" si="11"/>
        <v>1.7000000000000001E-3</v>
      </c>
      <c r="AQ37" s="1">
        <f t="shared" si="12"/>
        <v>9.7000000000000003E-3</v>
      </c>
      <c r="AR37" s="9">
        <f t="shared" si="13"/>
        <v>0</v>
      </c>
      <c r="AS37" s="1">
        <f t="shared" si="14"/>
        <v>0.1</v>
      </c>
      <c r="AT37" s="1">
        <f t="shared" si="15"/>
        <v>0</v>
      </c>
      <c r="AU37" s="1">
        <f t="shared" si="16"/>
        <v>0</v>
      </c>
      <c r="AV37" s="1">
        <f>SUM(AU26:AU37)</f>
        <v>0</v>
      </c>
    </row>
    <row r="38" spans="1:48" x14ac:dyDescent="0.15">
      <c r="C38" s="7">
        <v>12</v>
      </c>
      <c r="D38" s="8">
        <v>4.2206313891482399</v>
      </c>
      <c r="E38" s="10">
        <f t="shared" si="17"/>
        <v>5.8305473259163403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2206.4250000000002</v>
      </c>
      <c r="C42" s="7" t="s">
        <v>82</v>
      </c>
      <c r="D42" s="8">
        <v>4.8123615836990297</v>
      </c>
      <c r="E42" s="7"/>
      <c r="F42" s="7"/>
      <c r="G42" s="1">
        <v>1</v>
      </c>
      <c r="H42" s="9">
        <f t="shared" ref="H42:H53" si="19">E43</f>
        <v>4.8123615836990297</v>
      </c>
      <c r="I42" s="9">
        <f t="shared" ref="I42:I53" si="20">H42+273.15</f>
        <v>277.96236158369902</v>
      </c>
      <c r="J42" s="9">
        <f t="shared" ref="J42:J53" si="21">EXP(($C$15*(I42-$C$13))/($C$16*I42*$C$13))</f>
        <v>3.2302004433894929E-2</v>
      </c>
      <c r="K42" s="9">
        <f t="shared" ref="K42:K53" si="22">$B$42/12</f>
        <v>183.86875000000001</v>
      </c>
      <c r="L42" s="9">
        <f t="shared" ref="L42:L53" si="23">K42*$B$43/100</f>
        <v>44.128500000000003</v>
      </c>
      <c r="M42" s="1" t="s">
        <v>83</v>
      </c>
      <c r="O42" s="9">
        <f>L42</f>
        <v>44.128500000000003</v>
      </c>
      <c r="P42" s="9">
        <f t="shared" ref="P42:P53" si="24">O42*J42</f>
        <v>1.4254390026611325</v>
      </c>
      <c r="Q42" s="12">
        <f t="shared" ref="Q42:Q53" si="25">P42*$B$44</f>
        <v>0.34210536063867181</v>
      </c>
      <c r="R42" s="9">
        <f t="shared" ref="R42:R53" si="26">L42*$B$44</f>
        <v>10.59084</v>
      </c>
      <c r="S42" s="13">
        <f t="shared" ref="S42:S53" si="27">Q42/R42</f>
        <v>3.2302004433894929E-2</v>
      </c>
      <c r="T42" s="2">
        <f t="shared" ref="T42:T53" si="28">$B$43/100</f>
        <v>0.24</v>
      </c>
      <c r="U42" s="14">
        <f t="shared" ref="U42:U53" si="29">S42*T42</f>
        <v>7.7524810641347829E-3</v>
      </c>
      <c r="V42" s="13">
        <v>0.6</v>
      </c>
      <c r="W42" s="2">
        <v>0.26</v>
      </c>
      <c r="X42" s="13">
        <f>V42*W42</f>
        <v>0.156</v>
      </c>
      <c r="Y42" s="2">
        <v>0.02</v>
      </c>
      <c r="Z42" s="2">
        <v>0.24</v>
      </c>
      <c r="AA42" s="2">
        <f t="shared" ref="AA42:AA53" si="30">Y42*Z42</f>
        <v>4.7999999999999996E-3</v>
      </c>
      <c r="AB42" s="2"/>
      <c r="AC42" s="2"/>
      <c r="AD42" s="2"/>
      <c r="AE42" s="13">
        <v>1E-3</v>
      </c>
      <c r="AF42" s="2">
        <v>0.11</v>
      </c>
      <c r="AG42" s="16">
        <f t="shared" ref="AG42:AG53" si="31">AE42*AF42</f>
        <v>1.1E-4</v>
      </c>
      <c r="AH42" s="13"/>
      <c r="AI42" s="2"/>
      <c r="AJ42" s="14"/>
      <c r="AL42" s="2"/>
      <c r="AM42" s="2"/>
      <c r="AN42" s="2">
        <v>0.01</v>
      </c>
      <c r="AO42" s="2">
        <v>0.15</v>
      </c>
      <c r="AP42" s="2">
        <f t="shared" ref="AP42:AP53" si="32">AO42*AN42</f>
        <v>1.5E-3</v>
      </c>
      <c r="AQ42" s="1">
        <f t="shared" ref="AQ42:AQ53" si="33">(AP42+AM42+AD42+AA42+U42+X42+AG42+AJ42)</f>
        <v>0.17016248106413479</v>
      </c>
      <c r="AR42" s="9">
        <f t="shared" ref="AR42:AR53" si="34">$B$42/12</f>
        <v>183.86875000000001</v>
      </c>
      <c r="AS42" s="1">
        <f t="shared" ref="AS42:AS53" si="35">$B$44</f>
        <v>0.24</v>
      </c>
      <c r="AT42" s="1">
        <f t="shared" ref="AT42:AT53" si="36">$E$3/12</f>
        <v>7596683.333333333</v>
      </c>
      <c r="AU42" s="1">
        <f t="shared" ref="AU42:AU53" si="37">AT42*10000*AS42*0.67*AR42*AQ42</f>
        <v>382192183294.58203</v>
      </c>
    </row>
    <row r="43" spans="1:48" x14ac:dyDescent="0.15">
      <c r="A43" s="1" t="s">
        <v>84</v>
      </c>
      <c r="B43" s="1">
        <f>H3</f>
        <v>24</v>
      </c>
      <c r="C43" s="7">
        <v>1</v>
      </c>
      <c r="D43" s="8">
        <v>1.5579551063346</v>
      </c>
      <c r="E43" s="10">
        <f t="shared" ref="E43:E54" si="38">D42</f>
        <v>4.8123615836990297</v>
      </c>
      <c r="F43" s="7" t="s">
        <v>83</v>
      </c>
      <c r="G43" s="1">
        <v>2</v>
      </c>
      <c r="H43" s="9">
        <f t="shared" si="19"/>
        <v>1.5579551063346</v>
      </c>
      <c r="I43" s="9">
        <f t="shared" si="20"/>
        <v>274.70795510633457</v>
      </c>
      <c r="J43" s="9">
        <f t="shared" si="21"/>
        <v>2.133067677762987E-2</v>
      </c>
      <c r="K43" s="9">
        <f t="shared" si="22"/>
        <v>183.86875000000001</v>
      </c>
      <c r="L43" s="9">
        <f t="shared" si="23"/>
        <v>44.128500000000003</v>
      </c>
      <c r="M43" s="1" t="s">
        <v>83</v>
      </c>
      <c r="O43" s="9">
        <f t="shared" ref="O43:O53" si="39">L43+O42-P42-N43</f>
        <v>86.831560997338869</v>
      </c>
      <c r="P43" s="9">
        <f t="shared" si="24"/>
        <v>1.8521759617312878</v>
      </c>
      <c r="Q43" s="12">
        <f t="shared" si="25"/>
        <v>0.44452223081550907</v>
      </c>
      <c r="R43" s="9">
        <f t="shared" si="26"/>
        <v>10.59084</v>
      </c>
      <c r="S43" s="13">
        <f t="shared" si="27"/>
        <v>4.197232993941076E-2</v>
      </c>
      <c r="T43" s="2">
        <f t="shared" si="28"/>
        <v>0.24</v>
      </c>
      <c r="U43" s="14">
        <f t="shared" si="29"/>
        <v>1.0073359185458581E-2</v>
      </c>
      <c r="V43" s="13">
        <v>0.6</v>
      </c>
      <c r="W43" s="2">
        <v>0.26</v>
      </c>
      <c r="X43" s="13">
        <f t="shared" ref="X43:X53" si="40">V43*W43</f>
        <v>0.156</v>
      </c>
      <c r="Y43" s="2">
        <v>0.02</v>
      </c>
      <c r="Z43" s="2">
        <v>0.24</v>
      </c>
      <c r="AA43" s="2">
        <f t="shared" si="30"/>
        <v>4.7999999999999996E-3</v>
      </c>
      <c r="AB43" s="2"/>
      <c r="AC43" s="2"/>
      <c r="AD43" s="2"/>
      <c r="AE43" s="13">
        <v>1E-3</v>
      </c>
      <c r="AF43" s="2">
        <v>0.11</v>
      </c>
      <c r="AG43" s="16">
        <f t="shared" si="31"/>
        <v>1.1E-4</v>
      </c>
      <c r="AH43" s="13"/>
      <c r="AI43" s="2"/>
      <c r="AJ43" s="14"/>
      <c r="AK43" s="2"/>
      <c r="AL43" s="2"/>
      <c r="AM43" s="2"/>
      <c r="AN43" s="2">
        <v>0.01</v>
      </c>
      <c r="AO43" s="2">
        <v>0.15</v>
      </c>
      <c r="AP43" s="2">
        <f t="shared" si="32"/>
        <v>1.5E-3</v>
      </c>
      <c r="AQ43" s="1">
        <f t="shared" si="33"/>
        <v>0.1724833591854586</v>
      </c>
      <c r="AR43" s="9">
        <f t="shared" si="34"/>
        <v>183.86875000000001</v>
      </c>
      <c r="AS43" s="1">
        <f t="shared" si="35"/>
        <v>0.24</v>
      </c>
      <c r="AT43" s="1">
        <f t="shared" si="36"/>
        <v>7596683.333333333</v>
      </c>
      <c r="AU43" s="1">
        <f t="shared" si="37"/>
        <v>387404974450.43646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2.97713564503989</v>
      </c>
      <c r="E44" s="10">
        <f t="shared" si="38"/>
        <v>1.5579551063346</v>
      </c>
      <c r="F44" s="7" t="s">
        <v>83</v>
      </c>
      <c r="G44" s="1">
        <v>3</v>
      </c>
      <c r="H44" s="9">
        <f t="shared" si="19"/>
        <v>2.97713564503989</v>
      </c>
      <c r="I44" s="9">
        <f t="shared" si="20"/>
        <v>276.12713564503986</v>
      </c>
      <c r="J44" s="9">
        <f t="shared" si="21"/>
        <v>2.5592892577263774E-2</v>
      </c>
      <c r="K44" s="9">
        <f t="shared" si="22"/>
        <v>183.86875000000001</v>
      </c>
      <c r="L44" s="9">
        <f t="shared" si="23"/>
        <v>44.128500000000003</v>
      </c>
      <c r="M44" s="1" t="s">
        <v>83</v>
      </c>
      <c r="O44" s="9">
        <f t="shared" si="39"/>
        <v>129.10788503560758</v>
      </c>
      <c r="P44" s="9">
        <f t="shared" si="24"/>
        <v>3.304244232594026</v>
      </c>
      <c r="Q44" s="12">
        <f t="shared" si="25"/>
        <v>0.79301861582256616</v>
      </c>
      <c r="R44" s="9">
        <f t="shared" si="26"/>
        <v>10.59084</v>
      </c>
      <c r="S44" s="13">
        <f t="shared" si="27"/>
        <v>7.487778267092754E-2</v>
      </c>
      <c r="T44" s="2">
        <f t="shared" si="28"/>
        <v>0.24</v>
      </c>
      <c r="U44" s="14">
        <f t="shared" si="29"/>
        <v>1.7970667841022608E-2</v>
      </c>
      <c r="V44" s="13">
        <v>0.6</v>
      </c>
      <c r="W44" s="2">
        <v>0.26</v>
      </c>
      <c r="X44" s="13">
        <f t="shared" si="40"/>
        <v>0.156</v>
      </c>
      <c r="Y44" s="2">
        <v>0.02</v>
      </c>
      <c r="Z44" s="2">
        <v>0.24</v>
      </c>
      <c r="AA44" s="2">
        <f t="shared" si="30"/>
        <v>4.7999999999999996E-3</v>
      </c>
      <c r="AB44" s="2"/>
      <c r="AC44" s="2"/>
      <c r="AD44" s="2"/>
      <c r="AE44" s="13">
        <v>1E-3</v>
      </c>
      <c r="AF44" s="2">
        <v>0.11</v>
      </c>
      <c r="AG44" s="16">
        <f t="shared" si="31"/>
        <v>1.1E-4</v>
      </c>
      <c r="AH44" s="13"/>
      <c r="AI44" s="2"/>
      <c r="AJ44" s="14"/>
      <c r="AL44" s="2"/>
      <c r="AM44" s="2"/>
      <c r="AN44" s="2">
        <v>0.01</v>
      </c>
      <c r="AO44" s="2">
        <v>0.15</v>
      </c>
      <c r="AP44" s="2">
        <f t="shared" si="32"/>
        <v>1.5E-3</v>
      </c>
      <c r="AQ44" s="1">
        <f t="shared" si="33"/>
        <v>0.18038066784102261</v>
      </c>
      <c r="AR44" s="9">
        <f t="shared" si="34"/>
        <v>183.86875000000001</v>
      </c>
      <c r="AS44" s="1">
        <f t="shared" si="35"/>
        <v>0.24</v>
      </c>
      <c r="AT44" s="1">
        <f t="shared" si="36"/>
        <v>7596683.333333333</v>
      </c>
      <c r="AU44" s="1">
        <f t="shared" si="37"/>
        <v>405142666204.49359</v>
      </c>
    </row>
    <row r="45" spans="1:48" x14ac:dyDescent="0.15">
      <c r="C45" s="7">
        <v>3</v>
      </c>
      <c r="D45" s="8">
        <v>9.9807863178918392</v>
      </c>
      <c r="E45" s="10">
        <f t="shared" si="38"/>
        <v>2.97713564503989</v>
      </c>
      <c r="F45" s="7" t="s">
        <v>83</v>
      </c>
      <c r="G45" s="1">
        <v>4</v>
      </c>
      <c r="H45" s="9">
        <f t="shared" si="19"/>
        <v>9.9807863178918392</v>
      </c>
      <c r="I45" s="9">
        <f t="shared" si="20"/>
        <v>283.13078631789182</v>
      </c>
      <c r="J45" s="9">
        <f t="shared" si="21"/>
        <v>6.122593441768908E-2</v>
      </c>
      <c r="K45" s="9">
        <f t="shared" si="22"/>
        <v>183.86875000000001</v>
      </c>
      <c r="L45" s="9">
        <f t="shared" si="23"/>
        <v>44.128500000000003</v>
      </c>
      <c r="M45" s="1" t="s">
        <v>83</v>
      </c>
      <c r="O45" s="9">
        <f t="shared" si="39"/>
        <v>169.93214080301357</v>
      </c>
      <c r="P45" s="9">
        <f t="shared" si="24"/>
        <v>10.404254108262815</v>
      </c>
      <c r="Q45" s="12">
        <f t="shared" si="25"/>
        <v>2.4970209859830756</v>
      </c>
      <c r="R45" s="9">
        <f t="shared" si="26"/>
        <v>10.59084</v>
      </c>
      <c r="S45" s="13">
        <f t="shared" si="27"/>
        <v>0.23577175993434663</v>
      </c>
      <c r="T45" s="2">
        <f t="shared" si="28"/>
        <v>0.24</v>
      </c>
      <c r="U45" s="14">
        <f t="shared" si="29"/>
        <v>5.658522238424319E-2</v>
      </c>
      <c r="V45" s="13">
        <v>0.6</v>
      </c>
      <c r="W45" s="2">
        <v>0.26</v>
      </c>
      <c r="X45" s="13">
        <f t="shared" si="40"/>
        <v>0.156</v>
      </c>
      <c r="Y45" s="2">
        <v>0.02</v>
      </c>
      <c r="Z45" s="2">
        <v>0.24</v>
      </c>
      <c r="AA45" s="2">
        <f t="shared" si="30"/>
        <v>4.7999999999999996E-3</v>
      </c>
      <c r="AB45" s="2"/>
      <c r="AC45" s="2"/>
      <c r="AD45" s="2"/>
      <c r="AE45" s="13">
        <v>1E-3</v>
      </c>
      <c r="AF45" s="2">
        <v>0.11</v>
      </c>
      <c r="AG45" s="16">
        <f t="shared" si="31"/>
        <v>1.1E-4</v>
      </c>
      <c r="AH45" s="13"/>
      <c r="AI45" s="2"/>
      <c r="AJ45" s="14"/>
      <c r="AK45" s="2"/>
      <c r="AL45" s="2"/>
      <c r="AM45" s="2"/>
      <c r="AN45" s="2">
        <v>0.01</v>
      </c>
      <c r="AO45" s="2">
        <v>0.15</v>
      </c>
      <c r="AP45" s="2">
        <f t="shared" si="32"/>
        <v>1.5E-3</v>
      </c>
      <c r="AQ45" s="1">
        <f t="shared" si="33"/>
        <v>0.21899522238424318</v>
      </c>
      <c r="AR45" s="9">
        <f t="shared" si="34"/>
        <v>183.86875000000001</v>
      </c>
      <c r="AS45" s="1">
        <f t="shared" si="35"/>
        <v>0.24</v>
      </c>
      <c r="AT45" s="1">
        <f t="shared" si="36"/>
        <v>7596683.333333333</v>
      </c>
      <c r="AU45" s="1">
        <f t="shared" si="37"/>
        <v>491872601120.39783</v>
      </c>
    </row>
    <row r="46" spans="1:48" x14ac:dyDescent="0.15">
      <c r="C46" s="7">
        <v>4</v>
      </c>
      <c r="D46" s="8">
        <v>12.190695080273899</v>
      </c>
      <c r="E46" s="10">
        <f t="shared" si="38"/>
        <v>9.9807863178918392</v>
      </c>
      <c r="F46" s="7" t="s">
        <v>83</v>
      </c>
      <c r="G46" s="1">
        <v>5</v>
      </c>
      <c r="H46" s="9">
        <f t="shared" si="19"/>
        <v>12.190695080273899</v>
      </c>
      <c r="I46" s="9">
        <f t="shared" si="20"/>
        <v>285.34069508027386</v>
      </c>
      <c r="J46" s="9">
        <f t="shared" si="21"/>
        <v>7.9910930459174995E-2</v>
      </c>
      <c r="K46" s="9">
        <f t="shared" si="22"/>
        <v>183.86875000000001</v>
      </c>
      <c r="L46" s="9">
        <f t="shared" si="23"/>
        <v>44.128500000000003</v>
      </c>
      <c r="M46" s="1" t="s">
        <v>85</v>
      </c>
      <c r="N46" s="9">
        <f>(O45-P45)*$C$21/100</f>
        <v>151.55149236001321</v>
      </c>
      <c r="O46" s="9">
        <f t="shared" si="39"/>
        <v>52.104894334737537</v>
      </c>
      <c r="P46" s="9">
        <f t="shared" si="24"/>
        <v>4.1637505877658727</v>
      </c>
      <c r="Q46" s="12">
        <f t="shared" si="25"/>
        <v>0.99930014106380938</v>
      </c>
      <c r="R46" s="9">
        <f t="shared" si="26"/>
        <v>10.59084</v>
      </c>
      <c r="S46" s="13">
        <f t="shared" si="27"/>
        <v>9.4355135292744433E-2</v>
      </c>
      <c r="T46" s="2">
        <f t="shared" si="28"/>
        <v>0.24</v>
      </c>
      <c r="U46" s="14">
        <f t="shared" si="29"/>
        <v>2.2645232470258663E-2</v>
      </c>
      <c r="V46" s="13">
        <v>0.6</v>
      </c>
      <c r="W46" s="2">
        <v>0.26</v>
      </c>
      <c r="X46" s="13">
        <f t="shared" si="40"/>
        <v>0.156</v>
      </c>
      <c r="Y46" s="2">
        <v>0.02</v>
      </c>
      <c r="Z46" s="2">
        <v>0.24</v>
      </c>
      <c r="AA46" s="2">
        <f t="shared" si="30"/>
        <v>4.7999999999999996E-3</v>
      </c>
      <c r="AB46" s="2"/>
      <c r="AC46" s="2"/>
      <c r="AD46" s="2"/>
      <c r="AE46" s="13">
        <v>1E-3</v>
      </c>
      <c r="AF46" s="2">
        <v>0.11</v>
      </c>
      <c r="AG46" s="16">
        <f t="shared" si="31"/>
        <v>1.1E-4</v>
      </c>
      <c r="AH46" s="13"/>
      <c r="AI46" s="2"/>
      <c r="AJ46" s="14"/>
      <c r="AL46" s="2"/>
      <c r="AM46" s="2"/>
      <c r="AN46" s="2">
        <v>0.01</v>
      </c>
      <c r="AO46" s="2">
        <v>0.15</v>
      </c>
      <c r="AP46" s="2">
        <f t="shared" si="32"/>
        <v>1.5E-3</v>
      </c>
      <c r="AQ46" s="1">
        <f t="shared" si="33"/>
        <v>0.18505523247025865</v>
      </c>
      <c r="AR46" s="9">
        <f t="shared" si="34"/>
        <v>183.86875000000001</v>
      </c>
      <c r="AS46" s="1">
        <f t="shared" si="35"/>
        <v>0.24</v>
      </c>
      <c r="AT46" s="1">
        <f t="shared" si="36"/>
        <v>7596683.333333333</v>
      </c>
      <c r="AU46" s="1">
        <f t="shared" si="37"/>
        <v>415641937550.48431</v>
      </c>
    </row>
    <row r="47" spans="1:48" x14ac:dyDescent="0.15">
      <c r="C47" s="7">
        <v>5</v>
      </c>
      <c r="D47" s="8">
        <v>17.920314381437699</v>
      </c>
      <c r="E47" s="10">
        <f t="shared" si="38"/>
        <v>12.190695080273899</v>
      </c>
      <c r="F47" s="7" t="s">
        <v>85</v>
      </c>
      <c r="G47" s="1">
        <v>6</v>
      </c>
      <c r="H47" s="9">
        <f t="shared" si="19"/>
        <v>17.920314381437699</v>
      </c>
      <c r="I47" s="9">
        <f t="shared" si="20"/>
        <v>291.0703143814377</v>
      </c>
      <c r="J47" s="9">
        <f t="shared" si="21"/>
        <v>0.15643173038805519</v>
      </c>
      <c r="K47" s="9">
        <f t="shared" si="22"/>
        <v>183.86875000000001</v>
      </c>
      <c r="L47" s="9">
        <f t="shared" si="23"/>
        <v>44.128500000000003</v>
      </c>
      <c r="M47" s="1" t="s">
        <v>83</v>
      </c>
      <c r="O47" s="9">
        <f t="shared" si="39"/>
        <v>92.069643746971664</v>
      </c>
      <c r="P47" s="9">
        <f t="shared" si="24"/>
        <v>14.402613687550563</v>
      </c>
      <c r="Q47" s="12">
        <f t="shared" si="25"/>
        <v>3.4566272850121349</v>
      </c>
      <c r="R47" s="9">
        <f t="shared" si="26"/>
        <v>10.59084</v>
      </c>
      <c r="S47" s="13">
        <f t="shared" si="27"/>
        <v>0.32637895436170644</v>
      </c>
      <c r="T47" s="2">
        <f t="shared" si="28"/>
        <v>0.24</v>
      </c>
      <c r="U47" s="14">
        <f t="shared" si="29"/>
        <v>7.8330949046809539E-2</v>
      </c>
      <c r="V47" s="13">
        <v>0.6</v>
      </c>
      <c r="W47" s="2">
        <v>0.26</v>
      </c>
      <c r="X47" s="13">
        <f t="shared" si="40"/>
        <v>0.156</v>
      </c>
      <c r="Y47" s="2">
        <v>0.02</v>
      </c>
      <c r="Z47" s="2">
        <v>0.24</v>
      </c>
      <c r="AA47" s="2">
        <f t="shared" si="30"/>
        <v>4.7999999999999996E-3</v>
      </c>
      <c r="AB47" s="2"/>
      <c r="AC47" s="2"/>
      <c r="AD47" s="2"/>
      <c r="AE47" s="13">
        <v>1E-3</v>
      </c>
      <c r="AF47" s="2">
        <v>0.11</v>
      </c>
      <c r="AG47" s="16">
        <f t="shared" si="31"/>
        <v>1.1E-4</v>
      </c>
      <c r="AH47" s="13"/>
      <c r="AI47" s="2"/>
      <c r="AJ47" s="14"/>
      <c r="AK47" s="2"/>
      <c r="AL47" s="2"/>
      <c r="AM47" s="2"/>
      <c r="AN47" s="2">
        <v>0.01</v>
      </c>
      <c r="AO47" s="2">
        <v>0.15</v>
      </c>
      <c r="AP47" s="2">
        <f t="shared" si="32"/>
        <v>1.5E-3</v>
      </c>
      <c r="AQ47" s="1">
        <f t="shared" si="33"/>
        <v>0.24074094904680954</v>
      </c>
      <c r="AR47" s="9">
        <f t="shared" si="34"/>
        <v>183.86875000000001</v>
      </c>
      <c r="AS47" s="1">
        <f t="shared" si="35"/>
        <v>0.24</v>
      </c>
      <c r="AT47" s="1">
        <f t="shared" si="36"/>
        <v>7596683.333333333</v>
      </c>
      <c r="AU47" s="1">
        <f t="shared" si="37"/>
        <v>540714429815.64929</v>
      </c>
    </row>
    <row r="48" spans="1:48" x14ac:dyDescent="0.15">
      <c r="C48" s="7">
        <v>6</v>
      </c>
      <c r="D48" s="8">
        <v>21.648565067045102</v>
      </c>
      <c r="E48" s="10">
        <f t="shared" si="38"/>
        <v>17.920314381437699</v>
      </c>
      <c r="F48" s="7" t="s">
        <v>83</v>
      </c>
      <c r="G48" s="1">
        <v>7</v>
      </c>
      <c r="H48" s="9">
        <f t="shared" si="19"/>
        <v>21.648565067045102</v>
      </c>
      <c r="I48" s="9">
        <f t="shared" si="20"/>
        <v>294.7985650670451</v>
      </c>
      <c r="J48" s="9">
        <f t="shared" si="21"/>
        <v>0.23881171213058416</v>
      </c>
      <c r="K48" s="9">
        <f t="shared" si="22"/>
        <v>183.86875000000001</v>
      </c>
      <c r="L48" s="9">
        <f t="shared" si="23"/>
        <v>44.128500000000003</v>
      </c>
      <c r="M48" s="1" t="s">
        <v>83</v>
      </c>
      <c r="O48" s="9">
        <f t="shared" si="39"/>
        <v>121.79553005942108</v>
      </c>
      <c r="P48" s="9">
        <f t="shared" si="24"/>
        <v>29.086199063342377</v>
      </c>
      <c r="Q48" s="12">
        <f t="shared" si="25"/>
        <v>6.9806877752021705</v>
      </c>
      <c r="R48" s="9">
        <f t="shared" si="26"/>
        <v>10.59084</v>
      </c>
      <c r="S48" s="13">
        <f t="shared" si="27"/>
        <v>0.6591250340107272</v>
      </c>
      <c r="T48" s="2">
        <f t="shared" si="28"/>
        <v>0.24</v>
      </c>
      <c r="U48" s="14">
        <f t="shared" si="29"/>
        <v>0.15819000816257453</v>
      </c>
      <c r="V48" s="13">
        <v>0.75</v>
      </c>
      <c r="W48" s="2">
        <v>0.26</v>
      </c>
      <c r="X48" s="13">
        <f t="shared" si="40"/>
        <v>0.19500000000000001</v>
      </c>
      <c r="Y48" s="2">
        <v>0.04</v>
      </c>
      <c r="Z48" s="2">
        <v>0.24</v>
      </c>
      <c r="AA48" s="2">
        <f t="shared" si="30"/>
        <v>9.5999999999999992E-3</v>
      </c>
      <c r="AB48" s="2"/>
      <c r="AC48" s="2"/>
      <c r="AD48" s="2"/>
      <c r="AE48" s="13">
        <v>5.0000000000000001E-3</v>
      </c>
      <c r="AF48" s="2">
        <v>0.11</v>
      </c>
      <c r="AG48" s="16">
        <f t="shared" si="31"/>
        <v>5.5000000000000003E-4</v>
      </c>
      <c r="AH48" s="13"/>
      <c r="AI48" s="2"/>
      <c r="AJ48" s="14"/>
      <c r="AL48" s="2"/>
      <c r="AM48" s="2"/>
      <c r="AN48" s="2">
        <v>1.4999999999999999E-2</v>
      </c>
      <c r="AO48" s="2">
        <v>0.15</v>
      </c>
      <c r="AP48" s="2">
        <f t="shared" si="32"/>
        <v>2.2499999999999998E-3</v>
      </c>
      <c r="AQ48" s="1">
        <f t="shared" si="33"/>
        <v>0.36559000816257453</v>
      </c>
      <c r="AR48" s="9">
        <f t="shared" si="34"/>
        <v>183.86875000000001</v>
      </c>
      <c r="AS48" s="1">
        <f t="shared" si="35"/>
        <v>0.24</v>
      </c>
      <c r="AT48" s="1">
        <f t="shared" si="36"/>
        <v>7596683.333333333</v>
      </c>
      <c r="AU48" s="1">
        <f t="shared" si="37"/>
        <v>821130736555.70044</v>
      </c>
    </row>
    <row r="49" spans="1:48" x14ac:dyDescent="0.15">
      <c r="C49" s="7">
        <v>7</v>
      </c>
      <c r="D49" s="8">
        <v>24.969569600880501</v>
      </c>
      <c r="E49" s="10">
        <f t="shared" si="38"/>
        <v>21.648565067045102</v>
      </c>
      <c r="F49" s="7" t="s">
        <v>83</v>
      </c>
      <c r="G49" s="1">
        <v>8</v>
      </c>
      <c r="H49" s="9">
        <f t="shared" si="19"/>
        <v>24.969569600880501</v>
      </c>
      <c r="I49" s="9">
        <f t="shared" si="20"/>
        <v>298.11956960088048</v>
      </c>
      <c r="J49" s="9">
        <f t="shared" si="21"/>
        <v>0.34502227109919054</v>
      </c>
      <c r="K49" s="9">
        <f t="shared" si="22"/>
        <v>183.86875000000001</v>
      </c>
      <c r="L49" s="9">
        <f t="shared" si="23"/>
        <v>44.128500000000003</v>
      </c>
      <c r="M49" s="1" t="s">
        <v>83</v>
      </c>
      <c r="O49" s="9">
        <f t="shared" si="39"/>
        <v>136.83783099607871</v>
      </c>
      <c r="P49" s="9">
        <f t="shared" si="24"/>
        <v>47.212099222554286</v>
      </c>
      <c r="Q49" s="12">
        <f t="shared" si="25"/>
        <v>11.330903813413029</v>
      </c>
      <c r="R49" s="9">
        <f t="shared" si="26"/>
        <v>10.59084</v>
      </c>
      <c r="S49" s="13">
        <f t="shared" si="27"/>
        <v>1.069877725790686</v>
      </c>
      <c r="T49" s="2">
        <f t="shared" si="28"/>
        <v>0.24</v>
      </c>
      <c r="U49" s="14">
        <f t="shared" si="29"/>
        <v>0.25677065418976464</v>
      </c>
      <c r="V49" s="13">
        <v>0.75</v>
      </c>
      <c r="W49" s="2">
        <v>0.26</v>
      </c>
      <c r="X49" s="13">
        <f t="shared" si="40"/>
        <v>0.19500000000000001</v>
      </c>
      <c r="Y49" s="2">
        <v>0.04</v>
      </c>
      <c r="Z49" s="2">
        <v>0.24</v>
      </c>
      <c r="AA49" s="2">
        <f t="shared" si="30"/>
        <v>9.5999999999999992E-3</v>
      </c>
      <c r="AB49" s="2"/>
      <c r="AC49" s="2"/>
      <c r="AD49" s="2"/>
      <c r="AE49" s="13">
        <v>5.0000000000000001E-3</v>
      </c>
      <c r="AF49" s="2">
        <v>0.11</v>
      </c>
      <c r="AG49" s="16">
        <f t="shared" si="31"/>
        <v>5.5000000000000003E-4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0.15</v>
      </c>
      <c r="AP49" s="2">
        <f t="shared" si="32"/>
        <v>2.2499999999999998E-3</v>
      </c>
      <c r="AQ49" s="1">
        <f t="shared" si="33"/>
        <v>0.46417065418976466</v>
      </c>
      <c r="AR49" s="9">
        <f t="shared" si="34"/>
        <v>183.86875000000001</v>
      </c>
      <c r="AS49" s="1">
        <f t="shared" si="35"/>
        <v>0.24</v>
      </c>
      <c r="AT49" s="1">
        <f t="shared" si="36"/>
        <v>7596683.333333333</v>
      </c>
      <c r="AU49" s="1">
        <f t="shared" si="37"/>
        <v>1042547068170.6682</v>
      </c>
    </row>
    <row r="50" spans="1:48" x14ac:dyDescent="0.15">
      <c r="C50" s="7">
        <v>8</v>
      </c>
      <c r="D50" s="8">
        <v>23.132010894117599</v>
      </c>
      <c r="E50" s="10">
        <f t="shared" si="38"/>
        <v>24.969569600880501</v>
      </c>
      <c r="F50" s="7" t="s">
        <v>83</v>
      </c>
      <c r="G50" s="1">
        <v>9</v>
      </c>
      <c r="H50" s="9">
        <f t="shared" si="19"/>
        <v>23.132010894117599</v>
      </c>
      <c r="I50" s="9">
        <f t="shared" si="20"/>
        <v>296.28201089411755</v>
      </c>
      <c r="J50" s="9">
        <f t="shared" si="21"/>
        <v>0.28175712944629377</v>
      </c>
      <c r="K50" s="9">
        <f t="shared" si="22"/>
        <v>183.86875000000001</v>
      </c>
      <c r="L50" s="9">
        <f t="shared" si="23"/>
        <v>44.128500000000003</v>
      </c>
      <c r="M50" s="1" t="s">
        <v>83</v>
      </c>
      <c r="O50" s="9">
        <f t="shared" si="39"/>
        <v>133.75423177352442</v>
      </c>
      <c r="P50" s="9">
        <f t="shared" si="24"/>
        <v>37.686208395802502</v>
      </c>
      <c r="Q50" s="12">
        <f t="shared" si="25"/>
        <v>9.0446900149926002</v>
      </c>
      <c r="R50" s="9">
        <f t="shared" si="26"/>
        <v>10.59084</v>
      </c>
      <c r="S50" s="13">
        <f t="shared" si="27"/>
        <v>0.85401063702148272</v>
      </c>
      <c r="T50" s="2">
        <f t="shared" si="28"/>
        <v>0.24</v>
      </c>
      <c r="U50" s="14">
        <f t="shared" si="29"/>
        <v>0.20496255288515586</v>
      </c>
      <c r="V50" s="13">
        <v>0.75</v>
      </c>
      <c r="W50" s="2">
        <v>0.26</v>
      </c>
      <c r="X50" s="13">
        <f t="shared" si="40"/>
        <v>0.19500000000000001</v>
      </c>
      <c r="Y50" s="2">
        <v>0.04</v>
      </c>
      <c r="Z50" s="2">
        <v>0.24</v>
      </c>
      <c r="AA50" s="2">
        <f t="shared" si="30"/>
        <v>9.5999999999999992E-3</v>
      </c>
      <c r="AB50" s="2"/>
      <c r="AC50" s="2"/>
      <c r="AD50" s="2"/>
      <c r="AE50" s="13">
        <v>5.0000000000000001E-3</v>
      </c>
      <c r="AF50" s="2">
        <v>0.11</v>
      </c>
      <c r="AG50" s="16">
        <f t="shared" si="31"/>
        <v>5.5000000000000003E-4</v>
      </c>
      <c r="AH50" s="13"/>
      <c r="AI50" s="2"/>
      <c r="AJ50" s="14"/>
      <c r="AL50" s="2"/>
      <c r="AM50" s="2"/>
      <c r="AN50" s="2">
        <v>1.4999999999999999E-2</v>
      </c>
      <c r="AO50" s="2">
        <v>0.15</v>
      </c>
      <c r="AP50" s="2">
        <f t="shared" si="32"/>
        <v>2.2499999999999998E-3</v>
      </c>
      <c r="AQ50" s="1">
        <f t="shared" si="33"/>
        <v>0.41236255288515583</v>
      </c>
      <c r="AR50" s="9">
        <f t="shared" si="34"/>
        <v>183.86875000000001</v>
      </c>
      <c r="AS50" s="1">
        <f t="shared" si="35"/>
        <v>0.24</v>
      </c>
      <c r="AT50" s="1">
        <f t="shared" si="36"/>
        <v>7596683.333333333</v>
      </c>
      <c r="AU50" s="1">
        <f t="shared" si="37"/>
        <v>926183865036.05713</v>
      </c>
    </row>
    <row r="51" spans="1:48" x14ac:dyDescent="0.15">
      <c r="C51" s="7">
        <v>9</v>
      </c>
      <c r="D51" s="8">
        <v>18.837640136916999</v>
      </c>
      <c r="E51" s="10">
        <f t="shared" si="38"/>
        <v>23.132010894117599</v>
      </c>
      <c r="F51" s="7" t="s">
        <v>83</v>
      </c>
      <c r="G51" s="1">
        <v>10</v>
      </c>
      <c r="H51" s="9">
        <f t="shared" si="19"/>
        <v>18.837640136916999</v>
      </c>
      <c r="I51" s="9">
        <f t="shared" si="20"/>
        <v>291.98764013691698</v>
      </c>
      <c r="J51" s="9">
        <f t="shared" si="21"/>
        <v>0.17376667595209069</v>
      </c>
      <c r="K51" s="9">
        <f t="shared" si="22"/>
        <v>183.86875000000001</v>
      </c>
      <c r="L51" s="9">
        <f t="shared" si="23"/>
        <v>44.128500000000003</v>
      </c>
      <c r="M51" s="1" t="s">
        <v>83</v>
      </c>
      <c r="O51" s="9">
        <f t="shared" si="39"/>
        <v>140.19652337772192</v>
      </c>
      <c r="P51" s="9">
        <f t="shared" si="24"/>
        <v>24.36148384738631</v>
      </c>
      <c r="Q51" s="12">
        <f t="shared" si="25"/>
        <v>5.8467561233727139</v>
      </c>
      <c r="R51" s="9">
        <f t="shared" si="26"/>
        <v>10.59084</v>
      </c>
      <c r="S51" s="13">
        <f t="shared" si="27"/>
        <v>0.5520578276484881</v>
      </c>
      <c r="T51" s="2">
        <f t="shared" si="28"/>
        <v>0.24</v>
      </c>
      <c r="U51" s="14">
        <f t="shared" si="29"/>
        <v>0.13249387863563714</v>
      </c>
      <c r="V51" s="13">
        <v>0.75</v>
      </c>
      <c r="W51" s="2">
        <v>0.26</v>
      </c>
      <c r="X51" s="13">
        <f t="shared" si="40"/>
        <v>0.19500000000000001</v>
      </c>
      <c r="Y51" s="2">
        <v>0.04</v>
      </c>
      <c r="Z51" s="2">
        <v>0.24</v>
      </c>
      <c r="AA51" s="2">
        <f t="shared" si="30"/>
        <v>9.5999999999999992E-3</v>
      </c>
      <c r="AB51" s="2"/>
      <c r="AC51" s="2"/>
      <c r="AD51" s="2"/>
      <c r="AE51" s="13">
        <v>5.0000000000000001E-3</v>
      </c>
      <c r="AF51" s="2">
        <v>0.11</v>
      </c>
      <c r="AG51" s="16">
        <f t="shared" si="31"/>
        <v>5.5000000000000003E-4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0.15</v>
      </c>
      <c r="AP51" s="2">
        <f t="shared" si="32"/>
        <v>2.2499999999999998E-3</v>
      </c>
      <c r="AQ51" s="1">
        <f t="shared" si="33"/>
        <v>0.33989387863563714</v>
      </c>
      <c r="AR51" s="9">
        <f t="shared" si="34"/>
        <v>183.86875000000001</v>
      </c>
      <c r="AS51" s="1">
        <f t="shared" si="35"/>
        <v>0.24</v>
      </c>
      <c r="AT51" s="1">
        <f t="shared" si="36"/>
        <v>7596683.333333333</v>
      </c>
      <c r="AU51" s="1">
        <f t="shared" si="37"/>
        <v>763416134695.73413</v>
      </c>
    </row>
    <row r="52" spans="1:48" x14ac:dyDescent="0.15">
      <c r="C52" s="7">
        <v>10</v>
      </c>
      <c r="D52" s="8">
        <v>12.2945787264991</v>
      </c>
      <c r="E52" s="10">
        <f t="shared" si="38"/>
        <v>18.837640136916999</v>
      </c>
      <c r="F52" s="7" t="s">
        <v>83</v>
      </c>
      <c r="G52" s="1">
        <v>11</v>
      </c>
      <c r="H52" s="9">
        <f t="shared" si="19"/>
        <v>12.2945787264991</v>
      </c>
      <c r="I52" s="9">
        <f t="shared" si="20"/>
        <v>285.44457872649906</v>
      </c>
      <c r="J52" s="9">
        <f t="shared" si="21"/>
        <v>8.0909511021102568E-2</v>
      </c>
      <c r="K52" s="9">
        <f t="shared" si="22"/>
        <v>183.86875000000001</v>
      </c>
      <c r="L52" s="9">
        <f t="shared" si="23"/>
        <v>44.128500000000003</v>
      </c>
      <c r="M52" s="1" t="s">
        <v>85</v>
      </c>
      <c r="N52" s="9">
        <f>(O51-P51)*$C$21/100</f>
        <v>110.04328755381883</v>
      </c>
      <c r="O52" s="9">
        <f t="shared" si="39"/>
        <v>49.920251976516766</v>
      </c>
      <c r="P52" s="9">
        <f t="shared" si="24"/>
        <v>4.0390231774702006</v>
      </c>
      <c r="Q52" s="12">
        <f t="shared" si="25"/>
        <v>0.96936556259284812</v>
      </c>
      <c r="R52" s="9">
        <f t="shared" si="26"/>
        <v>10.59084</v>
      </c>
      <c r="S52" s="13">
        <f t="shared" si="27"/>
        <v>9.1528675968369652E-2</v>
      </c>
      <c r="T52" s="2">
        <f t="shared" si="28"/>
        <v>0.24</v>
      </c>
      <c r="U52" s="14">
        <f t="shared" si="29"/>
        <v>2.1966882232408717E-2</v>
      </c>
      <c r="V52" s="13">
        <v>0.6</v>
      </c>
      <c r="W52" s="2">
        <v>0.26</v>
      </c>
      <c r="X52" s="13">
        <f t="shared" si="40"/>
        <v>0.156</v>
      </c>
      <c r="Y52" s="2">
        <v>0.02</v>
      </c>
      <c r="Z52" s="2">
        <v>0.24</v>
      </c>
      <c r="AA52" s="2">
        <f t="shared" si="30"/>
        <v>4.7999999999999996E-3</v>
      </c>
      <c r="AB52" s="2"/>
      <c r="AC52" s="2"/>
      <c r="AD52" s="2"/>
      <c r="AE52" s="13">
        <v>1E-3</v>
      </c>
      <c r="AF52" s="2">
        <v>0.11</v>
      </c>
      <c r="AG52" s="16">
        <f t="shared" si="31"/>
        <v>1.1E-4</v>
      </c>
      <c r="AH52" s="13"/>
      <c r="AI52" s="2"/>
      <c r="AJ52" s="14"/>
      <c r="AL52" s="2"/>
      <c r="AM52" s="2"/>
      <c r="AN52" s="2">
        <v>0.01</v>
      </c>
      <c r="AO52" s="2">
        <v>0.15</v>
      </c>
      <c r="AP52" s="2">
        <f t="shared" si="32"/>
        <v>1.5E-3</v>
      </c>
      <c r="AQ52" s="1">
        <f t="shared" si="33"/>
        <v>0.18437688223240872</v>
      </c>
      <c r="AR52" s="9">
        <f t="shared" si="34"/>
        <v>183.86875000000001</v>
      </c>
      <c r="AS52" s="1">
        <f t="shared" si="35"/>
        <v>0.24</v>
      </c>
      <c r="AT52" s="1">
        <f t="shared" si="36"/>
        <v>7596683.333333333</v>
      </c>
      <c r="AU52" s="1">
        <f t="shared" si="37"/>
        <v>414118334010.96759</v>
      </c>
    </row>
    <row r="53" spans="1:48" x14ac:dyDescent="0.15">
      <c r="C53" s="7">
        <v>11</v>
      </c>
      <c r="D53" s="8">
        <v>5.8305473259163403</v>
      </c>
      <c r="E53" s="10">
        <f t="shared" si="38"/>
        <v>12.2945787264991</v>
      </c>
      <c r="F53" s="7" t="s">
        <v>85</v>
      </c>
      <c r="G53" s="1">
        <v>12</v>
      </c>
      <c r="H53" s="9">
        <f t="shared" si="19"/>
        <v>5.8305473259163403</v>
      </c>
      <c r="I53" s="9">
        <f t="shared" si="20"/>
        <v>278.98054732591629</v>
      </c>
      <c r="J53" s="9">
        <f t="shared" si="21"/>
        <v>3.6707240488854036E-2</v>
      </c>
      <c r="K53" s="9">
        <f t="shared" si="22"/>
        <v>183.86875000000001</v>
      </c>
      <c r="L53" s="9">
        <f t="shared" si="23"/>
        <v>44.128500000000003</v>
      </c>
      <c r="M53" s="1" t="s">
        <v>83</v>
      </c>
      <c r="O53" s="9">
        <f t="shared" si="39"/>
        <v>90.00972879904657</v>
      </c>
      <c r="P53" s="9">
        <f t="shared" si="24"/>
        <v>3.3040087613631335</v>
      </c>
      <c r="Q53" s="12">
        <f t="shared" si="25"/>
        <v>0.79296210272715195</v>
      </c>
      <c r="R53" s="9">
        <f t="shared" si="26"/>
        <v>10.59084</v>
      </c>
      <c r="S53" s="13">
        <f t="shared" si="27"/>
        <v>7.4872446635691967E-2</v>
      </c>
      <c r="T53" s="2">
        <f t="shared" si="28"/>
        <v>0.24</v>
      </c>
      <c r="U53" s="14">
        <f t="shared" si="29"/>
        <v>1.7969387192566071E-2</v>
      </c>
      <c r="V53" s="13">
        <v>0.6</v>
      </c>
      <c r="W53" s="2">
        <v>0.26</v>
      </c>
      <c r="X53" s="13">
        <f t="shared" si="40"/>
        <v>0.156</v>
      </c>
      <c r="Y53" s="2">
        <v>0.02</v>
      </c>
      <c r="Z53" s="2">
        <v>0.24</v>
      </c>
      <c r="AA53" s="2">
        <f t="shared" si="30"/>
        <v>4.7999999999999996E-3</v>
      </c>
      <c r="AB53" s="2"/>
      <c r="AC53" s="2"/>
      <c r="AD53" s="2"/>
      <c r="AE53" s="13">
        <v>1E-3</v>
      </c>
      <c r="AF53" s="2">
        <v>0.11</v>
      </c>
      <c r="AG53" s="16">
        <f t="shared" si="31"/>
        <v>1.1E-4</v>
      </c>
      <c r="AH53" s="13"/>
      <c r="AI53" s="2"/>
      <c r="AJ53" s="14"/>
      <c r="AK53" s="2"/>
      <c r="AL53" s="2"/>
      <c r="AM53" s="2"/>
      <c r="AN53" s="2">
        <v>0.01</v>
      </c>
      <c r="AO53" s="2">
        <v>0.15</v>
      </c>
      <c r="AP53" s="2">
        <f t="shared" si="32"/>
        <v>1.5E-3</v>
      </c>
      <c r="AQ53" s="1">
        <f t="shared" si="33"/>
        <v>0.18037938719256608</v>
      </c>
      <c r="AR53" s="9">
        <f t="shared" si="34"/>
        <v>183.86875000000001</v>
      </c>
      <c r="AS53" s="1">
        <f t="shared" si="35"/>
        <v>0.24</v>
      </c>
      <c r="AT53" s="1">
        <f t="shared" si="36"/>
        <v>7596683.333333333</v>
      </c>
      <c r="AU53" s="1">
        <f t="shared" si="37"/>
        <v>405139789813.4903</v>
      </c>
      <c r="AV53" s="1">
        <f>SUM(AU42:AU53)</f>
        <v>6995504720718.6611</v>
      </c>
    </row>
    <row r="54" spans="1:48" x14ac:dyDescent="0.15">
      <c r="C54" s="7">
        <v>12</v>
      </c>
      <c r="D54" s="8">
        <v>4.2206313891482399</v>
      </c>
      <c r="E54" s="10">
        <f t="shared" si="38"/>
        <v>5.8305473259163403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4.8123615836990297</v>
      </c>
      <c r="E58" s="7"/>
      <c r="F58" s="7"/>
      <c r="G58" s="1">
        <v>1</v>
      </c>
      <c r="H58" s="9">
        <f t="shared" ref="H58:H69" si="41">E59</f>
        <v>4.8123615836990297</v>
      </c>
      <c r="I58" s="9">
        <f t="shared" ref="I58:I69" si="42">H58+273.15</f>
        <v>277.96236158369902</v>
      </c>
      <c r="J58" s="9">
        <f t="shared" ref="J58:J69" si="43">EXP(($C$15*(I58-$C$13))/($C$16*I58*$C$13))</f>
        <v>3.2302004433894929E-2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3.2226633090215841E-3</v>
      </c>
      <c r="Q58" s="12">
        <f t="shared" ref="Q58:Q69" si="47">P58*$B$60</f>
        <v>6.1230602871410094E-4</v>
      </c>
      <c r="R58" s="9">
        <f t="shared" ref="R58:R69" si="48">L58*$B$60</f>
        <v>1.8955666666666669E-2</v>
      </c>
      <c r="S58" s="13">
        <f t="shared" ref="S58:S69" si="49">Q58/R58</f>
        <v>3.2302004433894922E-2</v>
      </c>
      <c r="T58" s="2">
        <f t="shared" ref="T58:T69" si="50">$B$59/100</f>
        <v>0.01</v>
      </c>
      <c r="U58" s="14">
        <f t="shared" ref="U58:U69" si="51">S58*T58</f>
        <v>3.2302004433894921E-4</v>
      </c>
      <c r="V58" s="13"/>
      <c r="W58" s="2"/>
      <c r="X58" s="14"/>
      <c r="Y58" s="2">
        <v>0.02</v>
      </c>
      <c r="Z58" s="2">
        <v>0.53</v>
      </c>
      <c r="AA58" s="2">
        <f t="shared" ref="AA58:AA69" si="52">Y58*Z58</f>
        <v>1.06E-2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0.46</v>
      </c>
      <c r="AP58" s="2">
        <f t="shared" ref="AP58:AP69" si="53">AO58*AN58</f>
        <v>4.5999999999999999E-3</v>
      </c>
      <c r="AQ58" s="1">
        <f t="shared" ref="AQ58:AQ69" si="54">(AP58+AM58+AD58+AA58+U58+X58+AG58+AJ58)</f>
        <v>1.5523020044338949E-2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447916.66666666669</v>
      </c>
      <c r="AU58" s="1">
        <f t="shared" ref="AU58:AU69" si="58">AT58*10000*AS58*0.67*AR58*AQ58</f>
        <v>88305409.043811113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1.5579551063346</v>
      </c>
      <c r="E59" s="10">
        <f t="shared" ref="E59:E70" si="59">D58</f>
        <v>4.8123615836990297</v>
      </c>
      <c r="F59" s="7" t="s">
        <v>83</v>
      </c>
      <c r="G59" s="1">
        <v>2</v>
      </c>
      <c r="H59" s="9">
        <f t="shared" si="41"/>
        <v>1.5579551063346</v>
      </c>
      <c r="I59" s="9">
        <f t="shared" si="42"/>
        <v>274.70795510633457</v>
      </c>
      <c r="J59" s="9">
        <f t="shared" si="43"/>
        <v>2.133067677762987E-2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0.19631067002431177</v>
      </c>
      <c r="P59" s="9">
        <f t="shared" si="46"/>
        <v>4.1874394502885472E-3</v>
      </c>
      <c r="Q59" s="12">
        <f t="shared" si="47"/>
        <v>7.9561349555482398E-4</v>
      </c>
      <c r="R59" s="9">
        <f t="shared" si="48"/>
        <v>1.8955666666666669E-2</v>
      </c>
      <c r="S59" s="13">
        <f t="shared" si="49"/>
        <v>4.197232993941076E-2</v>
      </c>
      <c r="T59" s="2">
        <f t="shared" si="50"/>
        <v>0.01</v>
      </c>
      <c r="U59" s="14">
        <f t="shared" si="51"/>
        <v>4.1972329939410759E-4</v>
      </c>
      <c r="V59" s="13"/>
      <c r="W59" s="2"/>
      <c r="X59" s="14"/>
      <c r="Y59" s="2">
        <v>0.02</v>
      </c>
      <c r="Z59" s="2">
        <v>0.53</v>
      </c>
      <c r="AA59" s="2">
        <f t="shared" si="52"/>
        <v>1.06E-2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0.46</v>
      </c>
      <c r="AP59" s="2">
        <f t="shared" si="53"/>
        <v>4.5999999999999999E-3</v>
      </c>
      <c r="AQ59" s="1">
        <f t="shared" si="54"/>
        <v>1.5619723299394107E-2</v>
      </c>
      <c r="AR59" s="9">
        <f t="shared" si="55"/>
        <v>9.9766666666666666</v>
      </c>
      <c r="AS59" s="1">
        <f t="shared" si="56"/>
        <v>0.19</v>
      </c>
      <c r="AT59" s="1">
        <f t="shared" si="57"/>
        <v>447916.66666666669</v>
      </c>
      <c r="AU59" s="1">
        <f t="shared" si="58"/>
        <v>88855522.389611229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2.97713564503989</v>
      </c>
      <c r="E60" s="10">
        <f t="shared" si="59"/>
        <v>1.5579551063346</v>
      </c>
      <c r="F60" s="7" t="s">
        <v>83</v>
      </c>
      <c r="G60" s="1">
        <v>3</v>
      </c>
      <c r="H60" s="9">
        <f t="shared" si="41"/>
        <v>2.97713564503989</v>
      </c>
      <c r="I60" s="9">
        <f t="shared" si="42"/>
        <v>276.12713564503986</v>
      </c>
      <c r="J60" s="9">
        <f t="shared" si="43"/>
        <v>2.5592892577263774E-2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0.29188989724068992</v>
      </c>
      <c r="P60" s="9">
        <f t="shared" si="46"/>
        <v>7.4703067844695391E-3</v>
      </c>
      <c r="Q60" s="12">
        <f t="shared" si="47"/>
        <v>1.4193582890492124E-3</v>
      </c>
      <c r="R60" s="9">
        <f t="shared" si="48"/>
        <v>1.8955666666666669E-2</v>
      </c>
      <c r="S60" s="13">
        <f t="shared" si="49"/>
        <v>7.487778267092754E-2</v>
      </c>
      <c r="T60" s="2">
        <f t="shared" si="50"/>
        <v>0.01</v>
      </c>
      <c r="U60" s="14">
        <f t="shared" si="51"/>
        <v>7.4877782670927542E-4</v>
      </c>
      <c r="V60" s="13"/>
      <c r="W60" s="2"/>
      <c r="X60" s="14"/>
      <c r="Y60" s="2">
        <v>0.02</v>
      </c>
      <c r="Z60" s="2">
        <v>0.53</v>
      </c>
      <c r="AA60" s="2">
        <f t="shared" si="52"/>
        <v>1.06E-2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0.46</v>
      </c>
      <c r="AP60" s="2">
        <f t="shared" si="53"/>
        <v>4.5999999999999999E-3</v>
      </c>
      <c r="AQ60" s="1">
        <f t="shared" si="54"/>
        <v>1.5948777826709275E-2</v>
      </c>
      <c r="AR60" s="9">
        <f t="shared" si="55"/>
        <v>9.9766666666666666</v>
      </c>
      <c r="AS60" s="1">
        <f t="shared" si="56"/>
        <v>0.19</v>
      </c>
      <c r="AT60" s="1">
        <f t="shared" si="57"/>
        <v>447916.66666666669</v>
      </c>
      <c r="AU60" s="1">
        <f t="shared" si="58"/>
        <v>90727406.504254296</v>
      </c>
    </row>
    <row r="61" spans="1:48" x14ac:dyDescent="0.15">
      <c r="C61" s="7">
        <v>3</v>
      </c>
      <c r="D61" s="8">
        <v>9.9807863178918392</v>
      </c>
      <c r="E61" s="10">
        <f t="shared" si="59"/>
        <v>2.97713564503989</v>
      </c>
      <c r="F61" s="7" t="s">
        <v>83</v>
      </c>
      <c r="G61" s="1">
        <v>4</v>
      </c>
      <c r="H61" s="9">
        <f t="shared" si="41"/>
        <v>9.9807863178918392</v>
      </c>
      <c r="I61" s="9">
        <f t="shared" si="42"/>
        <v>283.13078631789182</v>
      </c>
      <c r="J61" s="9">
        <f t="shared" si="43"/>
        <v>6.122593441768908E-2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0.38418625712288706</v>
      </c>
      <c r="P61" s="9">
        <f t="shared" si="46"/>
        <v>2.3522162582783317E-2</v>
      </c>
      <c r="Q61" s="12">
        <f t="shared" si="47"/>
        <v>4.4692108907288305E-3</v>
      </c>
      <c r="R61" s="9">
        <f t="shared" si="48"/>
        <v>1.8955666666666669E-2</v>
      </c>
      <c r="S61" s="13">
        <f t="shared" si="49"/>
        <v>0.23577175993434663</v>
      </c>
      <c r="T61" s="2">
        <f t="shared" si="50"/>
        <v>0.01</v>
      </c>
      <c r="U61" s="14">
        <f t="shared" si="51"/>
        <v>2.3577175993434664E-3</v>
      </c>
      <c r="V61" s="13"/>
      <c r="W61" s="2"/>
      <c r="X61" s="14"/>
      <c r="Y61" s="2">
        <v>0.02</v>
      </c>
      <c r="Z61" s="2">
        <v>0.53</v>
      </c>
      <c r="AA61" s="2">
        <f t="shared" si="52"/>
        <v>1.06E-2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0.46</v>
      </c>
      <c r="AP61" s="2">
        <f t="shared" si="53"/>
        <v>4.5999999999999999E-3</v>
      </c>
      <c r="AQ61" s="1">
        <f t="shared" si="54"/>
        <v>1.7557717599343468E-2</v>
      </c>
      <c r="AR61" s="9">
        <f t="shared" si="55"/>
        <v>9.9766666666666666</v>
      </c>
      <c r="AS61" s="1">
        <f t="shared" si="56"/>
        <v>0.19</v>
      </c>
      <c r="AT61" s="1">
        <f t="shared" si="57"/>
        <v>447916.66666666669</v>
      </c>
      <c r="AU61" s="1">
        <f t="shared" si="58"/>
        <v>99880141.239086568</v>
      </c>
    </row>
    <row r="62" spans="1:48" x14ac:dyDescent="0.15">
      <c r="C62" s="7">
        <v>4</v>
      </c>
      <c r="D62" s="8">
        <v>12.190695080273899</v>
      </c>
      <c r="E62" s="10">
        <f t="shared" si="59"/>
        <v>9.9807863178918392</v>
      </c>
      <c r="F62" s="7" t="s">
        <v>83</v>
      </c>
      <c r="G62" s="1">
        <v>5</v>
      </c>
      <c r="H62" s="9">
        <f t="shared" si="41"/>
        <v>12.190695080273899</v>
      </c>
      <c r="I62" s="9">
        <f t="shared" si="42"/>
        <v>285.34069508027386</v>
      </c>
      <c r="J62" s="9">
        <f t="shared" si="43"/>
        <v>7.9910930459174995E-2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0.34263088981309858</v>
      </c>
      <c r="O62" s="9">
        <f t="shared" si="60"/>
        <v>0.11779987139367182</v>
      </c>
      <c r="P62" s="9">
        <f t="shared" si="46"/>
        <v>9.4134973310394665E-3</v>
      </c>
      <c r="Q62" s="12">
        <f t="shared" si="47"/>
        <v>1.7885644928974987E-3</v>
      </c>
      <c r="R62" s="9">
        <f t="shared" si="48"/>
        <v>1.8955666666666669E-2</v>
      </c>
      <c r="S62" s="13">
        <f t="shared" si="49"/>
        <v>9.4355135292744391E-2</v>
      </c>
      <c r="T62" s="2">
        <f t="shared" si="50"/>
        <v>0.01</v>
      </c>
      <c r="U62" s="14">
        <f t="shared" si="51"/>
        <v>9.4355135292744394E-4</v>
      </c>
      <c r="V62" s="13"/>
      <c r="W62" s="2"/>
      <c r="X62" s="14"/>
      <c r="Y62" s="2">
        <v>0.02</v>
      </c>
      <c r="Z62" s="2">
        <v>0.53</v>
      </c>
      <c r="AA62" s="2">
        <f t="shared" si="52"/>
        <v>1.06E-2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0.46</v>
      </c>
      <c r="AP62" s="2">
        <f t="shared" si="53"/>
        <v>4.5999999999999999E-3</v>
      </c>
      <c r="AQ62" s="1">
        <f t="shared" si="54"/>
        <v>1.6143551352927443E-2</v>
      </c>
      <c r="AR62" s="9">
        <f t="shared" si="55"/>
        <v>9.9766666666666666</v>
      </c>
      <c r="AS62" s="1">
        <f t="shared" si="56"/>
        <v>0.19</v>
      </c>
      <c r="AT62" s="1">
        <f t="shared" si="57"/>
        <v>447916.66666666669</v>
      </c>
      <c r="AU62" s="1">
        <f t="shared" si="58"/>
        <v>91835409.705594823</v>
      </c>
    </row>
    <row r="63" spans="1:48" x14ac:dyDescent="0.15">
      <c r="C63" s="7">
        <v>5</v>
      </c>
      <c r="D63" s="8">
        <v>17.920314381437699</v>
      </c>
      <c r="E63" s="10">
        <f t="shared" si="59"/>
        <v>12.190695080273899</v>
      </c>
      <c r="F63" s="7" t="s">
        <v>85</v>
      </c>
      <c r="G63" s="1">
        <v>6</v>
      </c>
      <c r="H63" s="9">
        <f t="shared" si="41"/>
        <v>17.920314381437699</v>
      </c>
      <c r="I63" s="9">
        <f t="shared" si="42"/>
        <v>291.0703143814377</v>
      </c>
      <c r="J63" s="9">
        <f t="shared" si="43"/>
        <v>0.15643173038805519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0.20815304072929902</v>
      </c>
      <c r="P63" s="9">
        <f t="shared" si="46"/>
        <v>3.2561740346819579E-2</v>
      </c>
      <c r="Q63" s="12">
        <f t="shared" si="47"/>
        <v>6.1867306658957202E-3</v>
      </c>
      <c r="R63" s="9">
        <f t="shared" si="48"/>
        <v>1.8955666666666669E-2</v>
      </c>
      <c r="S63" s="13">
        <f t="shared" si="49"/>
        <v>0.32637895436170639</v>
      </c>
      <c r="T63" s="2">
        <f t="shared" si="50"/>
        <v>0.01</v>
      </c>
      <c r="U63" s="14">
        <f t="shared" si="51"/>
        <v>3.2637895436170641E-3</v>
      </c>
      <c r="V63" s="13"/>
      <c r="W63" s="2"/>
      <c r="X63" s="14"/>
      <c r="Y63" s="2">
        <v>0.02</v>
      </c>
      <c r="Z63" s="2">
        <v>0.53</v>
      </c>
      <c r="AA63" s="2">
        <f t="shared" si="52"/>
        <v>1.06E-2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0.46</v>
      </c>
      <c r="AP63" s="2">
        <f t="shared" si="53"/>
        <v>4.5999999999999999E-3</v>
      </c>
      <c r="AQ63" s="1">
        <f t="shared" si="54"/>
        <v>1.8463789543617062E-2</v>
      </c>
      <c r="AR63" s="9">
        <f t="shared" si="55"/>
        <v>9.9766666666666666</v>
      </c>
      <c r="AS63" s="1">
        <f t="shared" si="56"/>
        <v>0.19</v>
      </c>
      <c r="AT63" s="1">
        <f t="shared" si="57"/>
        <v>447916.66666666669</v>
      </c>
      <c r="AU63" s="1">
        <f t="shared" si="58"/>
        <v>105034489.64768636</v>
      </c>
    </row>
    <row r="64" spans="1:48" x14ac:dyDescent="0.15">
      <c r="C64" s="7">
        <v>6</v>
      </c>
      <c r="D64" s="8">
        <v>21.648565067045102</v>
      </c>
      <c r="E64" s="10">
        <f t="shared" si="59"/>
        <v>17.920314381437699</v>
      </c>
      <c r="F64" s="7" t="s">
        <v>83</v>
      </c>
      <c r="G64" s="1">
        <v>7</v>
      </c>
      <c r="H64" s="9">
        <f t="shared" si="41"/>
        <v>21.648565067045102</v>
      </c>
      <c r="I64" s="9">
        <f t="shared" si="42"/>
        <v>294.7985650670451</v>
      </c>
      <c r="J64" s="9">
        <f t="shared" si="43"/>
        <v>0.23881171213058416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0.27535796704914611</v>
      </c>
      <c r="P64" s="9">
        <f t="shared" si="46"/>
        <v>6.5758707559803564E-2</v>
      </c>
      <c r="Q64" s="12">
        <f t="shared" si="47"/>
        <v>1.2494154436362677E-2</v>
      </c>
      <c r="R64" s="9">
        <f t="shared" si="48"/>
        <v>1.8955666666666669E-2</v>
      </c>
      <c r="S64" s="13">
        <f t="shared" si="49"/>
        <v>0.65912503401072731</v>
      </c>
      <c r="T64" s="2">
        <f t="shared" si="50"/>
        <v>0.01</v>
      </c>
      <c r="U64" s="14">
        <f t="shared" si="51"/>
        <v>6.591250340107273E-3</v>
      </c>
      <c r="V64" s="13"/>
      <c r="W64" s="2"/>
      <c r="X64" s="14"/>
      <c r="Y64" s="2">
        <v>0.04</v>
      </c>
      <c r="Z64" s="2">
        <v>0.53</v>
      </c>
      <c r="AA64" s="2">
        <f t="shared" si="52"/>
        <v>2.12E-2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0.46</v>
      </c>
      <c r="AP64" s="2">
        <f t="shared" si="53"/>
        <v>6.8999999999999999E-3</v>
      </c>
      <c r="AQ64" s="1">
        <f t="shared" si="54"/>
        <v>3.4691250340107276E-2</v>
      </c>
      <c r="AR64" s="9">
        <f t="shared" si="55"/>
        <v>9.9766666666666666</v>
      </c>
      <c r="AS64" s="1">
        <f t="shared" si="56"/>
        <v>0.19</v>
      </c>
      <c r="AT64" s="1">
        <f t="shared" si="57"/>
        <v>447916.66666666669</v>
      </c>
      <c r="AU64" s="1">
        <f t="shared" si="58"/>
        <v>197347232.86926484</v>
      </c>
    </row>
    <row r="65" spans="1:48" x14ac:dyDescent="0.15">
      <c r="C65" s="7">
        <v>7</v>
      </c>
      <c r="D65" s="8">
        <v>24.969569600880501</v>
      </c>
      <c r="E65" s="10">
        <f t="shared" si="59"/>
        <v>21.648565067045102</v>
      </c>
      <c r="F65" s="7" t="s">
        <v>83</v>
      </c>
      <c r="G65" s="1">
        <v>8</v>
      </c>
      <c r="H65" s="9">
        <f t="shared" si="41"/>
        <v>24.969569600880501</v>
      </c>
      <c r="I65" s="9">
        <f t="shared" si="42"/>
        <v>298.11956960088048</v>
      </c>
      <c r="J65" s="9">
        <f t="shared" si="43"/>
        <v>0.34502227109919054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0.30936592615600922</v>
      </c>
      <c r="P65" s="9">
        <f t="shared" si="46"/>
        <v>0.10673813444305078</v>
      </c>
      <c r="Q65" s="12">
        <f t="shared" si="47"/>
        <v>2.0280245544179648E-2</v>
      </c>
      <c r="R65" s="9">
        <f t="shared" si="48"/>
        <v>1.8955666666666669E-2</v>
      </c>
      <c r="S65" s="13">
        <f t="shared" si="49"/>
        <v>1.069877725790686</v>
      </c>
      <c r="T65" s="2">
        <f t="shared" si="50"/>
        <v>0.01</v>
      </c>
      <c r="U65" s="14">
        <f t="shared" si="51"/>
        <v>1.069877725790686E-2</v>
      </c>
      <c r="V65" s="13"/>
      <c r="W65" s="2"/>
      <c r="X65" s="14"/>
      <c r="Y65" s="2">
        <v>0.04</v>
      </c>
      <c r="Z65" s="2">
        <v>0.53</v>
      </c>
      <c r="AA65" s="2">
        <f t="shared" si="52"/>
        <v>2.12E-2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0.46</v>
      </c>
      <c r="AP65" s="2">
        <f t="shared" si="53"/>
        <v>6.8999999999999999E-3</v>
      </c>
      <c r="AQ65" s="1">
        <f t="shared" si="54"/>
        <v>3.8798777257906862E-2</v>
      </c>
      <c r="AR65" s="9">
        <f t="shared" si="55"/>
        <v>9.9766666666666666</v>
      </c>
      <c r="AS65" s="1">
        <f t="shared" si="56"/>
        <v>0.19</v>
      </c>
      <c r="AT65" s="1">
        <f t="shared" si="57"/>
        <v>447916.66666666669</v>
      </c>
      <c r="AU65" s="1">
        <f t="shared" si="58"/>
        <v>220713616.7042864</v>
      </c>
    </row>
    <row r="66" spans="1:48" x14ac:dyDescent="0.15">
      <c r="C66" s="7">
        <v>8</v>
      </c>
      <c r="D66" s="8">
        <v>23.132010894117599</v>
      </c>
      <c r="E66" s="10">
        <f t="shared" si="59"/>
        <v>24.969569600880501</v>
      </c>
      <c r="F66" s="7" t="s">
        <v>83</v>
      </c>
      <c r="G66" s="1">
        <v>9</v>
      </c>
      <c r="H66" s="9">
        <f t="shared" si="41"/>
        <v>23.132010894117599</v>
      </c>
      <c r="I66" s="9">
        <f t="shared" si="42"/>
        <v>296.28201089411755</v>
      </c>
      <c r="J66" s="9">
        <f t="shared" si="43"/>
        <v>0.28175712944629377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0.30239445837962509</v>
      </c>
      <c r="P66" s="9">
        <f t="shared" si="46"/>
        <v>8.5201794553509916E-2</v>
      </c>
      <c r="Q66" s="12">
        <f t="shared" si="47"/>
        <v>1.6188340965166883E-2</v>
      </c>
      <c r="R66" s="9">
        <f t="shared" si="48"/>
        <v>1.8955666666666669E-2</v>
      </c>
      <c r="S66" s="13">
        <f t="shared" si="49"/>
        <v>0.85401063702148239</v>
      </c>
      <c r="T66" s="2">
        <f t="shared" si="50"/>
        <v>0.01</v>
      </c>
      <c r="U66" s="14">
        <f t="shared" si="51"/>
        <v>8.5401063702148245E-3</v>
      </c>
      <c r="V66" s="13"/>
      <c r="W66" s="2"/>
      <c r="X66" s="14"/>
      <c r="Y66" s="2">
        <v>0.04</v>
      </c>
      <c r="Z66" s="2">
        <v>0.53</v>
      </c>
      <c r="AA66" s="2">
        <f t="shared" si="52"/>
        <v>2.12E-2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0.46</v>
      </c>
      <c r="AP66" s="2">
        <f t="shared" si="53"/>
        <v>6.8999999999999999E-3</v>
      </c>
      <c r="AQ66" s="1">
        <f t="shared" si="54"/>
        <v>3.6640106370214823E-2</v>
      </c>
      <c r="AR66" s="9">
        <f t="shared" si="55"/>
        <v>9.9766666666666666</v>
      </c>
      <c r="AS66" s="1">
        <f t="shared" si="56"/>
        <v>0.19</v>
      </c>
      <c r="AT66" s="1">
        <f t="shared" si="57"/>
        <v>447916.66666666669</v>
      </c>
      <c r="AU66" s="1">
        <f t="shared" si="58"/>
        <v>208433640.56664494</v>
      </c>
    </row>
    <row r="67" spans="1:48" x14ac:dyDescent="0.15">
      <c r="C67" s="7">
        <v>9</v>
      </c>
      <c r="D67" s="8">
        <v>18.837640136916999</v>
      </c>
      <c r="E67" s="10">
        <f t="shared" si="59"/>
        <v>23.132010894117599</v>
      </c>
      <c r="F67" s="7" t="s">
        <v>83</v>
      </c>
      <c r="G67" s="1">
        <v>10</v>
      </c>
      <c r="H67" s="9">
        <f t="shared" si="41"/>
        <v>18.837640136916999</v>
      </c>
      <c r="I67" s="9">
        <f t="shared" si="42"/>
        <v>291.98764013691698</v>
      </c>
      <c r="J67" s="9">
        <f t="shared" si="43"/>
        <v>0.17376667595209069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0.31695933049278185</v>
      </c>
      <c r="P67" s="9">
        <f t="shared" si="46"/>
        <v>5.5076969271730843E-2</v>
      </c>
      <c r="Q67" s="12">
        <f t="shared" si="47"/>
        <v>1.046462416162886E-2</v>
      </c>
      <c r="R67" s="9">
        <f t="shared" si="48"/>
        <v>1.8955666666666669E-2</v>
      </c>
      <c r="S67" s="13">
        <f t="shared" si="49"/>
        <v>0.55205782764848821</v>
      </c>
      <c r="T67" s="2">
        <f t="shared" si="50"/>
        <v>0.01</v>
      </c>
      <c r="U67" s="14">
        <f t="shared" si="51"/>
        <v>5.5205782764848818E-3</v>
      </c>
      <c r="V67" s="13"/>
      <c r="W67" s="2"/>
      <c r="X67" s="14"/>
      <c r="Y67" s="2">
        <v>0.04</v>
      </c>
      <c r="Z67" s="2">
        <v>0.53</v>
      </c>
      <c r="AA67" s="2">
        <f t="shared" si="52"/>
        <v>2.12E-2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0.46</v>
      </c>
      <c r="AP67" s="2">
        <f t="shared" si="53"/>
        <v>6.8999999999999999E-3</v>
      </c>
      <c r="AQ67" s="1">
        <f t="shared" si="54"/>
        <v>3.3620578276484882E-2</v>
      </c>
      <c r="AR67" s="9">
        <f t="shared" si="55"/>
        <v>9.9766666666666666</v>
      </c>
      <c r="AS67" s="1">
        <f t="shared" si="56"/>
        <v>0.19</v>
      </c>
      <c r="AT67" s="1">
        <f t="shared" si="57"/>
        <v>447916.66666666669</v>
      </c>
      <c r="AU67" s="1">
        <f t="shared" si="58"/>
        <v>191256527.95102718</v>
      </c>
    </row>
    <row r="68" spans="1:48" x14ac:dyDescent="0.15">
      <c r="C68" s="7">
        <v>10</v>
      </c>
      <c r="D68" s="8">
        <v>12.2945787264991</v>
      </c>
      <c r="E68" s="10">
        <f t="shared" si="59"/>
        <v>18.837640136916999</v>
      </c>
      <c r="F68" s="7" t="s">
        <v>83</v>
      </c>
      <c r="G68" s="1">
        <v>11</v>
      </c>
      <c r="H68" s="9">
        <f t="shared" si="41"/>
        <v>12.2945787264991</v>
      </c>
      <c r="I68" s="9">
        <f t="shared" si="42"/>
        <v>285.44457872649906</v>
      </c>
      <c r="J68" s="9">
        <f t="shared" si="43"/>
        <v>8.0909511021102568E-2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0.24878824315999848</v>
      </c>
      <c r="O68" s="9">
        <f t="shared" si="60"/>
        <v>0.11286078472771921</v>
      </c>
      <c r="P68" s="9">
        <f t="shared" si="46"/>
        <v>9.131510905777681E-3</v>
      </c>
      <c r="Q68" s="12">
        <f t="shared" si="47"/>
        <v>1.7349870720977593E-3</v>
      </c>
      <c r="R68" s="9">
        <f t="shared" si="48"/>
        <v>1.8955666666666669E-2</v>
      </c>
      <c r="S68" s="13">
        <f t="shared" si="49"/>
        <v>9.1528675968369652E-2</v>
      </c>
      <c r="T68" s="2">
        <f t="shared" si="50"/>
        <v>0.01</v>
      </c>
      <c r="U68" s="14">
        <f t="shared" si="51"/>
        <v>9.1528675968369656E-4</v>
      </c>
      <c r="V68" s="13"/>
      <c r="W68" s="2"/>
      <c r="X68" s="14"/>
      <c r="Y68" s="2">
        <v>0.02</v>
      </c>
      <c r="Z68" s="2">
        <v>0.53</v>
      </c>
      <c r="AA68" s="2">
        <f t="shared" si="52"/>
        <v>1.06E-2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0.46</v>
      </c>
      <c r="AP68" s="2">
        <f t="shared" si="53"/>
        <v>4.5999999999999999E-3</v>
      </c>
      <c r="AQ68" s="1">
        <f t="shared" si="54"/>
        <v>1.6115286759683697E-2</v>
      </c>
      <c r="AR68" s="9">
        <f t="shared" si="55"/>
        <v>9.9766666666666666</v>
      </c>
      <c r="AS68" s="1">
        <f t="shared" si="56"/>
        <v>0.19</v>
      </c>
      <c r="AT68" s="1">
        <f t="shared" si="57"/>
        <v>447916.66666666669</v>
      </c>
      <c r="AU68" s="1">
        <f t="shared" si="58"/>
        <v>91674621.633382276</v>
      </c>
    </row>
    <row r="69" spans="1:48" x14ac:dyDescent="0.15">
      <c r="C69" s="7">
        <v>11</v>
      </c>
      <c r="D69" s="8">
        <v>5.8305473259163403</v>
      </c>
      <c r="E69" s="10">
        <f t="shared" si="59"/>
        <v>12.2945787264991</v>
      </c>
      <c r="F69" s="7" t="s">
        <v>85</v>
      </c>
      <c r="G69" s="1">
        <v>12</v>
      </c>
      <c r="H69" s="9">
        <f t="shared" si="41"/>
        <v>5.8305473259163403</v>
      </c>
      <c r="I69" s="9">
        <f t="shared" si="42"/>
        <v>278.98054732591629</v>
      </c>
      <c r="J69" s="9">
        <f t="shared" si="43"/>
        <v>3.6707240488854036E-2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0.2034959404886082</v>
      </c>
      <c r="P69" s="9">
        <f t="shared" si="46"/>
        <v>7.4697744260208698E-3</v>
      </c>
      <c r="Q69" s="12">
        <f t="shared" si="47"/>
        <v>1.4192571409439652E-3</v>
      </c>
      <c r="R69" s="9">
        <f t="shared" si="48"/>
        <v>1.8955666666666669E-2</v>
      </c>
      <c r="S69" s="13">
        <f t="shared" si="49"/>
        <v>7.4872446635691967E-2</v>
      </c>
      <c r="T69" s="2">
        <f t="shared" si="50"/>
        <v>0.01</v>
      </c>
      <c r="U69" s="14">
        <f t="shared" si="51"/>
        <v>7.4872446635691964E-4</v>
      </c>
      <c r="V69" s="13"/>
      <c r="W69" s="2"/>
      <c r="X69" s="14"/>
      <c r="Y69" s="2">
        <v>0.02</v>
      </c>
      <c r="Z69" s="2">
        <v>0.53</v>
      </c>
      <c r="AA69" s="2">
        <f t="shared" si="52"/>
        <v>1.06E-2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0.46</v>
      </c>
      <c r="AP69" s="2">
        <f t="shared" si="53"/>
        <v>4.5999999999999999E-3</v>
      </c>
      <c r="AQ69" s="1">
        <f t="shared" si="54"/>
        <v>1.5948724466356919E-2</v>
      </c>
      <c r="AR69" s="9">
        <f t="shared" si="55"/>
        <v>9.9766666666666666</v>
      </c>
      <c r="AS69" s="1">
        <f t="shared" si="56"/>
        <v>0.19</v>
      </c>
      <c r="AT69" s="1">
        <f t="shared" si="57"/>
        <v>447916.66666666669</v>
      </c>
      <c r="AU69" s="1">
        <f t="shared" si="58"/>
        <v>90727102.954575941</v>
      </c>
      <c r="AV69" s="1">
        <f>SUM(AU58:AU69)</f>
        <v>1564791121.2092259</v>
      </c>
    </row>
    <row r="70" spans="1:48" x14ac:dyDescent="0.15">
      <c r="C70" s="7">
        <v>12</v>
      </c>
      <c r="D70" s="8">
        <v>4.2206313891482399</v>
      </c>
      <c r="E70" s="10">
        <f t="shared" si="59"/>
        <v>5.8305473259163403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134.685</v>
      </c>
      <c r="C73" s="7" t="s">
        <v>82</v>
      </c>
      <c r="D73" s="8">
        <v>4.8123615836990297</v>
      </c>
      <c r="E73" s="7"/>
      <c r="F73" s="7"/>
      <c r="G73" s="1">
        <v>1</v>
      </c>
      <c r="H73" s="9">
        <f t="shared" ref="H73:H84" si="61">E74</f>
        <v>4.8123615836990297</v>
      </c>
      <c r="I73" s="9">
        <f t="shared" ref="I73:I84" si="62">H73+273.15</f>
        <v>277.96236158369902</v>
      </c>
      <c r="J73" s="9">
        <f t="shared" ref="J73:J84" si="63">EXP(($C$15*(I73-$C$13))/($C$16*I73*$C$13))</f>
        <v>3.2302004433894929E-2</v>
      </c>
      <c r="K73" s="9">
        <f t="shared" ref="K73:K84" si="64">$B$73/12</f>
        <v>11.223750000000001</v>
      </c>
      <c r="L73" s="9">
        <f t="shared" ref="L73:L84" si="65">K73*$B$74/100</f>
        <v>0.1122375</v>
      </c>
      <c r="M73" s="1" t="s">
        <v>83</v>
      </c>
      <c r="O73" s="9">
        <f>L73</f>
        <v>0.1122375</v>
      </c>
      <c r="P73" s="9">
        <f t="shared" ref="P73:P84" si="66">O73*J73</f>
        <v>3.6254962226492824E-3</v>
      </c>
      <c r="Q73" s="12">
        <f t="shared" ref="Q73:Q84" si="67">P73*$B$75</f>
        <v>6.5258932007687079E-4</v>
      </c>
      <c r="R73" s="9">
        <f t="shared" ref="R73:R84" si="68">L73*$B$75</f>
        <v>2.0202749999999998E-2</v>
      </c>
      <c r="S73" s="13">
        <f t="shared" ref="S73:S84" si="69">Q73/R73</f>
        <v>3.2302004433894929E-2</v>
      </c>
      <c r="T73" s="2">
        <f t="shared" ref="T73:T84" si="70">$B$74/100</f>
        <v>0.01</v>
      </c>
      <c r="U73" s="14">
        <f t="shared" ref="U73:U84" si="71">S73*T73</f>
        <v>3.2302004433894932E-4</v>
      </c>
      <c r="V73" s="13"/>
      <c r="W73" s="2"/>
      <c r="X73" s="14"/>
      <c r="Y73" s="2">
        <v>0.02</v>
      </c>
      <c r="Z73" s="2">
        <v>0.49</v>
      </c>
      <c r="AA73" s="2">
        <f t="shared" ref="AA73:AA84" si="72">Y73*Z73</f>
        <v>9.7999999999999997E-3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0.5</v>
      </c>
      <c r="AP73" s="2">
        <f t="shared" ref="AP73:AP84" si="73">AO73*AN73</f>
        <v>5.0000000000000001E-3</v>
      </c>
      <c r="AQ73" s="1">
        <f t="shared" ref="AQ73:AQ84" si="74">(AP73+AM73+AD73+AA73+U73+X73+AG73+AJ73)</f>
        <v>1.512302004433895E-2</v>
      </c>
      <c r="AR73" s="9">
        <f t="shared" ref="AR73:AR84" si="75">$B$73/12</f>
        <v>11.223750000000001</v>
      </c>
      <c r="AS73" s="1">
        <f t="shared" ref="AS73:AS84" si="76">$B$75</f>
        <v>0.18</v>
      </c>
      <c r="AT73" s="1">
        <f t="shared" ref="AT73:AT84" si="77">$E$4/12</f>
        <v>225250</v>
      </c>
      <c r="AU73" s="1">
        <f t="shared" ref="AU73:AU84" si="78">AT73*10000*AS73*0.67*AR73*AQ73</f>
        <v>46109309.629377015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1.5579551063346</v>
      </c>
      <c r="E74" s="10">
        <f t="shared" ref="E74:E85" si="79">D73</f>
        <v>4.8123615836990297</v>
      </c>
      <c r="F74" s="7" t="s">
        <v>83</v>
      </c>
      <c r="G74" s="1">
        <v>2</v>
      </c>
      <c r="H74" s="9">
        <f t="shared" si="61"/>
        <v>1.5579551063346</v>
      </c>
      <c r="I74" s="9">
        <f t="shared" si="62"/>
        <v>274.70795510633457</v>
      </c>
      <c r="J74" s="9">
        <f t="shared" si="63"/>
        <v>2.133067677762987E-2</v>
      </c>
      <c r="K74" s="9">
        <f t="shared" si="64"/>
        <v>11.223750000000001</v>
      </c>
      <c r="L74" s="9">
        <f t="shared" si="65"/>
        <v>0.1122375</v>
      </c>
      <c r="M74" s="1" t="s">
        <v>83</v>
      </c>
      <c r="O74" s="9">
        <f t="shared" ref="O74:O84" si="80">L74+O73-P73-N74</f>
        <v>0.22084950377735071</v>
      </c>
      <c r="P74" s="9">
        <f t="shared" si="66"/>
        <v>4.7108693815746151E-3</v>
      </c>
      <c r="Q74" s="12">
        <f t="shared" si="67"/>
        <v>8.4795648868343071E-4</v>
      </c>
      <c r="R74" s="9">
        <f t="shared" si="68"/>
        <v>2.0202749999999998E-2</v>
      </c>
      <c r="S74" s="13">
        <f t="shared" si="69"/>
        <v>4.197232993941076E-2</v>
      </c>
      <c r="T74" s="2">
        <f t="shared" si="70"/>
        <v>0.01</v>
      </c>
      <c r="U74" s="14">
        <f t="shared" si="71"/>
        <v>4.1972329939410759E-4</v>
      </c>
      <c r="V74" s="13"/>
      <c r="W74" s="2"/>
      <c r="X74" s="14"/>
      <c r="Y74" s="2">
        <v>0.02</v>
      </c>
      <c r="Z74" s="2">
        <v>0.49</v>
      </c>
      <c r="AA74" s="2">
        <f t="shared" si="72"/>
        <v>9.7999999999999997E-3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0.5</v>
      </c>
      <c r="AP74" s="2">
        <f t="shared" si="73"/>
        <v>5.0000000000000001E-3</v>
      </c>
      <c r="AQ74" s="1">
        <f t="shared" si="74"/>
        <v>1.5219723299394108E-2</v>
      </c>
      <c r="AR74" s="9">
        <f t="shared" si="75"/>
        <v>11.223750000000001</v>
      </c>
      <c r="AS74" s="1">
        <f t="shared" si="76"/>
        <v>0.18</v>
      </c>
      <c r="AT74" s="1">
        <f t="shared" si="77"/>
        <v>225250</v>
      </c>
      <c r="AU74" s="1">
        <f t="shared" si="78"/>
        <v>46404152.876058817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2.97713564503989</v>
      </c>
      <c r="E75" s="10">
        <f t="shared" si="79"/>
        <v>1.5579551063346</v>
      </c>
      <c r="F75" s="7" t="s">
        <v>83</v>
      </c>
      <c r="G75" s="1">
        <v>3</v>
      </c>
      <c r="H75" s="9">
        <f t="shared" si="61"/>
        <v>2.97713564503989</v>
      </c>
      <c r="I75" s="9">
        <f t="shared" si="62"/>
        <v>276.12713564503986</v>
      </c>
      <c r="J75" s="9">
        <f t="shared" si="63"/>
        <v>2.5592892577263774E-2</v>
      </c>
      <c r="K75" s="9">
        <f t="shared" si="64"/>
        <v>11.223750000000001</v>
      </c>
      <c r="L75" s="9">
        <f t="shared" si="65"/>
        <v>0.1122375</v>
      </c>
      <c r="M75" s="1" t="s">
        <v>83</v>
      </c>
      <c r="O75" s="9">
        <f t="shared" si="80"/>
        <v>0.32837613439577612</v>
      </c>
      <c r="P75" s="9">
        <f t="shared" si="66"/>
        <v>8.40409513252823E-3</v>
      </c>
      <c r="Q75" s="12">
        <f t="shared" si="67"/>
        <v>1.5127371238550812E-3</v>
      </c>
      <c r="R75" s="9">
        <f t="shared" si="68"/>
        <v>2.0202749999999998E-2</v>
      </c>
      <c r="S75" s="13">
        <f t="shared" si="69"/>
        <v>7.487778267092754E-2</v>
      </c>
      <c r="T75" s="2">
        <f t="shared" si="70"/>
        <v>0.01</v>
      </c>
      <c r="U75" s="14">
        <f t="shared" si="71"/>
        <v>7.4877782670927542E-4</v>
      </c>
      <c r="V75" s="13"/>
      <c r="W75" s="2"/>
      <c r="X75" s="14"/>
      <c r="Y75" s="2">
        <v>0.02</v>
      </c>
      <c r="Z75" s="2">
        <v>0.49</v>
      </c>
      <c r="AA75" s="2">
        <f t="shared" si="72"/>
        <v>9.7999999999999997E-3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0.5</v>
      </c>
      <c r="AP75" s="2">
        <f t="shared" si="73"/>
        <v>5.0000000000000001E-3</v>
      </c>
      <c r="AQ75" s="1">
        <f t="shared" si="74"/>
        <v>1.5548777826709275E-2</v>
      </c>
      <c r="AR75" s="9">
        <f t="shared" si="75"/>
        <v>11.223750000000001</v>
      </c>
      <c r="AS75" s="1">
        <f t="shared" si="76"/>
        <v>0.18</v>
      </c>
      <c r="AT75" s="1">
        <f t="shared" si="77"/>
        <v>225250</v>
      </c>
      <c r="AU75" s="1">
        <f t="shared" si="78"/>
        <v>47407423.19114399</v>
      </c>
    </row>
    <row r="76" spans="1:48" x14ac:dyDescent="0.15">
      <c r="C76" s="7">
        <v>3</v>
      </c>
      <c r="D76" s="8">
        <v>9.9807863178918392</v>
      </c>
      <c r="E76" s="10">
        <f t="shared" si="79"/>
        <v>2.97713564503989</v>
      </c>
      <c r="F76" s="7" t="s">
        <v>83</v>
      </c>
      <c r="G76" s="1">
        <v>4</v>
      </c>
      <c r="H76" s="9">
        <f t="shared" si="61"/>
        <v>9.9807863178918392</v>
      </c>
      <c r="I76" s="9">
        <f t="shared" si="62"/>
        <v>283.13078631789182</v>
      </c>
      <c r="J76" s="9">
        <f t="shared" si="63"/>
        <v>6.122593441768908E-2</v>
      </c>
      <c r="K76" s="9">
        <f t="shared" si="64"/>
        <v>11.223750000000001</v>
      </c>
      <c r="L76" s="9">
        <f t="shared" si="65"/>
        <v>0.1122375</v>
      </c>
      <c r="M76" s="1" t="s">
        <v>83</v>
      </c>
      <c r="O76" s="9">
        <f t="shared" si="80"/>
        <v>0.4322095392632479</v>
      </c>
      <c r="P76" s="9">
        <f t="shared" si="66"/>
        <v>2.6462432905631231E-2</v>
      </c>
      <c r="Q76" s="12">
        <f t="shared" si="67"/>
        <v>4.7632379230136213E-3</v>
      </c>
      <c r="R76" s="9">
        <f t="shared" si="68"/>
        <v>2.0202749999999998E-2</v>
      </c>
      <c r="S76" s="13">
        <f t="shared" si="69"/>
        <v>0.23577175993434665</v>
      </c>
      <c r="T76" s="2">
        <f t="shared" si="70"/>
        <v>0.01</v>
      </c>
      <c r="U76" s="14">
        <f t="shared" si="71"/>
        <v>2.3577175993434664E-3</v>
      </c>
      <c r="V76" s="13"/>
      <c r="W76" s="2"/>
      <c r="X76" s="14"/>
      <c r="Y76" s="2">
        <v>0.02</v>
      </c>
      <c r="Z76" s="2">
        <v>0.49</v>
      </c>
      <c r="AA76" s="2">
        <f t="shared" si="72"/>
        <v>9.7999999999999997E-3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0.5</v>
      </c>
      <c r="AP76" s="2">
        <f t="shared" si="73"/>
        <v>5.0000000000000001E-3</v>
      </c>
      <c r="AQ76" s="1">
        <f t="shared" si="74"/>
        <v>1.7157717599343467E-2</v>
      </c>
      <c r="AR76" s="9">
        <f t="shared" si="75"/>
        <v>11.223750000000001</v>
      </c>
      <c r="AS76" s="1">
        <f t="shared" si="76"/>
        <v>0.18</v>
      </c>
      <c r="AT76" s="1">
        <f t="shared" si="77"/>
        <v>225250</v>
      </c>
      <c r="AU76" s="1">
        <f t="shared" si="78"/>
        <v>52312997.734714083</v>
      </c>
    </row>
    <row r="77" spans="1:48" x14ac:dyDescent="0.15">
      <c r="C77" s="7">
        <v>4</v>
      </c>
      <c r="D77" s="8">
        <v>12.190695080273899</v>
      </c>
      <c r="E77" s="10">
        <f t="shared" si="79"/>
        <v>9.9807863178918392</v>
      </c>
      <c r="F77" s="7" t="s">
        <v>83</v>
      </c>
      <c r="G77" s="1">
        <v>5</v>
      </c>
      <c r="H77" s="9">
        <f t="shared" si="61"/>
        <v>12.190695080273899</v>
      </c>
      <c r="I77" s="9">
        <f t="shared" si="62"/>
        <v>285.34069508027386</v>
      </c>
      <c r="J77" s="9">
        <f t="shared" si="63"/>
        <v>7.9910930459174995E-2</v>
      </c>
      <c r="K77" s="9">
        <f t="shared" si="64"/>
        <v>11.223750000000001</v>
      </c>
      <c r="L77" s="9">
        <f t="shared" si="65"/>
        <v>0.1122375</v>
      </c>
      <c r="M77" s="1" t="s">
        <v>85</v>
      </c>
      <c r="N77" s="9">
        <f>(O76-P76)*$C$21/100</f>
        <v>0.38545975103973584</v>
      </c>
      <c r="O77" s="9">
        <f t="shared" si="80"/>
        <v>0.13252485531788083</v>
      </c>
      <c r="P77" s="9">
        <f t="shared" si="66"/>
        <v>1.0590184497419403E-2</v>
      </c>
      <c r="Q77" s="12">
        <f t="shared" si="67"/>
        <v>1.9062332095354925E-3</v>
      </c>
      <c r="R77" s="9">
        <f t="shared" si="68"/>
        <v>2.0202749999999998E-2</v>
      </c>
      <c r="S77" s="13">
        <f t="shared" si="69"/>
        <v>9.4355135292744433E-2</v>
      </c>
      <c r="T77" s="2">
        <f t="shared" si="70"/>
        <v>0.01</v>
      </c>
      <c r="U77" s="14">
        <f t="shared" si="71"/>
        <v>9.4355135292744437E-4</v>
      </c>
      <c r="V77" s="13"/>
      <c r="W77" s="2"/>
      <c r="X77" s="14"/>
      <c r="Y77" s="2">
        <v>0.02</v>
      </c>
      <c r="Z77" s="2">
        <v>0.49</v>
      </c>
      <c r="AA77" s="2">
        <f t="shared" si="72"/>
        <v>9.7999999999999997E-3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0.5</v>
      </c>
      <c r="AP77" s="2">
        <f t="shared" si="73"/>
        <v>5.0000000000000001E-3</v>
      </c>
      <c r="AQ77" s="1">
        <f t="shared" si="74"/>
        <v>1.5743551352927446E-2</v>
      </c>
      <c r="AR77" s="9">
        <f t="shared" si="75"/>
        <v>11.223750000000001</v>
      </c>
      <c r="AS77" s="1">
        <f t="shared" si="76"/>
        <v>0.18</v>
      </c>
      <c r="AT77" s="1">
        <f t="shared" si="77"/>
        <v>225250</v>
      </c>
      <c r="AU77" s="1">
        <f t="shared" si="78"/>
        <v>48001277.646250732</v>
      </c>
    </row>
    <row r="78" spans="1:48" x14ac:dyDescent="0.15">
      <c r="C78" s="7">
        <v>5</v>
      </c>
      <c r="D78" s="8">
        <v>17.920314381437699</v>
      </c>
      <c r="E78" s="10">
        <f t="shared" si="79"/>
        <v>12.190695080273899</v>
      </c>
      <c r="F78" s="7" t="s">
        <v>85</v>
      </c>
      <c r="G78" s="1">
        <v>6</v>
      </c>
      <c r="H78" s="9">
        <f t="shared" si="61"/>
        <v>17.920314381437699</v>
      </c>
      <c r="I78" s="9">
        <f t="shared" si="62"/>
        <v>291.0703143814377</v>
      </c>
      <c r="J78" s="9">
        <f t="shared" si="63"/>
        <v>0.15643173038805519</v>
      </c>
      <c r="K78" s="9">
        <f t="shared" si="64"/>
        <v>11.223750000000001</v>
      </c>
      <c r="L78" s="9">
        <f t="shared" si="65"/>
        <v>0.1122375</v>
      </c>
      <c r="M78" s="1" t="s">
        <v>83</v>
      </c>
      <c r="O78" s="9">
        <f t="shared" si="80"/>
        <v>0.23417217082046141</v>
      </c>
      <c r="P78" s="9">
        <f t="shared" si="66"/>
        <v>3.6631957890172026E-2</v>
      </c>
      <c r="Q78" s="12">
        <f t="shared" si="67"/>
        <v>6.5937524202309642E-3</v>
      </c>
      <c r="R78" s="9">
        <f t="shared" si="68"/>
        <v>2.0202749999999998E-2</v>
      </c>
      <c r="S78" s="13">
        <f t="shared" si="69"/>
        <v>0.32637895436170644</v>
      </c>
      <c r="T78" s="2">
        <f t="shared" si="70"/>
        <v>0.01</v>
      </c>
      <c r="U78" s="14">
        <f t="shared" si="71"/>
        <v>3.2637895436170646E-3</v>
      </c>
      <c r="V78" s="13"/>
      <c r="W78" s="2"/>
      <c r="X78" s="14"/>
      <c r="Y78" s="2">
        <v>0.02</v>
      </c>
      <c r="Z78" s="2">
        <v>0.49</v>
      </c>
      <c r="AA78" s="2">
        <f t="shared" si="72"/>
        <v>9.7999999999999997E-3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0.5</v>
      </c>
      <c r="AP78" s="2">
        <f t="shared" si="73"/>
        <v>5.0000000000000001E-3</v>
      </c>
      <c r="AQ78" s="1">
        <f t="shared" si="74"/>
        <v>1.8063789543617065E-2</v>
      </c>
      <c r="AR78" s="9">
        <f t="shared" si="75"/>
        <v>11.223750000000001</v>
      </c>
      <c r="AS78" s="1">
        <f t="shared" si="76"/>
        <v>0.18</v>
      </c>
      <c r="AT78" s="1">
        <f t="shared" si="77"/>
        <v>225250</v>
      </c>
      <c r="AU78" s="1">
        <f t="shared" si="78"/>
        <v>55075564.45105207</v>
      </c>
    </row>
    <row r="79" spans="1:48" x14ac:dyDescent="0.15">
      <c r="C79" s="7">
        <v>6</v>
      </c>
      <c r="D79" s="8">
        <v>21.648565067045102</v>
      </c>
      <c r="E79" s="10">
        <f t="shared" si="79"/>
        <v>17.920314381437699</v>
      </c>
      <c r="F79" s="7" t="s">
        <v>83</v>
      </c>
      <c r="G79" s="1">
        <v>7</v>
      </c>
      <c r="H79" s="9">
        <f t="shared" si="61"/>
        <v>21.648565067045102</v>
      </c>
      <c r="I79" s="9">
        <f t="shared" si="62"/>
        <v>294.7985650670451</v>
      </c>
      <c r="J79" s="9">
        <f t="shared" si="63"/>
        <v>0.23881171213058416</v>
      </c>
      <c r="K79" s="9">
        <f t="shared" si="64"/>
        <v>11.223750000000001</v>
      </c>
      <c r="L79" s="9">
        <f t="shared" si="65"/>
        <v>0.1122375</v>
      </c>
      <c r="M79" s="1" t="s">
        <v>83</v>
      </c>
      <c r="O79" s="9">
        <f t="shared" si="80"/>
        <v>0.30977771293028938</v>
      </c>
      <c r="P79" s="9">
        <f t="shared" si="66"/>
        <v>7.3978546004779003E-2</v>
      </c>
      <c r="Q79" s="12">
        <f t="shared" si="67"/>
        <v>1.331613828086022E-2</v>
      </c>
      <c r="R79" s="9">
        <f t="shared" si="68"/>
        <v>2.0202749999999998E-2</v>
      </c>
      <c r="S79" s="13">
        <f t="shared" si="69"/>
        <v>0.65912503401072731</v>
      </c>
      <c r="T79" s="2">
        <f t="shared" si="70"/>
        <v>0.01</v>
      </c>
      <c r="U79" s="14">
        <f t="shared" si="71"/>
        <v>6.591250340107273E-3</v>
      </c>
      <c r="V79" s="13"/>
      <c r="W79" s="2"/>
      <c r="X79" s="14"/>
      <c r="Y79" s="2">
        <v>0.04</v>
      </c>
      <c r="Z79" s="2">
        <v>0.49</v>
      </c>
      <c r="AA79" s="2">
        <f t="shared" si="72"/>
        <v>1.9599999999999999E-2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0.5</v>
      </c>
      <c r="AP79" s="2">
        <f t="shared" si="73"/>
        <v>7.4999999999999997E-3</v>
      </c>
      <c r="AQ79" s="1">
        <f t="shared" si="74"/>
        <v>3.3691250340107275E-2</v>
      </c>
      <c r="AR79" s="9">
        <f t="shared" si="75"/>
        <v>11.223750000000001</v>
      </c>
      <c r="AS79" s="1">
        <f t="shared" si="76"/>
        <v>0.18</v>
      </c>
      <c r="AT79" s="1">
        <f t="shared" si="77"/>
        <v>225250</v>
      </c>
      <c r="AU79" s="1">
        <f t="shared" si="78"/>
        <v>102722887.96670473</v>
      </c>
    </row>
    <row r="80" spans="1:48" x14ac:dyDescent="0.15">
      <c r="C80" s="7">
        <v>7</v>
      </c>
      <c r="D80" s="8">
        <v>24.969569600880501</v>
      </c>
      <c r="E80" s="10">
        <f t="shared" si="79"/>
        <v>21.648565067045102</v>
      </c>
      <c r="F80" s="7" t="s">
        <v>83</v>
      </c>
      <c r="G80" s="1">
        <v>8</v>
      </c>
      <c r="H80" s="9">
        <f t="shared" si="61"/>
        <v>24.969569600880501</v>
      </c>
      <c r="I80" s="9">
        <f t="shared" si="62"/>
        <v>298.11956960088048</v>
      </c>
      <c r="J80" s="9">
        <f t="shared" si="63"/>
        <v>0.34502227109919054</v>
      </c>
      <c r="K80" s="9">
        <f t="shared" si="64"/>
        <v>11.223750000000001</v>
      </c>
      <c r="L80" s="9">
        <f t="shared" si="65"/>
        <v>0.1122375</v>
      </c>
      <c r="M80" s="1" t="s">
        <v>83</v>
      </c>
      <c r="O80" s="9">
        <f t="shared" si="80"/>
        <v>0.34803666692551039</v>
      </c>
      <c r="P80" s="9">
        <f t="shared" si="66"/>
        <v>0.12008040124843213</v>
      </c>
      <c r="Q80" s="12">
        <f t="shared" si="67"/>
        <v>2.1614472224717782E-2</v>
      </c>
      <c r="R80" s="9">
        <f t="shared" si="68"/>
        <v>2.0202749999999998E-2</v>
      </c>
      <c r="S80" s="13">
        <f t="shared" si="69"/>
        <v>1.0698777257906862</v>
      </c>
      <c r="T80" s="2">
        <f t="shared" si="70"/>
        <v>0.01</v>
      </c>
      <c r="U80" s="14">
        <f t="shared" si="71"/>
        <v>1.0698777257906862E-2</v>
      </c>
      <c r="V80" s="13"/>
      <c r="W80" s="2"/>
      <c r="X80" s="14"/>
      <c r="Y80" s="2">
        <v>0.04</v>
      </c>
      <c r="Z80" s="2">
        <v>0.49</v>
      </c>
      <c r="AA80" s="2">
        <f t="shared" si="72"/>
        <v>1.9599999999999999E-2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0.5</v>
      </c>
      <c r="AP80" s="2">
        <f t="shared" si="73"/>
        <v>7.4999999999999997E-3</v>
      </c>
      <c r="AQ80" s="1">
        <f t="shared" si="74"/>
        <v>3.7798777257906861E-2</v>
      </c>
      <c r="AR80" s="9">
        <f t="shared" si="75"/>
        <v>11.223750000000001</v>
      </c>
      <c r="AS80" s="1">
        <f t="shared" si="76"/>
        <v>0.18</v>
      </c>
      <c r="AT80" s="1">
        <f t="shared" si="77"/>
        <v>225250</v>
      </c>
      <c r="AU80" s="1">
        <f t="shared" si="78"/>
        <v>115246526.09642597</v>
      </c>
    </row>
    <row r="81" spans="1:48" x14ac:dyDescent="0.15">
      <c r="C81" s="7">
        <v>8</v>
      </c>
      <c r="D81" s="8">
        <v>23.132010894117599</v>
      </c>
      <c r="E81" s="10">
        <f t="shared" si="79"/>
        <v>24.969569600880501</v>
      </c>
      <c r="F81" s="7" t="s">
        <v>83</v>
      </c>
      <c r="G81" s="1">
        <v>9</v>
      </c>
      <c r="H81" s="9">
        <f t="shared" si="61"/>
        <v>23.132010894117599</v>
      </c>
      <c r="I81" s="9">
        <f t="shared" si="62"/>
        <v>296.28201089411755</v>
      </c>
      <c r="J81" s="9">
        <f t="shared" si="63"/>
        <v>0.28175712944629377</v>
      </c>
      <c r="K81" s="9">
        <f t="shared" si="64"/>
        <v>11.223750000000001</v>
      </c>
      <c r="L81" s="9">
        <f t="shared" si="65"/>
        <v>0.1122375</v>
      </c>
      <c r="M81" s="1" t="s">
        <v>83</v>
      </c>
      <c r="O81" s="9">
        <f t="shared" si="80"/>
        <v>0.34019376567707826</v>
      </c>
      <c r="P81" s="9">
        <f t="shared" si="66"/>
        <v>9.5852018872698674E-2</v>
      </c>
      <c r="Q81" s="12">
        <f t="shared" si="67"/>
        <v>1.7253363397085761E-2</v>
      </c>
      <c r="R81" s="9">
        <f t="shared" si="68"/>
        <v>2.0202749999999998E-2</v>
      </c>
      <c r="S81" s="13">
        <f t="shared" si="69"/>
        <v>0.85401063702148283</v>
      </c>
      <c r="T81" s="2">
        <f t="shared" si="70"/>
        <v>0.01</v>
      </c>
      <c r="U81" s="14">
        <f t="shared" si="71"/>
        <v>8.540106370214828E-3</v>
      </c>
      <c r="V81" s="13"/>
      <c r="W81" s="2"/>
      <c r="X81" s="14"/>
      <c r="Y81" s="2">
        <v>0.04</v>
      </c>
      <c r="Z81" s="2">
        <v>0.49</v>
      </c>
      <c r="AA81" s="2">
        <f t="shared" si="72"/>
        <v>1.9599999999999999E-2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0.5</v>
      </c>
      <c r="AP81" s="2">
        <f t="shared" si="73"/>
        <v>7.4999999999999997E-3</v>
      </c>
      <c r="AQ81" s="1">
        <f t="shared" si="74"/>
        <v>3.5640106370214829E-2</v>
      </c>
      <c r="AR81" s="9">
        <f t="shared" si="75"/>
        <v>11.223750000000001</v>
      </c>
      <c r="AS81" s="1">
        <f t="shared" si="76"/>
        <v>0.18</v>
      </c>
      <c r="AT81" s="1">
        <f t="shared" si="77"/>
        <v>225250</v>
      </c>
      <c r="AU81" s="1">
        <f t="shared" si="78"/>
        <v>108664849.6814844</v>
      </c>
    </row>
    <row r="82" spans="1:48" x14ac:dyDescent="0.15">
      <c r="C82" s="7">
        <v>9</v>
      </c>
      <c r="D82" s="8">
        <v>18.837640136916999</v>
      </c>
      <c r="E82" s="10">
        <f t="shared" si="79"/>
        <v>23.132010894117599</v>
      </c>
      <c r="F82" s="7" t="s">
        <v>83</v>
      </c>
      <c r="G82" s="1">
        <v>10</v>
      </c>
      <c r="H82" s="9">
        <f t="shared" si="61"/>
        <v>18.837640136916999</v>
      </c>
      <c r="I82" s="9">
        <f t="shared" si="62"/>
        <v>291.98764013691698</v>
      </c>
      <c r="J82" s="9">
        <f t="shared" si="63"/>
        <v>0.17376667595209069</v>
      </c>
      <c r="K82" s="9">
        <f t="shared" si="64"/>
        <v>11.223750000000001</v>
      </c>
      <c r="L82" s="9">
        <f t="shared" si="65"/>
        <v>0.1122375</v>
      </c>
      <c r="M82" s="1" t="s">
        <v>83</v>
      </c>
      <c r="O82" s="9">
        <f t="shared" si="80"/>
        <v>0.35657924680437958</v>
      </c>
      <c r="P82" s="9">
        <f t="shared" si="66"/>
        <v>6.1961590430697197E-2</v>
      </c>
      <c r="Q82" s="12">
        <f t="shared" si="67"/>
        <v>1.1153086277525495E-2</v>
      </c>
      <c r="R82" s="9">
        <f t="shared" si="68"/>
        <v>2.0202749999999998E-2</v>
      </c>
      <c r="S82" s="13">
        <f t="shared" si="69"/>
        <v>0.55205782764848821</v>
      </c>
      <c r="T82" s="2">
        <f t="shared" si="70"/>
        <v>0.01</v>
      </c>
      <c r="U82" s="14">
        <f t="shared" si="71"/>
        <v>5.5205782764848818E-3</v>
      </c>
      <c r="V82" s="13"/>
      <c r="W82" s="2"/>
      <c r="X82" s="14"/>
      <c r="Y82" s="2">
        <v>0.04</v>
      </c>
      <c r="Z82" s="2">
        <v>0.49</v>
      </c>
      <c r="AA82" s="2">
        <f t="shared" si="72"/>
        <v>1.9599999999999999E-2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0.5</v>
      </c>
      <c r="AP82" s="2">
        <f t="shared" si="73"/>
        <v>7.4999999999999997E-3</v>
      </c>
      <c r="AQ82" s="1">
        <f t="shared" si="74"/>
        <v>3.2620578276484881E-2</v>
      </c>
      <c r="AR82" s="9">
        <f t="shared" si="75"/>
        <v>11.223750000000001</v>
      </c>
      <c r="AS82" s="1">
        <f t="shared" si="76"/>
        <v>0.18</v>
      </c>
      <c r="AT82" s="1">
        <f t="shared" si="77"/>
        <v>225250</v>
      </c>
      <c r="AU82" s="1">
        <f t="shared" si="78"/>
        <v>99458463.959572032</v>
      </c>
    </row>
    <row r="83" spans="1:48" x14ac:dyDescent="0.15">
      <c r="C83" s="7">
        <v>10</v>
      </c>
      <c r="D83" s="8">
        <v>12.2945787264991</v>
      </c>
      <c r="E83" s="10">
        <f t="shared" si="79"/>
        <v>18.837640136916999</v>
      </c>
      <c r="F83" s="7" t="s">
        <v>83</v>
      </c>
      <c r="G83" s="1">
        <v>11</v>
      </c>
      <c r="H83" s="9">
        <f t="shared" si="61"/>
        <v>12.2945787264991</v>
      </c>
      <c r="I83" s="9">
        <f t="shared" si="62"/>
        <v>285.44457872649906</v>
      </c>
      <c r="J83" s="9">
        <f t="shared" si="63"/>
        <v>8.0909511021102568E-2</v>
      </c>
      <c r="K83" s="9">
        <f t="shared" si="64"/>
        <v>11.223750000000001</v>
      </c>
      <c r="L83" s="9">
        <f t="shared" si="65"/>
        <v>0.1122375</v>
      </c>
      <c r="M83" s="1" t="s">
        <v>85</v>
      </c>
      <c r="N83" s="9">
        <f>(O82-P82)*$C$21/100</f>
        <v>0.27988677355499825</v>
      </c>
      <c r="O83" s="9">
        <f t="shared" si="80"/>
        <v>0.12696838281868411</v>
      </c>
      <c r="P83" s="9">
        <f t="shared" si="66"/>
        <v>1.0272949768999892E-2</v>
      </c>
      <c r="Q83" s="12">
        <f t="shared" si="67"/>
        <v>1.8491309584199804E-3</v>
      </c>
      <c r="R83" s="9">
        <f t="shared" si="68"/>
        <v>2.0202749999999998E-2</v>
      </c>
      <c r="S83" s="13">
        <f t="shared" si="69"/>
        <v>9.152867596836968E-2</v>
      </c>
      <c r="T83" s="2">
        <f t="shared" si="70"/>
        <v>0.01</v>
      </c>
      <c r="U83" s="14">
        <f t="shared" si="71"/>
        <v>9.1528675968369677E-4</v>
      </c>
      <c r="V83" s="13"/>
      <c r="W83" s="2"/>
      <c r="X83" s="14"/>
      <c r="Y83" s="2">
        <v>0.02</v>
      </c>
      <c r="Z83" s="2">
        <v>0.49</v>
      </c>
      <c r="AA83" s="2">
        <f t="shared" si="72"/>
        <v>9.7999999999999997E-3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0.5</v>
      </c>
      <c r="AP83" s="2">
        <f t="shared" si="73"/>
        <v>5.0000000000000001E-3</v>
      </c>
      <c r="AQ83" s="1">
        <f t="shared" si="74"/>
        <v>1.5715286759683696E-2</v>
      </c>
      <c r="AR83" s="9">
        <f t="shared" si="75"/>
        <v>11.223750000000001</v>
      </c>
      <c r="AS83" s="1">
        <f t="shared" si="76"/>
        <v>0.18</v>
      </c>
      <c r="AT83" s="1">
        <f t="shared" si="77"/>
        <v>225250</v>
      </c>
      <c r="AU83" s="1">
        <f t="shared" si="78"/>
        <v>47915100.356423475</v>
      </c>
    </row>
    <row r="84" spans="1:48" x14ac:dyDescent="0.15">
      <c r="C84" s="7">
        <v>11</v>
      </c>
      <c r="D84" s="8">
        <v>5.8305473259163403</v>
      </c>
      <c r="E84" s="10">
        <f t="shared" si="79"/>
        <v>12.2945787264991</v>
      </c>
      <c r="F84" s="7" t="s">
        <v>85</v>
      </c>
      <c r="G84" s="1">
        <v>12</v>
      </c>
      <c r="H84" s="9">
        <f t="shared" si="61"/>
        <v>5.8305473259163403</v>
      </c>
      <c r="I84" s="9">
        <f t="shared" si="62"/>
        <v>278.98054732591629</v>
      </c>
      <c r="J84" s="9">
        <f t="shared" si="63"/>
        <v>3.6707240488854036E-2</v>
      </c>
      <c r="K84" s="9">
        <f t="shared" si="64"/>
        <v>11.223750000000001</v>
      </c>
      <c r="L84" s="9">
        <f t="shared" si="65"/>
        <v>0.1122375</v>
      </c>
      <c r="M84" s="1" t="s">
        <v>83</v>
      </c>
      <c r="O84" s="9">
        <f t="shared" si="80"/>
        <v>0.22893293304968421</v>
      </c>
      <c r="P84" s="9">
        <f t="shared" si="66"/>
        <v>8.4034962292734786E-3</v>
      </c>
      <c r="Q84" s="12">
        <f t="shared" si="67"/>
        <v>1.512629321269226E-3</v>
      </c>
      <c r="R84" s="9">
        <f t="shared" si="68"/>
        <v>2.0202749999999998E-2</v>
      </c>
      <c r="S84" s="13">
        <f t="shared" si="69"/>
        <v>7.487244663569198E-2</v>
      </c>
      <c r="T84" s="2">
        <f t="shared" si="70"/>
        <v>0.01</v>
      </c>
      <c r="U84" s="14">
        <f t="shared" si="71"/>
        <v>7.4872446635691986E-4</v>
      </c>
      <c r="V84" s="13"/>
      <c r="W84" s="2"/>
      <c r="X84" s="14"/>
      <c r="Y84" s="2">
        <v>0.02</v>
      </c>
      <c r="Z84" s="2">
        <v>0.49</v>
      </c>
      <c r="AA84" s="2">
        <f t="shared" si="72"/>
        <v>9.7999999999999997E-3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0.5</v>
      </c>
      <c r="AP84" s="2">
        <f t="shared" si="73"/>
        <v>5.0000000000000001E-3</v>
      </c>
      <c r="AQ84" s="1">
        <f t="shared" si="74"/>
        <v>1.554872446635692E-2</v>
      </c>
      <c r="AR84" s="9">
        <f t="shared" si="75"/>
        <v>11.223750000000001</v>
      </c>
      <c r="AS84" s="1">
        <f t="shared" si="76"/>
        <v>0.18</v>
      </c>
      <c r="AT84" s="1">
        <f t="shared" si="77"/>
        <v>225250</v>
      </c>
      <c r="AU84" s="1">
        <f t="shared" si="78"/>
        <v>47407260.498176485</v>
      </c>
      <c r="AV84" s="1">
        <f>SUM(AU73:AU84)</f>
        <v>816725814.08738375</v>
      </c>
    </row>
    <row r="85" spans="1:48" x14ac:dyDescent="0.15">
      <c r="C85" s="7">
        <v>12</v>
      </c>
      <c r="D85" s="8">
        <v>4.2206313891482399</v>
      </c>
      <c r="E85" s="10">
        <f t="shared" si="79"/>
        <v>5.8305473259163403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/>
      <c r="AE88" s="2"/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92.746499999999997</v>
      </c>
      <c r="C89" s="7" t="s">
        <v>82</v>
      </c>
      <c r="D89" s="8">
        <v>4.8123615836990297</v>
      </c>
      <c r="E89" s="7"/>
      <c r="F89" s="7"/>
      <c r="G89" s="1">
        <v>1</v>
      </c>
      <c r="H89" s="9">
        <f t="shared" ref="H89:H100" si="81">E90</f>
        <v>4.8123615836990297</v>
      </c>
      <c r="I89" s="9">
        <f t="shared" ref="I89:I100" si="82">H89+273.15</f>
        <v>277.96236158369902</v>
      </c>
      <c r="J89" s="9">
        <f t="shared" ref="J89:J100" si="83">EXP(($C$15*(I89-$C$13))/($C$16*I89*$C$13))</f>
        <v>3.2302004433894929E-2</v>
      </c>
      <c r="K89" s="9">
        <f t="shared" ref="K89:K100" si="84">$B$89/12</f>
        <v>7.7288749999999995</v>
      </c>
      <c r="L89" s="9">
        <f t="shared" ref="L89:L100" si="85">K89*$B$90/100</f>
        <v>2.39595125</v>
      </c>
      <c r="M89" s="1" t="s">
        <v>83</v>
      </c>
      <c r="O89" s="9">
        <f>L89</f>
        <v>2.39595125</v>
      </c>
      <c r="P89" s="9">
        <f t="shared" ref="P89:P100" si="86">O89*J89</f>
        <v>7.7394027900896098E-2</v>
      </c>
      <c r="Q89" s="12">
        <f t="shared" ref="Q89:Q100" si="87">P89*$B$91</f>
        <v>3.7149133392430124E-2</v>
      </c>
      <c r="R89" s="9">
        <f t="shared" ref="R89:R100" si="88">L89*$B$91</f>
        <v>1.1500565999999999</v>
      </c>
      <c r="S89" s="13">
        <f t="shared" ref="S89:S100" si="89">Q89/R89</f>
        <v>3.2302004433894929E-2</v>
      </c>
      <c r="T89" s="2">
        <f t="shared" ref="T89:T100" si="90">$B$90/100</f>
        <v>0.31</v>
      </c>
      <c r="U89" s="14">
        <f t="shared" ref="U89:U100" si="91">S89*T89</f>
        <v>1.0013621374507427E-2</v>
      </c>
      <c r="V89" s="2">
        <v>180.9</v>
      </c>
      <c r="W89" s="2">
        <v>0.28000000000000003</v>
      </c>
      <c r="X89" s="2">
        <v>6</v>
      </c>
      <c r="Y89" s="2">
        <v>0.04</v>
      </c>
      <c r="Z89" s="2">
        <v>0.01</v>
      </c>
      <c r="AA89" s="2">
        <v>0.03</v>
      </c>
      <c r="AB89" s="2">
        <v>70</v>
      </c>
      <c r="AC89" s="2">
        <v>0.34</v>
      </c>
      <c r="AD89" s="2"/>
      <c r="AE89" s="2"/>
      <c r="AF89" s="2"/>
      <c r="AG89" s="2"/>
      <c r="AH89" s="2"/>
      <c r="AI89" s="2"/>
      <c r="AJ89" s="1">
        <f t="shared" ref="AJ89:AJ100" si="92">U89*0.67*AL89+(V89*W89+X89*Y89+Z89*AA89+AB89*AC89+AD89*AE89+AF89*AG89+AH89*AI89)/1000</f>
        <v>7.7912680634041609E-2</v>
      </c>
      <c r="AK89" s="9">
        <f t="shared" ref="AK89:AK100" si="93">$B$89/12</f>
        <v>7.7288749999999995</v>
      </c>
      <c r="AL89" s="1">
        <f t="shared" ref="AL89:AL100" si="94">$B$91</f>
        <v>0.48</v>
      </c>
      <c r="AM89" s="17">
        <f t="shared" ref="AM89:AM100" si="95">$E$6/12</f>
        <v>5518666.666666667</v>
      </c>
      <c r="AN89" s="1">
        <f t="shared" ref="AN89:AN100" si="96">AM89*10000*AK89*AJ89</f>
        <v>33232161766.761841</v>
      </c>
    </row>
    <row r="90" spans="1:48" x14ac:dyDescent="0.15">
      <c r="A90" s="1" t="s">
        <v>84</v>
      </c>
      <c r="B90" s="1">
        <f>H6</f>
        <v>31</v>
      </c>
      <c r="C90" s="7">
        <v>1</v>
      </c>
      <c r="D90" s="8">
        <v>1.5579551063346</v>
      </c>
      <c r="E90" s="10">
        <f t="shared" ref="E90:E101" si="97">D89</f>
        <v>4.8123615836990297</v>
      </c>
      <c r="F90" s="7" t="s">
        <v>83</v>
      </c>
      <c r="G90" s="1">
        <v>2</v>
      </c>
      <c r="H90" s="9">
        <f t="shared" si="81"/>
        <v>1.5579551063346</v>
      </c>
      <c r="I90" s="9">
        <f t="shared" si="82"/>
        <v>274.70795510633457</v>
      </c>
      <c r="J90" s="9">
        <f t="shared" si="83"/>
        <v>2.133067677762987E-2</v>
      </c>
      <c r="K90" s="9">
        <f t="shared" si="84"/>
        <v>7.7288749999999995</v>
      </c>
      <c r="L90" s="9">
        <f t="shared" si="85"/>
        <v>2.39595125</v>
      </c>
      <c r="M90" s="1" t="s">
        <v>83</v>
      </c>
      <c r="O90" s="9">
        <f t="shared" ref="O90:O100" si="98">L90+O89-P89-N90</f>
        <v>4.7145084720991042</v>
      </c>
      <c r="P90" s="9">
        <f t="shared" si="86"/>
        <v>0.10056365638374364</v>
      </c>
      <c r="Q90" s="12">
        <f t="shared" si="87"/>
        <v>4.8270555064196946E-2</v>
      </c>
      <c r="R90" s="9">
        <f t="shared" si="88"/>
        <v>1.1500565999999999</v>
      </c>
      <c r="S90" s="13">
        <f t="shared" si="89"/>
        <v>4.1972329939410767E-2</v>
      </c>
      <c r="T90" s="2">
        <f t="shared" si="90"/>
        <v>0.31</v>
      </c>
      <c r="U90" s="14">
        <f t="shared" si="91"/>
        <v>1.3011422281217338E-2</v>
      </c>
      <c r="V90" s="2">
        <v>180.9</v>
      </c>
      <c r="W90" s="2">
        <v>0.28000000000000003</v>
      </c>
      <c r="X90" s="2">
        <v>6</v>
      </c>
      <c r="Y90" s="2">
        <v>0.04</v>
      </c>
      <c r="Z90" s="2">
        <v>0.01</v>
      </c>
      <c r="AA90" s="2">
        <v>0.03</v>
      </c>
      <c r="AB90" s="2">
        <v>70</v>
      </c>
      <c r="AC90" s="2">
        <v>0.34</v>
      </c>
      <c r="AD90" s="2"/>
      <c r="AE90" s="2"/>
      <c r="AF90" s="2"/>
      <c r="AG90" s="2"/>
      <c r="AH90" s="2"/>
      <c r="AI90" s="2"/>
      <c r="AJ90" s="1">
        <f t="shared" si="92"/>
        <v>7.8876773405639505E-2</v>
      </c>
      <c r="AK90" s="9">
        <f t="shared" si="93"/>
        <v>7.7288749999999995</v>
      </c>
      <c r="AL90" s="1">
        <f t="shared" si="94"/>
        <v>0.48</v>
      </c>
      <c r="AM90" s="17">
        <f t="shared" si="95"/>
        <v>5518666.666666667</v>
      </c>
      <c r="AN90" s="1">
        <f t="shared" si="96"/>
        <v>33643377074.503529</v>
      </c>
    </row>
    <row r="91" spans="1:48" x14ac:dyDescent="0.15">
      <c r="A91" s="1" t="s">
        <v>19</v>
      </c>
      <c r="B91" s="1">
        <f>G6</f>
        <v>0.48</v>
      </c>
      <c r="C91" s="7">
        <v>2</v>
      </c>
      <c r="D91" s="8">
        <v>2.97713564503989</v>
      </c>
      <c r="E91" s="10">
        <f t="shared" si="97"/>
        <v>1.5579551063346</v>
      </c>
      <c r="F91" s="7" t="s">
        <v>83</v>
      </c>
      <c r="G91" s="1">
        <v>3</v>
      </c>
      <c r="H91" s="9">
        <f t="shared" si="81"/>
        <v>2.97713564503989</v>
      </c>
      <c r="I91" s="9">
        <f t="shared" si="82"/>
        <v>276.12713564503986</v>
      </c>
      <c r="J91" s="9">
        <f t="shared" si="83"/>
        <v>2.5592892577263774E-2</v>
      </c>
      <c r="K91" s="9">
        <f t="shared" si="84"/>
        <v>7.7288749999999995</v>
      </c>
      <c r="L91" s="9">
        <f t="shared" si="85"/>
        <v>2.39595125</v>
      </c>
      <c r="M91" s="1" t="s">
        <v>83</v>
      </c>
      <c r="O91" s="9">
        <f t="shared" si="98"/>
        <v>7.0098960657153606</v>
      </c>
      <c r="P91" s="9">
        <f t="shared" si="86"/>
        <v>0.17940351698763718</v>
      </c>
      <c r="Q91" s="12">
        <f t="shared" si="87"/>
        <v>8.6113688154065837E-2</v>
      </c>
      <c r="R91" s="9">
        <f t="shared" si="88"/>
        <v>1.1500565999999999</v>
      </c>
      <c r="S91" s="13">
        <f t="shared" si="89"/>
        <v>7.487778267092754E-2</v>
      </c>
      <c r="T91" s="2">
        <f t="shared" si="90"/>
        <v>0.31</v>
      </c>
      <c r="U91" s="14">
        <f t="shared" si="91"/>
        <v>2.3212112627987537E-2</v>
      </c>
      <c r="V91" s="2">
        <v>180.9</v>
      </c>
      <c r="W91" s="2">
        <v>0.28000000000000003</v>
      </c>
      <c r="X91" s="2">
        <v>6</v>
      </c>
      <c r="Y91" s="2">
        <v>0.04</v>
      </c>
      <c r="Z91" s="2">
        <v>0.01</v>
      </c>
      <c r="AA91" s="2">
        <v>0.03</v>
      </c>
      <c r="AB91" s="2">
        <v>70</v>
      </c>
      <c r="AC91" s="2">
        <v>0.34</v>
      </c>
      <c r="AD91" s="2"/>
      <c r="AE91" s="2"/>
      <c r="AF91" s="2"/>
      <c r="AG91" s="2"/>
      <c r="AH91" s="2"/>
      <c r="AI91" s="2"/>
      <c r="AJ91" s="1">
        <f t="shared" si="92"/>
        <v>8.2157315421160809E-2</v>
      </c>
      <c r="AK91" s="9">
        <f t="shared" si="93"/>
        <v>7.7288749999999995</v>
      </c>
      <c r="AL91" s="1">
        <f t="shared" si="94"/>
        <v>0.48</v>
      </c>
      <c r="AM91" s="17">
        <f t="shared" si="95"/>
        <v>5518666.666666667</v>
      </c>
      <c r="AN91" s="1">
        <f t="shared" si="96"/>
        <v>35042629443.376976</v>
      </c>
    </row>
    <row r="92" spans="1:48" x14ac:dyDescent="0.15">
      <c r="C92" s="7">
        <v>3</v>
      </c>
      <c r="D92" s="8">
        <v>9.9807863178918392</v>
      </c>
      <c r="E92" s="10">
        <f t="shared" si="97"/>
        <v>2.97713564503989</v>
      </c>
      <c r="F92" s="7" t="s">
        <v>83</v>
      </c>
      <c r="G92" s="1">
        <v>4</v>
      </c>
      <c r="H92" s="9">
        <f t="shared" si="81"/>
        <v>9.9807863178918392</v>
      </c>
      <c r="I92" s="9">
        <f t="shared" si="82"/>
        <v>283.13078631789182</v>
      </c>
      <c r="J92" s="9">
        <f t="shared" si="83"/>
        <v>6.122593441768908E-2</v>
      </c>
      <c r="K92" s="9">
        <f t="shared" si="84"/>
        <v>7.7288749999999995</v>
      </c>
      <c r="L92" s="9">
        <f t="shared" si="85"/>
        <v>2.39595125</v>
      </c>
      <c r="M92" s="1" t="s">
        <v>83</v>
      </c>
      <c r="O92" s="9">
        <f t="shared" si="98"/>
        <v>9.2264437987277237</v>
      </c>
      <c r="P92" s="9">
        <f t="shared" si="86"/>
        <v>0.5648976429293977</v>
      </c>
      <c r="Q92" s="12">
        <f t="shared" si="87"/>
        <v>0.27115086860611087</v>
      </c>
      <c r="R92" s="9">
        <f t="shared" si="88"/>
        <v>1.1500565999999999</v>
      </c>
      <c r="S92" s="13">
        <f t="shared" si="89"/>
        <v>0.23577175993434663</v>
      </c>
      <c r="T92" s="2">
        <f t="shared" si="90"/>
        <v>0.31</v>
      </c>
      <c r="U92" s="14">
        <f t="shared" si="91"/>
        <v>7.3089245579647452E-2</v>
      </c>
      <c r="V92" s="2">
        <v>180.9</v>
      </c>
      <c r="W92" s="2">
        <v>0.28000000000000003</v>
      </c>
      <c r="X92" s="2">
        <v>6</v>
      </c>
      <c r="Y92" s="2">
        <v>0.04</v>
      </c>
      <c r="Z92" s="2">
        <v>0.01</v>
      </c>
      <c r="AA92" s="2">
        <v>0.03</v>
      </c>
      <c r="AB92" s="2">
        <v>70</v>
      </c>
      <c r="AC92" s="2">
        <v>0.34</v>
      </c>
      <c r="AD92" s="2"/>
      <c r="AE92" s="2"/>
      <c r="AF92" s="2"/>
      <c r="AG92" s="2"/>
      <c r="AH92" s="2"/>
      <c r="AI92" s="2"/>
      <c r="AJ92" s="1">
        <f t="shared" si="92"/>
        <v>9.8197801378414634E-2</v>
      </c>
      <c r="AK92" s="9">
        <f t="shared" si="93"/>
        <v>7.7288749999999995</v>
      </c>
      <c r="AL92" s="1">
        <f t="shared" si="94"/>
        <v>0.48</v>
      </c>
      <c r="AM92" s="17">
        <f t="shared" si="95"/>
        <v>5518666.666666667</v>
      </c>
      <c r="AN92" s="1">
        <f t="shared" si="96"/>
        <v>41884391526.403366</v>
      </c>
    </row>
    <row r="93" spans="1:48" x14ac:dyDescent="0.15">
      <c r="C93" s="7">
        <v>4</v>
      </c>
      <c r="D93" s="8">
        <v>12.190695080273899</v>
      </c>
      <c r="E93" s="10">
        <f t="shared" si="97"/>
        <v>9.9807863178918392</v>
      </c>
      <c r="F93" s="7" t="s">
        <v>83</v>
      </c>
      <c r="G93" s="1">
        <v>5</v>
      </c>
      <c r="H93" s="9">
        <f t="shared" si="81"/>
        <v>12.190695080273899</v>
      </c>
      <c r="I93" s="9">
        <f t="shared" si="82"/>
        <v>285.34069508027386</v>
      </c>
      <c r="J93" s="9">
        <f t="shared" si="83"/>
        <v>7.9910930459174995E-2</v>
      </c>
      <c r="K93" s="9">
        <f t="shared" si="84"/>
        <v>7.7288749999999995</v>
      </c>
      <c r="L93" s="9">
        <f t="shared" si="85"/>
        <v>2.39595125</v>
      </c>
      <c r="M93" s="1" t="s">
        <v>85</v>
      </c>
      <c r="N93" s="9">
        <f>(O92-P92)*$C$21/100</f>
        <v>8.2284688480084114</v>
      </c>
      <c r="O93" s="9">
        <f t="shared" si="98"/>
        <v>2.8290285577899148</v>
      </c>
      <c r="P93" s="9">
        <f t="shared" si="86"/>
        <v>0.22607030434857001</v>
      </c>
      <c r="Q93" s="12">
        <f t="shared" si="87"/>
        <v>0.1085137460873136</v>
      </c>
      <c r="R93" s="9">
        <f t="shared" si="88"/>
        <v>1.1500565999999999</v>
      </c>
      <c r="S93" s="13">
        <f t="shared" si="89"/>
        <v>9.4355135292744377E-2</v>
      </c>
      <c r="T93" s="2">
        <f t="shared" si="90"/>
        <v>0.31</v>
      </c>
      <c r="U93" s="14">
        <f t="shared" si="91"/>
        <v>2.9250091940750757E-2</v>
      </c>
      <c r="V93" s="2">
        <v>180.9</v>
      </c>
      <c r="W93" s="2">
        <v>0.28000000000000003</v>
      </c>
      <c r="X93" s="2">
        <v>6</v>
      </c>
      <c r="Y93" s="2">
        <v>0.04</v>
      </c>
      <c r="Z93" s="2">
        <v>0.01</v>
      </c>
      <c r="AA93" s="2">
        <v>0.03</v>
      </c>
      <c r="AB93" s="2">
        <v>70</v>
      </c>
      <c r="AC93" s="2">
        <v>0.34</v>
      </c>
      <c r="AD93" s="2"/>
      <c r="AE93" s="2"/>
      <c r="AF93" s="2"/>
      <c r="AG93" s="2"/>
      <c r="AH93" s="2"/>
      <c r="AI93" s="2"/>
      <c r="AJ93" s="1">
        <f t="shared" si="92"/>
        <v>8.4099129568145456E-2</v>
      </c>
      <c r="AK93" s="9">
        <f t="shared" si="93"/>
        <v>7.7288749999999995</v>
      </c>
      <c r="AL93" s="1">
        <f t="shared" si="94"/>
        <v>0.48</v>
      </c>
      <c r="AM93" s="17">
        <f t="shared" si="95"/>
        <v>5518666.666666667</v>
      </c>
      <c r="AN93" s="1">
        <f t="shared" si="96"/>
        <v>35870873078.796005</v>
      </c>
    </row>
    <row r="94" spans="1:48" x14ac:dyDescent="0.15">
      <c r="C94" s="7">
        <v>5</v>
      </c>
      <c r="D94" s="8">
        <v>17.920314381437699</v>
      </c>
      <c r="E94" s="10">
        <f t="shared" si="97"/>
        <v>12.190695080273899</v>
      </c>
      <c r="F94" s="7" t="s">
        <v>85</v>
      </c>
      <c r="G94" s="1">
        <v>6</v>
      </c>
      <c r="H94" s="9">
        <f t="shared" si="81"/>
        <v>17.920314381437699</v>
      </c>
      <c r="I94" s="9">
        <f t="shared" si="82"/>
        <v>291.0703143814377</v>
      </c>
      <c r="J94" s="9">
        <f t="shared" si="83"/>
        <v>0.15643173038805519</v>
      </c>
      <c r="K94" s="9">
        <f t="shared" si="84"/>
        <v>7.7288749999999995</v>
      </c>
      <c r="L94" s="9">
        <f t="shared" si="85"/>
        <v>2.39595125</v>
      </c>
      <c r="M94" s="1" t="s">
        <v>83</v>
      </c>
      <c r="O94" s="9">
        <f t="shared" si="98"/>
        <v>4.998909503441344</v>
      </c>
      <c r="P94" s="9">
        <f t="shared" si="86"/>
        <v>0.78198806367662321</v>
      </c>
      <c r="Q94" s="12">
        <f t="shared" si="87"/>
        <v>0.3753542705647791</v>
      </c>
      <c r="R94" s="9">
        <f t="shared" si="88"/>
        <v>1.1500565999999999</v>
      </c>
      <c r="S94" s="13">
        <f t="shared" si="89"/>
        <v>0.32637895436170633</v>
      </c>
      <c r="T94" s="2">
        <f t="shared" si="90"/>
        <v>0.31</v>
      </c>
      <c r="U94" s="14">
        <f t="shared" si="91"/>
        <v>0.10117747585212897</v>
      </c>
      <c r="V94" s="2">
        <v>220.1</v>
      </c>
      <c r="W94" s="2">
        <v>0.28000000000000003</v>
      </c>
      <c r="X94" s="2">
        <v>12.1</v>
      </c>
      <c r="Y94" s="2">
        <v>0.04</v>
      </c>
      <c r="Z94" s="2">
        <v>1.4999999999999999E-2</v>
      </c>
      <c r="AA94" s="2">
        <v>0.03</v>
      </c>
      <c r="AB94" s="2">
        <v>70</v>
      </c>
      <c r="AC94" s="2">
        <v>0.34</v>
      </c>
      <c r="AD94" s="2"/>
      <c r="AE94" s="2"/>
      <c r="AF94" s="2"/>
      <c r="AG94" s="2"/>
      <c r="AH94" s="2"/>
      <c r="AI94" s="2"/>
      <c r="AJ94" s="1">
        <f t="shared" si="92"/>
        <v>0.11845112623404469</v>
      </c>
      <c r="AK94" s="9">
        <f t="shared" si="93"/>
        <v>7.7288749999999995</v>
      </c>
      <c r="AL94" s="1">
        <f t="shared" si="94"/>
        <v>0.48</v>
      </c>
      <c r="AM94" s="17">
        <f t="shared" si="95"/>
        <v>5518666.666666667</v>
      </c>
      <c r="AN94" s="1">
        <f t="shared" si="96"/>
        <v>50523059358.645844</v>
      </c>
    </row>
    <row r="95" spans="1:48" x14ac:dyDescent="0.15">
      <c r="C95" s="7">
        <v>6</v>
      </c>
      <c r="D95" s="8">
        <v>21.648565067045102</v>
      </c>
      <c r="E95" s="10">
        <f t="shared" si="97"/>
        <v>17.920314381437699</v>
      </c>
      <c r="F95" s="7" t="s">
        <v>83</v>
      </c>
      <c r="G95" s="1">
        <v>7</v>
      </c>
      <c r="H95" s="9">
        <f t="shared" si="81"/>
        <v>21.648565067045102</v>
      </c>
      <c r="I95" s="9">
        <f t="shared" si="82"/>
        <v>294.7985650670451</v>
      </c>
      <c r="J95" s="9">
        <f t="shared" si="83"/>
        <v>0.23881171213058416</v>
      </c>
      <c r="K95" s="9">
        <f t="shared" si="84"/>
        <v>7.7288749999999995</v>
      </c>
      <c r="L95" s="9">
        <f t="shared" si="85"/>
        <v>2.39595125</v>
      </c>
      <c r="M95" s="1" t="s">
        <v>83</v>
      </c>
      <c r="O95" s="9">
        <f t="shared" si="98"/>
        <v>6.6128726897647212</v>
      </c>
      <c r="P95" s="9">
        <f t="shared" si="86"/>
        <v>1.5792314491442945</v>
      </c>
      <c r="Q95" s="12">
        <f t="shared" si="87"/>
        <v>0.75803109558926129</v>
      </c>
      <c r="R95" s="9">
        <f t="shared" si="88"/>
        <v>1.1500565999999999</v>
      </c>
      <c r="S95" s="13">
        <f t="shared" si="89"/>
        <v>0.65912503401072731</v>
      </c>
      <c r="T95" s="2">
        <f t="shared" si="90"/>
        <v>0.31</v>
      </c>
      <c r="U95" s="14">
        <f t="shared" si="91"/>
        <v>0.20432876054332547</v>
      </c>
      <c r="V95" s="2">
        <v>220.1</v>
      </c>
      <c r="W95" s="2">
        <v>0.28000000000000003</v>
      </c>
      <c r="X95" s="2">
        <v>12.1</v>
      </c>
      <c r="Y95" s="2">
        <v>0.04</v>
      </c>
      <c r="Z95" s="2">
        <v>1.4999999999999999E-2</v>
      </c>
      <c r="AA95" s="2">
        <v>0.03</v>
      </c>
      <c r="AB95" s="2">
        <v>118</v>
      </c>
      <c r="AC95" s="2">
        <v>0.34</v>
      </c>
      <c r="AD95" s="2"/>
      <c r="AE95" s="2"/>
      <c r="AF95" s="2"/>
      <c r="AG95" s="2"/>
      <c r="AH95" s="2"/>
      <c r="AI95" s="2"/>
      <c r="AJ95" s="1">
        <f t="shared" si="92"/>
        <v>0.16794457939073348</v>
      </c>
      <c r="AK95" s="9">
        <f t="shared" si="93"/>
        <v>7.7288749999999995</v>
      </c>
      <c r="AL95" s="1">
        <f t="shared" si="94"/>
        <v>0.48</v>
      </c>
      <c r="AM95" s="17">
        <f t="shared" si="95"/>
        <v>5518666.666666667</v>
      </c>
      <c r="AN95" s="1">
        <f t="shared" si="96"/>
        <v>71633543920.514404</v>
      </c>
    </row>
    <row r="96" spans="1:48" x14ac:dyDescent="0.15">
      <c r="C96" s="7">
        <v>7</v>
      </c>
      <c r="D96" s="8">
        <v>24.969569600880501</v>
      </c>
      <c r="E96" s="10">
        <f t="shared" si="97"/>
        <v>21.648565067045102</v>
      </c>
      <c r="F96" s="7" t="s">
        <v>83</v>
      </c>
      <c r="G96" s="1">
        <v>8</v>
      </c>
      <c r="H96" s="9">
        <f t="shared" si="81"/>
        <v>24.969569600880501</v>
      </c>
      <c r="I96" s="9">
        <f t="shared" si="82"/>
        <v>298.11956960088048</v>
      </c>
      <c r="J96" s="9">
        <f t="shared" si="83"/>
        <v>0.34502227109919054</v>
      </c>
      <c r="K96" s="9">
        <f t="shared" si="84"/>
        <v>7.7288749999999995</v>
      </c>
      <c r="L96" s="9">
        <f t="shared" si="85"/>
        <v>2.39595125</v>
      </c>
      <c r="M96" s="1" t="s">
        <v>83</v>
      </c>
      <c r="O96" s="9">
        <f t="shared" si="98"/>
        <v>7.4295924906204265</v>
      </c>
      <c r="P96" s="9">
        <f t="shared" si="86"/>
        <v>2.5633748744553508</v>
      </c>
      <c r="Q96" s="12">
        <f t="shared" si="87"/>
        <v>1.2304199397385684</v>
      </c>
      <c r="R96" s="9">
        <f t="shared" si="88"/>
        <v>1.1500565999999999</v>
      </c>
      <c r="S96" s="13">
        <f t="shared" si="89"/>
        <v>1.069877725790686</v>
      </c>
      <c r="T96" s="2">
        <f t="shared" si="90"/>
        <v>0.31</v>
      </c>
      <c r="U96" s="14">
        <f t="shared" si="91"/>
        <v>0.33166209499511262</v>
      </c>
      <c r="V96" s="2">
        <v>220.1</v>
      </c>
      <c r="W96" s="2">
        <v>0.28000000000000003</v>
      </c>
      <c r="X96" s="2">
        <v>12.1</v>
      </c>
      <c r="Y96" s="2">
        <v>0.04</v>
      </c>
      <c r="Z96" s="2">
        <v>1.4999999999999999E-2</v>
      </c>
      <c r="AA96" s="2">
        <v>0.03</v>
      </c>
      <c r="AB96" s="2">
        <v>118</v>
      </c>
      <c r="AC96" s="2">
        <v>0.34</v>
      </c>
      <c r="AD96" s="2"/>
      <c r="AE96" s="2"/>
      <c r="AF96" s="2"/>
      <c r="AG96" s="2"/>
      <c r="AH96" s="2"/>
      <c r="AI96" s="2"/>
      <c r="AJ96" s="1">
        <f t="shared" si="92"/>
        <v>0.20889497975042823</v>
      </c>
      <c r="AK96" s="9">
        <f t="shared" si="93"/>
        <v>7.7288749999999995</v>
      </c>
      <c r="AL96" s="1">
        <f t="shared" si="94"/>
        <v>0.48</v>
      </c>
      <c r="AM96" s="17">
        <f t="shared" si="95"/>
        <v>5518666.666666667</v>
      </c>
      <c r="AN96" s="1">
        <f t="shared" si="96"/>
        <v>89100152925.524643</v>
      </c>
    </row>
    <row r="97" spans="1:50" x14ac:dyDescent="0.15">
      <c r="C97" s="7">
        <v>8</v>
      </c>
      <c r="D97" s="8">
        <v>23.132010894117599</v>
      </c>
      <c r="E97" s="10">
        <f t="shared" si="97"/>
        <v>24.969569600880501</v>
      </c>
      <c r="F97" s="7" t="s">
        <v>83</v>
      </c>
      <c r="G97" s="1">
        <v>9</v>
      </c>
      <c r="H97" s="9">
        <f t="shared" si="81"/>
        <v>23.132010894117599</v>
      </c>
      <c r="I97" s="9">
        <f t="shared" si="82"/>
        <v>296.28201089411755</v>
      </c>
      <c r="J97" s="9">
        <f t="shared" si="83"/>
        <v>0.28175712944629377</v>
      </c>
      <c r="K97" s="9">
        <f t="shared" si="84"/>
        <v>7.7288749999999995</v>
      </c>
      <c r="L97" s="9">
        <f t="shared" si="85"/>
        <v>2.39595125</v>
      </c>
      <c r="M97" s="1" t="s">
        <v>83</v>
      </c>
      <c r="O97" s="9">
        <f t="shared" si="98"/>
        <v>7.2621688661650765</v>
      </c>
      <c r="P97" s="9">
        <f t="shared" si="86"/>
        <v>2.0461678532849179</v>
      </c>
      <c r="Q97" s="12">
        <f t="shared" si="87"/>
        <v>0.98216056957676057</v>
      </c>
      <c r="R97" s="9">
        <f t="shared" si="88"/>
        <v>1.1500565999999999</v>
      </c>
      <c r="S97" s="13">
        <f t="shared" si="89"/>
        <v>0.85401063702148283</v>
      </c>
      <c r="T97" s="2">
        <f t="shared" si="90"/>
        <v>0.31</v>
      </c>
      <c r="U97" s="14">
        <f t="shared" si="91"/>
        <v>0.2647432974766597</v>
      </c>
      <c r="V97" s="2">
        <v>220.1</v>
      </c>
      <c r="W97" s="2">
        <v>0.28000000000000003</v>
      </c>
      <c r="X97" s="2">
        <v>12.1</v>
      </c>
      <c r="Y97" s="2">
        <v>0.04</v>
      </c>
      <c r="Z97" s="2">
        <v>1.4999999999999999E-2</v>
      </c>
      <c r="AA97" s="2">
        <v>0.03</v>
      </c>
      <c r="AB97" s="2">
        <v>118</v>
      </c>
      <c r="AC97" s="2">
        <v>0.34</v>
      </c>
      <c r="AD97" s="2"/>
      <c r="AE97" s="2"/>
      <c r="AF97" s="2"/>
      <c r="AG97" s="2"/>
      <c r="AH97" s="2"/>
      <c r="AI97" s="2"/>
      <c r="AJ97" s="1">
        <f t="shared" si="92"/>
        <v>0.18737389446849378</v>
      </c>
      <c r="AK97" s="9">
        <f t="shared" si="93"/>
        <v>7.7288749999999995</v>
      </c>
      <c r="AL97" s="1">
        <f t="shared" si="94"/>
        <v>0.48</v>
      </c>
      <c r="AM97" s="17">
        <f t="shared" si="95"/>
        <v>5518666.666666667</v>
      </c>
      <c r="AN97" s="1">
        <f t="shared" si="96"/>
        <v>79920746163.16713</v>
      </c>
    </row>
    <row r="98" spans="1:50" x14ac:dyDescent="0.15">
      <c r="C98" s="7">
        <v>9</v>
      </c>
      <c r="D98" s="8">
        <v>18.837640136916999</v>
      </c>
      <c r="E98" s="10">
        <f t="shared" si="97"/>
        <v>23.132010894117599</v>
      </c>
      <c r="F98" s="7" t="s">
        <v>83</v>
      </c>
      <c r="G98" s="1">
        <v>10</v>
      </c>
      <c r="H98" s="9">
        <f t="shared" si="81"/>
        <v>18.837640136916999</v>
      </c>
      <c r="I98" s="9">
        <f t="shared" si="82"/>
        <v>291.98764013691698</v>
      </c>
      <c r="J98" s="9">
        <f t="shared" si="83"/>
        <v>0.17376667595209069</v>
      </c>
      <c r="K98" s="9">
        <f t="shared" si="84"/>
        <v>7.7288749999999995</v>
      </c>
      <c r="L98" s="9">
        <f t="shared" si="85"/>
        <v>2.39595125</v>
      </c>
      <c r="M98" s="1" t="s">
        <v>83</v>
      </c>
      <c r="O98" s="9">
        <f t="shared" si="98"/>
        <v>7.6119522628801581</v>
      </c>
      <c r="P98" s="9">
        <f t="shared" si="86"/>
        <v>1.32270364222668</v>
      </c>
      <c r="Q98" s="12">
        <f t="shared" si="87"/>
        <v>0.63489774826880641</v>
      </c>
      <c r="R98" s="9">
        <f t="shared" si="88"/>
        <v>1.1500565999999999</v>
      </c>
      <c r="S98" s="13">
        <f t="shared" si="89"/>
        <v>0.55205782764848832</v>
      </c>
      <c r="T98" s="2">
        <f t="shared" si="90"/>
        <v>0.31</v>
      </c>
      <c r="U98" s="14">
        <f t="shared" si="91"/>
        <v>0.17113792657103138</v>
      </c>
      <c r="V98" s="2">
        <v>220.1</v>
      </c>
      <c r="W98" s="2">
        <v>0.28000000000000003</v>
      </c>
      <c r="X98" s="2">
        <v>12.1</v>
      </c>
      <c r="Y98" s="2">
        <v>0.04</v>
      </c>
      <c r="Z98" s="2">
        <v>1.4999999999999999E-2</v>
      </c>
      <c r="AA98" s="2">
        <v>0.03</v>
      </c>
      <c r="AB98" s="2">
        <v>118</v>
      </c>
      <c r="AC98" s="2">
        <v>0.34</v>
      </c>
      <c r="AD98" s="2"/>
      <c r="AE98" s="2"/>
      <c r="AF98" s="2"/>
      <c r="AG98" s="2"/>
      <c r="AH98" s="2"/>
      <c r="AI98" s="2"/>
      <c r="AJ98" s="1">
        <f t="shared" si="92"/>
        <v>0.15727040718524371</v>
      </c>
      <c r="AK98" s="9">
        <f t="shared" si="93"/>
        <v>7.7288749999999995</v>
      </c>
      <c r="AL98" s="1">
        <f t="shared" si="94"/>
        <v>0.48</v>
      </c>
      <c r="AM98" s="17">
        <f t="shared" si="95"/>
        <v>5518666.666666667</v>
      </c>
      <c r="AN98" s="1">
        <f t="shared" si="96"/>
        <v>67080680194.450768</v>
      </c>
    </row>
    <row r="99" spans="1:50" x14ac:dyDescent="0.15">
      <c r="C99" s="7">
        <v>10</v>
      </c>
      <c r="D99" s="8">
        <v>12.2945787264991</v>
      </c>
      <c r="E99" s="10">
        <f t="shared" si="97"/>
        <v>18.837640136916999</v>
      </c>
      <c r="F99" s="7" t="s">
        <v>83</v>
      </c>
      <c r="G99" s="1">
        <v>11</v>
      </c>
      <c r="H99" s="9">
        <f t="shared" si="81"/>
        <v>12.2945787264991</v>
      </c>
      <c r="I99" s="9">
        <f t="shared" si="82"/>
        <v>285.44457872649906</v>
      </c>
      <c r="J99" s="9">
        <f t="shared" si="83"/>
        <v>8.0909511021102568E-2</v>
      </c>
      <c r="K99" s="9">
        <f t="shared" si="84"/>
        <v>7.7288749999999995</v>
      </c>
      <c r="L99" s="9">
        <f t="shared" si="85"/>
        <v>2.39595125</v>
      </c>
      <c r="M99" s="1" t="s">
        <v>85</v>
      </c>
      <c r="N99" s="9">
        <f>(O98-P98)*$C$21/100</f>
        <v>5.9747861896208043</v>
      </c>
      <c r="O99" s="9">
        <f t="shared" si="98"/>
        <v>2.7104136810326747</v>
      </c>
      <c r="P99" s="9">
        <f t="shared" si="86"/>
        <v>0.21929824559726038</v>
      </c>
      <c r="Q99" s="12">
        <f t="shared" si="87"/>
        <v>0.10526315788668499</v>
      </c>
      <c r="R99" s="9">
        <f t="shared" si="88"/>
        <v>1.1500565999999999</v>
      </c>
      <c r="S99" s="13">
        <f t="shared" si="89"/>
        <v>9.1528675968369722E-2</v>
      </c>
      <c r="T99" s="2">
        <f t="shared" si="90"/>
        <v>0.31</v>
      </c>
      <c r="U99" s="14">
        <f t="shared" si="91"/>
        <v>2.8373889550194615E-2</v>
      </c>
      <c r="V99" s="2">
        <v>180.9</v>
      </c>
      <c r="W99" s="2">
        <v>0.28000000000000003</v>
      </c>
      <c r="X99" s="2">
        <v>6</v>
      </c>
      <c r="Y99" s="2">
        <v>0.04</v>
      </c>
      <c r="Z99" s="2">
        <v>0.01</v>
      </c>
      <c r="AA99" s="2">
        <v>0.03</v>
      </c>
      <c r="AB99" s="2">
        <v>70</v>
      </c>
      <c r="AC99" s="2">
        <v>0.34</v>
      </c>
      <c r="AD99" s="2"/>
      <c r="AE99" s="2"/>
      <c r="AF99" s="2"/>
      <c r="AG99" s="2"/>
      <c r="AH99" s="2"/>
      <c r="AI99" s="2"/>
      <c r="AJ99" s="1">
        <f t="shared" si="92"/>
        <v>8.3817342879342602E-2</v>
      </c>
      <c r="AK99" s="9">
        <f t="shared" si="93"/>
        <v>7.7288749999999995</v>
      </c>
      <c r="AL99" s="1">
        <f t="shared" si="94"/>
        <v>0.48</v>
      </c>
      <c r="AM99" s="17">
        <f t="shared" si="95"/>
        <v>5518666.666666667</v>
      </c>
      <c r="AN99" s="1">
        <f t="shared" si="96"/>
        <v>35750682363.37188</v>
      </c>
    </row>
    <row r="100" spans="1:50" x14ac:dyDescent="0.15">
      <c r="C100" s="7">
        <v>11</v>
      </c>
      <c r="D100" s="8">
        <v>5.8305473259163403</v>
      </c>
      <c r="E100" s="10">
        <f t="shared" si="97"/>
        <v>12.2945787264991</v>
      </c>
      <c r="F100" s="7" t="s">
        <v>85</v>
      </c>
      <c r="G100" s="1">
        <v>12</v>
      </c>
      <c r="H100" s="9">
        <f t="shared" si="81"/>
        <v>5.8305473259163403</v>
      </c>
      <c r="I100" s="9">
        <f t="shared" si="82"/>
        <v>278.98054732591629</v>
      </c>
      <c r="J100" s="9">
        <f t="shared" si="83"/>
        <v>3.6707240488854036E-2</v>
      </c>
      <c r="K100" s="9">
        <f t="shared" si="84"/>
        <v>7.7288749999999995</v>
      </c>
      <c r="L100" s="9">
        <f t="shared" si="85"/>
        <v>2.39595125</v>
      </c>
      <c r="M100" s="1" t="s">
        <v>83</v>
      </c>
      <c r="O100" s="9">
        <f t="shared" si="98"/>
        <v>4.8870666854354141</v>
      </c>
      <c r="P100" s="9">
        <f t="shared" si="86"/>
        <v>0.17939073210734452</v>
      </c>
      <c r="Q100" s="12">
        <f t="shared" si="87"/>
        <v>8.610755141152536E-2</v>
      </c>
      <c r="R100" s="9">
        <f t="shared" si="88"/>
        <v>1.1500565999999999</v>
      </c>
      <c r="S100" s="13">
        <f t="shared" si="89"/>
        <v>7.4872446635691994E-2</v>
      </c>
      <c r="T100" s="2">
        <f t="shared" si="90"/>
        <v>0.31</v>
      </c>
      <c r="U100" s="14">
        <f t="shared" si="91"/>
        <v>2.3210458457064518E-2</v>
      </c>
      <c r="V100" s="2">
        <v>180.9</v>
      </c>
      <c r="W100" s="2">
        <v>0.28000000000000003</v>
      </c>
      <c r="X100" s="2">
        <v>6</v>
      </c>
      <c r="Y100" s="2">
        <v>0.04</v>
      </c>
      <c r="Z100" s="2">
        <v>0.01</v>
      </c>
      <c r="AA100" s="2">
        <v>0.03</v>
      </c>
      <c r="AB100" s="2">
        <v>70</v>
      </c>
      <c r="AC100" s="2">
        <v>0.34</v>
      </c>
      <c r="AD100" s="2"/>
      <c r="AE100" s="2"/>
      <c r="AF100" s="2"/>
      <c r="AG100" s="2"/>
      <c r="AH100" s="2"/>
      <c r="AI100" s="2"/>
      <c r="AJ100" s="1">
        <f t="shared" si="92"/>
        <v>8.2156783439791964E-2</v>
      </c>
      <c r="AK100" s="9">
        <f t="shared" si="93"/>
        <v>7.7288749999999995</v>
      </c>
      <c r="AL100" s="1">
        <f t="shared" si="94"/>
        <v>0.48</v>
      </c>
      <c r="AM100" s="17">
        <f t="shared" si="95"/>
        <v>5518666.666666667</v>
      </c>
      <c r="AN100" s="1">
        <f t="shared" si="96"/>
        <v>35042402536.912422</v>
      </c>
      <c r="AO100" s="1">
        <f>SUM(AN89:AN100)</f>
        <v>608724700352.42883</v>
      </c>
    </row>
    <row r="101" spans="1:50" x14ac:dyDescent="0.15">
      <c r="C101" s="7">
        <v>12</v>
      </c>
      <c r="D101" s="8">
        <v>4.2206313891482399</v>
      </c>
      <c r="E101" s="10">
        <f t="shared" si="97"/>
        <v>5.8305473259163403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4.8123615836990297</v>
      </c>
      <c r="E105" s="7"/>
      <c r="F105" s="7"/>
      <c r="G105" s="1">
        <v>1</v>
      </c>
      <c r="H105" s="9">
        <f t="shared" ref="H105:H116" si="99">E106</f>
        <v>4.8123615836990297</v>
      </c>
      <c r="I105" s="9">
        <f t="shared" ref="I105:I116" si="100">H105+273.15</f>
        <v>277.96236158369902</v>
      </c>
      <c r="J105" s="9">
        <f t="shared" ref="J105:J116" si="101">EXP(($C$15*(I105-$C$13))/($C$16*I105*$C$13))</f>
        <v>3.2302004433894929E-2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2.0928152382260447E-2</v>
      </c>
      <c r="Q105" s="12">
        <f t="shared" ref="Q105:Q116" si="105">P105*$B$107</f>
        <v>6.2784457146781341E-3</v>
      </c>
      <c r="R105" s="9">
        <f t="shared" ref="R105:R116" si="106">L105*$B$107</f>
        <v>0.19436706250000002</v>
      </c>
      <c r="S105" s="13">
        <f t="shared" ref="S105:S116" si="107">Q105/R105</f>
        <v>3.2302004433894929E-2</v>
      </c>
      <c r="T105" s="2">
        <f t="shared" ref="T105:T116" si="108">$B$106/100</f>
        <v>0.01</v>
      </c>
      <c r="U105" s="14">
        <f t="shared" ref="U105:U116" si="109">S105*T105</f>
        <v>3.2302004433894932E-4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5.8130200443389495E-3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854166.66666666663</v>
      </c>
      <c r="AX105" s="1">
        <f t="shared" ref="AX105:AX116" si="116">AW105*10000*AV105*0.67*AU105*AT105</f>
        <v>646609250.9076215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1.5579551063346</v>
      </c>
      <c r="E106" s="10">
        <f t="shared" ref="E106:E117" si="117">D105</f>
        <v>4.8123615836990297</v>
      </c>
      <c r="F106" s="7" t="s">
        <v>83</v>
      </c>
      <c r="G106" s="1">
        <v>2</v>
      </c>
      <c r="H106" s="9">
        <f t="shared" si="99"/>
        <v>1.5579551063346</v>
      </c>
      <c r="I106" s="9">
        <f t="shared" si="100"/>
        <v>274.70795510633457</v>
      </c>
      <c r="J106" s="9">
        <f t="shared" si="101"/>
        <v>2.133067677762987E-2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1.2748522642844065</v>
      </c>
      <c r="P106" s="9">
        <f t="shared" si="104"/>
        <v>2.7193461588680246E-2</v>
      </c>
      <c r="Q106" s="12">
        <f t="shared" si="105"/>
        <v>8.1580384766040733E-3</v>
      </c>
      <c r="R106" s="9">
        <f t="shared" si="106"/>
        <v>0.19436706250000002</v>
      </c>
      <c r="S106" s="13">
        <f t="shared" si="107"/>
        <v>4.197232993941076E-2</v>
      </c>
      <c r="T106" s="2">
        <f t="shared" si="108"/>
        <v>0.01</v>
      </c>
      <c r="U106" s="14">
        <f t="shared" si="109"/>
        <v>4.1972329939410759E-4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5.909723299394108E-3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854166.66666666663</v>
      </c>
      <c r="AX106" s="1">
        <f t="shared" si="116"/>
        <v>657366003.65139353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2.97713564503989</v>
      </c>
      <c r="E107" s="10">
        <f t="shared" si="117"/>
        <v>1.5579551063346</v>
      </c>
      <c r="F107" s="7" t="s">
        <v>83</v>
      </c>
      <c r="G107" s="1">
        <v>3</v>
      </c>
      <c r="H107" s="9">
        <f t="shared" si="99"/>
        <v>2.97713564503989</v>
      </c>
      <c r="I107" s="9">
        <f t="shared" si="100"/>
        <v>276.12713564503986</v>
      </c>
      <c r="J107" s="9">
        <f t="shared" si="101"/>
        <v>2.5592892577263774E-2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1.8955490110290598</v>
      </c>
      <c r="P107" s="9">
        <f t="shared" si="104"/>
        <v>4.8512582214205312E-2</v>
      </c>
      <c r="Q107" s="12">
        <f t="shared" si="105"/>
        <v>1.4553774664261592E-2</v>
      </c>
      <c r="R107" s="9">
        <f t="shared" si="106"/>
        <v>0.19436706250000002</v>
      </c>
      <c r="S107" s="13">
        <f t="shared" si="107"/>
        <v>7.487778267092754E-2</v>
      </c>
      <c r="T107" s="2">
        <f t="shared" si="108"/>
        <v>0.01</v>
      </c>
      <c r="U107" s="14">
        <f t="shared" si="109"/>
        <v>7.4877782670927542E-4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6.2387778267092757E-3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854166.66666666663</v>
      </c>
      <c r="AX107" s="1">
        <f t="shared" si="116"/>
        <v>693968268.87534177</v>
      </c>
    </row>
    <row r="108" spans="1:50" x14ac:dyDescent="0.15">
      <c r="C108" s="7">
        <v>3</v>
      </c>
      <c r="D108" s="8">
        <v>9.9807863178918392</v>
      </c>
      <c r="E108" s="10">
        <f t="shared" si="117"/>
        <v>2.97713564503989</v>
      </c>
      <c r="F108" s="7" t="s">
        <v>83</v>
      </c>
      <c r="G108" s="1">
        <v>4</v>
      </c>
      <c r="H108" s="9">
        <f t="shared" si="99"/>
        <v>9.9807863178918392</v>
      </c>
      <c r="I108" s="9">
        <f t="shared" si="100"/>
        <v>283.13078631789182</v>
      </c>
      <c r="J108" s="9">
        <f t="shared" si="101"/>
        <v>6.122593441768908E-2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2.494926637148188</v>
      </c>
      <c r="P108" s="9">
        <f t="shared" si="104"/>
        <v>0.15275421466298053</v>
      </c>
      <c r="Q108" s="12">
        <f t="shared" si="105"/>
        <v>4.5826264398894159E-2</v>
      </c>
      <c r="R108" s="9">
        <f t="shared" si="106"/>
        <v>0.19436706250000002</v>
      </c>
      <c r="S108" s="13">
        <f t="shared" si="107"/>
        <v>0.23577175993434665</v>
      </c>
      <c r="T108" s="2">
        <f t="shared" si="108"/>
        <v>0.01</v>
      </c>
      <c r="U108" s="14">
        <f t="shared" si="109"/>
        <v>2.3577175993434664E-3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7.8477175993434678E-3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854166.66666666663</v>
      </c>
      <c r="AX108" s="1">
        <f t="shared" si="116"/>
        <v>872938121.58583283</v>
      </c>
    </row>
    <row r="109" spans="1:50" x14ac:dyDescent="0.15">
      <c r="C109" s="7">
        <v>4</v>
      </c>
      <c r="D109" s="8">
        <v>12.190695080273899</v>
      </c>
      <c r="E109" s="10">
        <f t="shared" si="117"/>
        <v>9.9807863178918392</v>
      </c>
      <c r="F109" s="7" t="s">
        <v>83</v>
      </c>
      <c r="G109" s="1">
        <v>5</v>
      </c>
      <c r="H109" s="9">
        <f t="shared" si="99"/>
        <v>12.190695080273899</v>
      </c>
      <c r="I109" s="9">
        <f t="shared" si="100"/>
        <v>285.34069508027386</v>
      </c>
      <c r="J109" s="9">
        <f t="shared" si="101"/>
        <v>7.9910930459174995E-2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2.2250638013609469</v>
      </c>
      <c r="O109" s="9">
        <f t="shared" si="118"/>
        <v>0.76499882945759401</v>
      </c>
      <c r="P109" s="9">
        <f t="shared" si="104"/>
        <v>6.1131768262136066E-2</v>
      </c>
      <c r="Q109" s="12">
        <f t="shared" si="105"/>
        <v>1.8339530478640818E-2</v>
      </c>
      <c r="R109" s="9">
        <f t="shared" si="106"/>
        <v>0.19436706250000002</v>
      </c>
      <c r="S109" s="13">
        <f t="shared" si="107"/>
        <v>9.4355135292744446E-2</v>
      </c>
      <c r="T109" s="2">
        <f t="shared" si="108"/>
        <v>0.01</v>
      </c>
      <c r="U109" s="14">
        <f t="shared" si="109"/>
        <v>9.4355135292744448E-4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6.4335513529274442E-3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854166.66666666663</v>
      </c>
      <c r="AX109" s="1">
        <f t="shared" si="116"/>
        <v>715633833.9213829</v>
      </c>
    </row>
    <row r="110" spans="1:50" x14ac:dyDescent="0.15">
      <c r="C110" s="7">
        <v>5</v>
      </c>
      <c r="D110" s="8">
        <v>17.920314381437699</v>
      </c>
      <c r="E110" s="10">
        <f t="shared" si="117"/>
        <v>12.190695080273899</v>
      </c>
      <c r="F110" s="7" t="s">
        <v>85</v>
      </c>
      <c r="G110" s="1">
        <v>6</v>
      </c>
      <c r="H110" s="9">
        <f t="shared" si="99"/>
        <v>17.920314381437699</v>
      </c>
      <c r="I110" s="9">
        <f t="shared" si="100"/>
        <v>291.0703143814377</v>
      </c>
      <c r="J110" s="9">
        <f t="shared" si="101"/>
        <v>0.15643173038805519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1.3517572695287914</v>
      </c>
      <c r="P110" s="9">
        <f t="shared" si="104"/>
        <v>0.21145772873702154</v>
      </c>
      <c r="Q110" s="12">
        <f t="shared" si="105"/>
        <v>6.3437318621106464E-2</v>
      </c>
      <c r="R110" s="9">
        <f t="shared" si="106"/>
        <v>0.19436706250000002</v>
      </c>
      <c r="S110" s="13">
        <f t="shared" si="107"/>
        <v>0.3263789543617065</v>
      </c>
      <c r="T110" s="2">
        <f t="shared" si="108"/>
        <v>0.01</v>
      </c>
      <c r="U110" s="14">
        <f t="shared" si="109"/>
        <v>3.263789543617065E-3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8.753789543617066E-3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854166.66666666663</v>
      </c>
      <c r="AX110" s="1">
        <f t="shared" si="116"/>
        <v>973724717.31170201</v>
      </c>
    </row>
    <row r="111" spans="1:50" x14ac:dyDescent="0.15">
      <c r="C111" s="7">
        <v>6</v>
      </c>
      <c r="D111" s="8">
        <v>21.648565067045102</v>
      </c>
      <c r="E111" s="10">
        <f t="shared" si="117"/>
        <v>17.920314381437699</v>
      </c>
      <c r="F111" s="7" t="s">
        <v>83</v>
      </c>
      <c r="G111" s="1">
        <v>7</v>
      </c>
      <c r="H111" s="9">
        <f t="shared" si="99"/>
        <v>21.648565067045102</v>
      </c>
      <c r="I111" s="9">
        <f t="shared" si="100"/>
        <v>294.7985650670451</v>
      </c>
      <c r="J111" s="9">
        <f t="shared" si="101"/>
        <v>0.23881171213058416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1.7881897491251033</v>
      </c>
      <c r="P111" s="9">
        <f t="shared" si="104"/>
        <v>0.4270406556029257</v>
      </c>
      <c r="Q111" s="12">
        <f t="shared" si="105"/>
        <v>0.1281121966808777</v>
      </c>
      <c r="R111" s="9">
        <f t="shared" si="106"/>
        <v>0.19436706250000002</v>
      </c>
      <c r="S111" s="13">
        <f t="shared" si="107"/>
        <v>0.65912503401072742</v>
      </c>
      <c r="T111" s="2">
        <f t="shared" si="108"/>
        <v>0.01</v>
      </c>
      <c r="U111" s="14">
        <f t="shared" si="109"/>
        <v>6.5912503401072747E-3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1.6541250340107276E-2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854166.66666666663</v>
      </c>
      <c r="AX111" s="1">
        <f t="shared" si="116"/>
        <v>1839960194.5134032</v>
      </c>
    </row>
    <row r="112" spans="1:50" x14ac:dyDescent="0.15">
      <c r="C112" s="7">
        <v>7</v>
      </c>
      <c r="D112" s="8">
        <v>24.969569600880501</v>
      </c>
      <c r="E112" s="10">
        <f t="shared" si="117"/>
        <v>21.648565067045102</v>
      </c>
      <c r="F112" s="7" t="s">
        <v>83</v>
      </c>
      <c r="G112" s="1">
        <v>8</v>
      </c>
      <c r="H112" s="9">
        <f t="shared" si="99"/>
        <v>24.969569600880501</v>
      </c>
      <c r="I112" s="9">
        <f t="shared" si="100"/>
        <v>298.11956960088048</v>
      </c>
      <c r="J112" s="9">
        <f t="shared" si="101"/>
        <v>0.34502227109919054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2.0090393018555113</v>
      </c>
      <c r="P112" s="9">
        <f t="shared" si="104"/>
        <v>0.69316330265372073</v>
      </c>
      <c r="Q112" s="12">
        <f t="shared" si="105"/>
        <v>0.2079489907961162</v>
      </c>
      <c r="R112" s="9">
        <f t="shared" si="106"/>
        <v>0.19436706250000002</v>
      </c>
      <c r="S112" s="13">
        <f t="shared" si="107"/>
        <v>1.0698777257906862</v>
      </c>
      <c r="T112" s="2">
        <f t="shared" si="108"/>
        <v>0.01</v>
      </c>
      <c r="U112" s="14">
        <f t="shared" si="109"/>
        <v>1.0698777257906862E-2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2.0648777257906863E-2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854166.66666666663</v>
      </c>
      <c r="AX112" s="1">
        <f t="shared" si="116"/>
        <v>2296859514.1687365</v>
      </c>
    </row>
    <row r="113" spans="1:53" x14ac:dyDescent="0.15">
      <c r="C113" s="7">
        <v>8</v>
      </c>
      <c r="D113" s="8">
        <v>23.132010894117599</v>
      </c>
      <c r="E113" s="10">
        <f t="shared" si="117"/>
        <v>24.969569600880501</v>
      </c>
      <c r="F113" s="7" t="s">
        <v>83</v>
      </c>
      <c r="G113" s="1">
        <v>9</v>
      </c>
      <c r="H113" s="9">
        <f t="shared" si="99"/>
        <v>23.132010894117599</v>
      </c>
      <c r="I113" s="9">
        <f t="shared" si="100"/>
        <v>296.28201089411755</v>
      </c>
      <c r="J113" s="9">
        <f t="shared" si="101"/>
        <v>0.28175712944629377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1.9637662075351241</v>
      </c>
      <c r="P113" s="9">
        <f t="shared" si="104"/>
        <v>0.55330512953873134</v>
      </c>
      <c r="Q113" s="12">
        <f t="shared" si="105"/>
        <v>0.16599153886161941</v>
      </c>
      <c r="R113" s="9">
        <f t="shared" si="106"/>
        <v>0.19436706250000002</v>
      </c>
      <c r="S113" s="13">
        <f t="shared" si="107"/>
        <v>0.85401063702148294</v>
      </c>
      <c r="T113" s="2">
        <f t="shared" si="108"/>
        <v>0.01</v>
      </c>
      <c r="U113" s="14">
        <f t="shared" si="109"/>
        <v>8.5401063702148297E-3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1.849010637021483E-2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854166.66666666663</v>
      </c>
      <c r="AX113" s="1">
        <f t="shared" si="116"/>
        <v>2056740513.2019393</v>
      </c>
    </row>
    <row r="114" spans="1:53" x14ac:dyDescent="0.15">
      <c r="C114" s="7">
        <v>9</v>
      </c>
      <c r="D114" s="8">
        <v>18.837640136916999</v>
      </c>
      <c r="E114" s="10">
        <f t="shared" si="117"/>
        <v>23.132010894117599</v>
      </c>
      <c r="F114" s="7" t="s">
        <v>83</v>
      </c>
      <c r="G114" s="1">
        <v>10</v>
      </c>
      <c r="H114" s="9">
        <f t="shared" si="99"/>
        <v>18.837640136916999</v>
      </c>
      <c r="I114" s="9">
        <f t="shared" si="100"/>
        <v>291.98764013691698</v>
      </c>
      <c r="J114" s="9">
        <f t="shared" si="101"/>
        <v>0.17376667595209069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2.0583512863297262</v>
      </c>
      <c r="P114" s="9">
        <f t="shared" si="104"/>
        <v>0.35767286096722656</v>
      </c>
      <c r="Q114" s="12">
        <f t="shared" si="105"/>
        <v>0.10730185829016796</v>
      </c>
      <c r="R114" s="9">
        <f t="shared" si="106"/>
        <v>0.19436706250000002</v>
      </c>
      <c r="S114" s="13">
        <f t="shared" si="107"/>
        <v>0.55205782764848832</v>
      </c>
      <c r="T114" s="2">
        <f t="shared" si="108"/>
        <v>0.01</v>
      </c>
      <c r="U114" s="14">
        <f t="shared" si="109"/>
        <v>5.5205782764848835E-3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1.5470578276484882E-2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854166.66666666663</v>
      </c>
      <c r="AX114" s="1">
        <f t="shared" si="116"/>
        <v>1720864362.098237</v>
      </c>
    </row>
    <row r="115" spans="1:53" x14ac:dyDescent="0.15">
      <c r="C115" s="7">
        <v>10</v>
      </c>
      <c r="D115" s="8">
        <v>12.2945787264991</v>
      </c>
      <c r="E115" s="10">
        <f t="shared" si="117"/>
        <v>18.837640136916999</v>
      </c>
      <c r="F115" s="7" t="s">
        <v>83</v>
      </c>
      <c r="G115" s="1">
        <v>11</v>
      </c>
      <c r="H115" s="9">
        <f t="shared" si="99"/>
        <v>12.2945787264991</v>
      </c>
      <c r="I115" s="9">
        <f t="shared" si="100"/>
        <v>285.44457872649906</v>
      </c>
      <c r="J115" s="9">
        <f t="shared" si="101"/>
        <v>8.0909511021102568E-2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1.6156445040943745</v>
      </c>
      <c r="O115" s="9">
        <f t="shared" si="118"/>
        <v>0.73292412960145881</v>
      </c>
      <c r="P115" s="9">
        <f t="shared" si="104"/>
        <v>5.9300532941621235E-2</v>
      </c>
      <c r="Q115" s="12">
        <f t="shared" si="105"/>
        <v>1.7790159882486369E-2</v>
      </c>
      <c r="R115" s="9">
        <f t="shared" si="106"/>
        <v>0.19436706250000002</v>
      </c>
      <c r="S115" s="13">
        <f t="shared" si="107"/>
        <v>9.1528675968369722E-2</v>
      </c>
      <c r="T115" s="2">
        <f t="shared" si="108"/>
        <v>0.01</v>
      </c>
      <c r="U115" s="14">
        <f t="shared" si="109"/>
        <v>9.1528675968369721E-4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6.4052867596836975E-3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854166.66666666663</v>
      </c>
      <c r="AX115" s="1">
        <f t="shared" si="116"/>
        <v>712489831.78047407</v>
      </c>
    </row>
    <row r="116" spans="1:53" x14ac:dyDescent="0.15">
      <c r="C116" s="7">
        <v>11</v>
      </c>
      <c r="D116" s="8">
        <v>5.8305473259163403</v>
      </c>
      <c r="E116" s="10">
        <f t="shared" si="117"/>
        <v>12.2945787264991</v>
      </c>
      <c r="F116" s="7" t="s">
        <v>85</v>
      </c>
      <c r="G116" s="1">
        <v>12</v>
      </c>
      <c r="H116" s="9">
        <f t="shared" si="99"/>
        <v>5.8305473259163403</v>
      </c>
      <c r="I116" s="9">
        <f t="shared" si="100"/>
        <v>278.98054732591629</v>
      </c>
      <c r="J116" s="9">
        <f t="shared" si="101"/>
        <v>3.6707240488854036E-2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1.3215138049931709</v>
      </c>
      <c r="P116" s="9">
        <f t="shared" si="104"/>
        <v>4.8509125049224881E-2</v>
      </c>
      <c r="Q116" s="12">
        <f t="shared" si="105"/>
        <v>1.4552737514767464E-2</v>
      </c>
      <c r="R116" s="9">
        <f t="shared" si="106"/>
        <v>0.19436706250000002</v>
      </c>
      <c r="S116" s="13">
        <f t="shared" si="107"/>
        <v>7.4872446635692008E-2</v>
      </c>
      <c r="T116" s="2">
        <f t="shared" si="108"/>
        <v>0.01</v>
      </c>
      <c r="U116" s="14">
        <f t="shared" si="109"/>
        <v>7.4872446635692008E-4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6.2387244663569203E-3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854166.66666666663</v>
      </c>
      <c r="AX116" s="1">
        <f t="shared" si="116"/>
        <v>693962333.35521603</v>
      </c>
      <c r="AY116" s="1">
        <f>SUM(AX105:AX116)</f>
        <v>13881116945.371277</v>
      </c>
    </row>
    <row r="117" spans="1:53" x14ac:dyDescent="0.15">
      <c r="C117" s="7">
        <v>12</v>
      </c>
      <c r="D117" s="8">
        <v>4.2206313891482399</v>
      </c>
      <c r="E117" s="10">
        <f t="shared" si="117"/>
        <v>5.8305473259163403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4.8123615836990297</v>
      </c>
      <c r="E121" s="7"/>
      <c r="F121" s="7"/>
      <c r="G121" s="1">
        <v>1</v>
      </c>
      <c r="H121" s="9">
        <f t="shared" ref="H121:H132" si="119">E122</f>
        <v>4.8123615836990297</v>
      </c>
      <c r="I121" s="9">
        <f t="shared" ref="I121:I132" si="120">H121+273.15</f>
        <v>277.96236158369902</v>
      </c>
      <c r="J121" s="9">
        <f t="shared" ref="J121:J132" si="121">EXP(($C$15*(I121-$C$13))/($C$16*I121*$C$13))</f>
        <v>3.2302004433894929E-2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9.1963806623298859E-3</v>
      </c>
      <c r="Q121" s="12">
        <f t="shared" ref="Q121:Q132" si="125">P121*$B$123</f>
        <v>3.0348056185688626E-3</v>
      </c>
      <c r="R121" s="9">
        <f t="shared" ref="R121:R132" si="126">L121*$B$123</f>
        <v>9.3951000000000007E-2</v>
      </c>
      <c r="S121" s="13">
        <f t="shared" ref="S121:S132" si="127">Q121/R121</f>
        <v>3.2302004433894929E-2</v>
      </c>
      <c r="T121" s="2">
        <f t="shared" ref="T121:T132" si="128">$B$122/100</f>
        <v>0.01</v>
      </c>
      <c r="U121" s="14">
        <f t="shared" ref="U121:U132" si="129">S121*T121</f>
        <v>3.2302004433894932E-4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5.8130200443389495E-3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4333.333333333333</v>
      </c>
      <c r="AX121" s="1">
        <f t="shared" ref="AX121:AX132" si="136">AW121*10000*AV121*0.67*AU121*AT121</f>
        <v>1585623.6974257827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1.5579551063346</v>
      </c>
      <c r="E122" s="10">
        <f t="shared" ref="E122:E133" si="139">D121</f>
        <v>4.8123615836990297</v>
      </c>
      <c r="F122" s="7" t="s">
        <v>83</v>
      </c>
      <c r="G122" s="1">
        <v>2</v>
      </c>
      <c r="H122" s="9">
        <f t="shared" si="119"/>
        <v>1.5579551063346</v>
      </c>
      <c r="I122" s="9">
        <f t="shared" si="120"/>
        <v>274.70795510633457</v>
      </c>
      <c r="J122" s="9">
        <f t="shared" si="121"/>
        <v>2.133067677762987E-2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0.56020361933767016</v>
      </c>
      <c r="P122" s="9">
        <f t="shared" si="124"/>
        <v>1.1949522333750245E-2</v>
      </c>
      <c r="Q122" s="12">
        <f t="shared" si="125"/>
        <v>3.943342370137581E-3</v>
      </c>
      <c r="R122" s="9">
        <f t="shared" si="126"/>
        <v>9.3951000000000007E-2</v>
      </c>
      <c r="S122" s="13">
        <f t="shared" si="127"/>
        <v>4.1972329939410767E-2</v>
      </c>
      <c r="T122" s="2">
        <f t="shared" si="128"/>
        <v>0.01</v>
      </c>
      <c r="U122" s="14">
        <f t="shared" si="129"/>
        <v>4.197232993941077E-4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5.909723299394108E-3</v>
      </c>
      <c r="AU122" s="9">
        <f t="shared" si="133"/>
        <v>28.47</v>
      </c>
      <c r="AV122" s="1">
        <f t="shared" si="134"/>
        <v>0.33</v>
      </c>
      <c r="AW122" s="1">
        <f t="shared" si="135"/>
        <v>4333.333333333333</v>
      </c>
      <c r="AX122" s="1">
        <f t="shared" si="136"/>
        <v>1612001.5477796611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2.97713564503989</v>
      </c>
      <c r="E123" s="10">
        <f t="shared" si="139"/>
        <v>1.5579551063346</v>
      </c>
      <c r="F123" s="7" t="s">
        <v>83</v>
      </c>
      <c r="G123" s="1">
        <v>3</v>
      </c>
      <c r="H123" s="9">
        <f t="shared" si="119"/>
        <v>2.97713564503989</v>
      </c>
      <c r="I123" s="9">
        <f t="shared" si="120"/>
        <v>276.12713564503986</v>
      </c>
      <c r="J123" s="9">
        <f t="shared" si="121"/>
        <v>2.5592892577263774E-2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0.83295409700391998</v>
      </c>
      <c r="P123" s="9">
        <f t="shared" si="124"/>
        <v>2.1317704726413072E-2</v>
      </c>
      <c r="Q123" s="12">
        <f t="shared" si="125"/>
        <v>7.0348425597163144E-3</v>
      </c>
      <c r="R123" s="9">
        <f t="shared" si="126"/>
        <v>9.3951000000000007E-2</v>
      </c>
      <c r="S123" s="13">
        <f t="shared" si="127"/>
        <v>7.4877782670927553E-2</v>
      </c>
      <c r="T123" s="2">
        <f t="shared" si="128"/>
        <v>0.01</v>
      </c>
      <c r="U123" s="14">
        <f t="shared" si="129"/>
        <v>7.4877782670927553E-4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6.2387778267092757E-3</v>
      </c>
      <c r="AU123" s="9">
        <f t="shared" si="133"/>
        <v>28.47</v>
      </c>
      <c r="AV123" s="1">
        <f t="shared" si="134"/>
        <v>0.33</v>
      </c>
      <c r="AW123" s="1">
        <f t="shared" si="135"/>
        <v>4333.333333333333</v>
      </c>
      <c r="AX123" s="1">
        <f t="shared" si="136"/>
        <v>1701758.1032837636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9.9807863178918392</v>
      </c>
      <c r="E124" s="10">
        <f t="shared" si="139"/>
        <v>2.97713564503989</v>
      </c>
      <c r="F124" s="7" t="s">
        <v>83</v>
      </c>
      <c r="G124" s="1">
        <v>4</v>
      </c>
      <c r="H124" s="9">
        <f t="shared" si="119"/>
        <v>9.9807863178918392</v>
      </c>
      <c r="I124" s="9">
        <f t="shared" si="120"/>
        <v>283.13078631789182</v>
      </c>
      <c r="J124" s="9">
        <f t="shared" si="121"/>
        <v>6.122593441768908E-2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1.0963363922775069</v>
      </c>
      <c r="P124" s="9">
        <f t="shared" si="124"/>
        <v>6.7124220053308481E-2</v>
      </c>
      <c r="Q124" s="12">
        <f t="shared" si="125"/>
        <v>2.2150992617591798E-2</v>
      </c>
      <c r="R124" s="9">
        <f t="shared" si="126"/>
        <v>9.3951000000000007E-2</v>
      </c>
      <c r="S124" s="13">
        <f t="shared" si="127"/>
        <v>0.2357717599343466</v>
      </c>
      <c r="T124" s="2">
        <f t="shared" si="128"/>
        <v>0.01</v>
      </c>
      <c r="U124" s="14">
        <f t="shared" si="129"/>
        <v>2.357717599343466E-3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7.8477175993434661E-3</v>
      </c>
      <c r="AU124" s="9">
        <f t="shared" si="133"/>
        <v>28.47</v>
      </c>
      <c r="AV124" s="1">
        <f t="shared" si="134"/>
        <v>0.33</v>
      </c>
      <c r="AW124" s="1">
        <f t="shared" si="135"/>
        <v>4333.333333333333</v>
      </c>
      <c r="AX124" s="1">
        <f t="shared" si="136"/>
        <v>2140630.3266307483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12.190695080273899</v>
      </c>
      <c r="E125" s="10">
        <f t="shared" si="139"/>
        <v>9.9807863178918392</v>
      </c>
      <c r="F125" s="7" t="s">
        <v>83</v>
      </c>
      <c r="G125" s="1">
        <v>5</v>
      </c>
      <c r="H125" s="9">
        <f t="shared" si="119"/>
        <v>12.190695080273899</v>
      </c>
      <c r="I125" s="9">
        <f t="shared" si="120"/>
        <v>285.34069508027386</v>
      </c>
      <c r="J125" s="9">
        <f t="shared" si="121"/>
        <v>7.9910930459174995E-2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0.97775156361298854</v>
      </c>
      <c r="O125" s="9">
        <f t="shared" si="140"/>
        <v>0.33616060861120989</v>
      </c>
      <c r="P125" s="9">
        <f t="shared" si="124"/>
        <v>2.6862907017844335E-2</v>
      </c>
      <c r="Q125" s="12">
        <f t="shared" si="125"/>
        <v>8.8647593158886311E-3</v>
      </c>
      <c r="R125" s="9">
        <f t="shared" si="126"/>
        <v>9.3951000000000007E-2</v>
      </c>
      <c r="S125" s="13">
        <f t="shared" si="127"/>
        <v>9.4355135292744419E-2</v>
      </c>
      <c r="T125" s="2">
        <f t="shared" si="128"/>
        <v>0.01</v>
      </c>
      <c r="U125" s="14">
        <f t="shared" si="129"/>
        <v>9.4355135292744426E-4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6.4335513529274442E-3</v>
      </c>
      <c r="AU125" s="9">
        <f t="shared" si="133"/>
        <v>28.47</v>
      </c>
      <c r="AV125" s="1">
        <f t="shared" si="134"/>
        <v>0.33</v>
      </c>
      <c r="AW125" s="1">
        <f t="shared" si="135"/>
        <v>4333.333333333333</v>
      </c>
      <c r="AX125" s="1">
        <f t="shared" si="136"/>
        <v>1754886.6864379665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17.920314381437699</v>
      </c>
      <c r="E126" s="10">
        <f t="shared" si="139"/>
        <v>12.190695080273899</v>
      </c>
      <c r="F126" s="7" t="s">
        <v>85</v>
      </c>
      <c r="G126" s="1">
        <v>6</v>
      </c>
      <c r="H126" s="9">
        <f t="shared" si="119"/>
        <v>17.920314381437699</v>
      </c>
      <c r="I126" s="9">
        <f t="shared" si="120"/>
        <v>291.0703143814377</v>
      </c>
      <c r="J126" s="9">
        <f t="shared" si="121"/>
        <v>0.15643173038805519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0.59399770159336551</v>
      </c>
      <c r="P126" s="9">
        <f t="shared" si="124"/>
        <v>9.2920088306777809E-2</v>
      </c>
      <c r="Q126" s="12">
        <f t="shared" si="125"/>
        <v>3.066362914123668E-2</v>
      </c>
      <c r="R126" s="9">
        <f t="shared" si="126"/>
        <v>9.3951000000000007E-2</v>
      </c>
      <c r="S126" s="13">
        <f t="shared" si="127"/>
        <v>0.32637895436170639</v>
      </c>
      <c r="T126" s="2">
        <f t="shared" si="128"/>
        <v>0.01</v>
      </c>
      <c r="U126" s="14">
        <f t="shared" si="129"/>
        <v>3.2637895436170641E-3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8.753789543617066E-3</v>
      </c>
      <c r="AU126" s="9">
        <f t="shared" si="133"/>
        <v>28.47</v>
      </c>
      <c r="AV126" s="1">
        <f t="shared" si="134"/>
        <v>0.33</v>
      </c>
      <c r="AW126" s="1">
        <f t="shared" si="135"/>
        <v>4333.333333333333</v>
      </c>
      <c r="AX126" s="1">
        <f t="shared" si="136"/>
        <v>2387780.5403672387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21.648565067045102</v>
      </c>
      <c r="E127" s="10">
        <f t="shared" si="139"/>
        <v>17.920314381437699</v>
      </c>
      <c r="F127" s="7" t="s">
        <v>83</v>
      </c>
      <c r="G127" s="1">
        <v>7</v>
      </c>
      <c r="H127" s="9">
        <f t="shared" si="119"/>
        <v>21.648565067045102</v>
      </c>
      <c r="I127" s="9">
        <f t="shared" si="120"/>
        <v>294.7985650670451</v>
      </c>
      <c r="J127" s="9">
        <f t="shared" si="121"/>
        <v>0.23881171213058416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0.78577761328658768</v>
      </c>
      <c r="P127" s="9">
        <f t="shared" si="124"/>
        <v>0.18765289718285405</v>
      </c>
      <c r="Q127" s="12">
        <f t="shared" si="125"/>
        <v>6.192545607034184E-2</v>
      </c>
      <c r="R127" s="9">
        <f t="shared" si="126"/>
        <v>9.3951000000000007E-2</v>
      </c>
      <c r="S127" s="13">
        <f t="shared" si="127"/>
        <v>0.6591250340107272</v>
      </c>
      <c r="T127" s="2">
        <f t="shared" si="128"/>
        <v>0.01</v>
      </c>
      <c r="U127" s="14">
        <f t="shared" si="129"/>
        <v>6.5912503401072721E-3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1.6541250340107273E-2</v>
      </c>
      <c r="AU127" s="9">
        <f t="shared" si="133"/>
        <v>28.47</v>
      </c>
      <c r="AV127" s="1">
        <f t="shared" si="134"/>
        <v>0.33</v>
      </c>
      <c r="AW127" s="1">
        <f t="shared" si="135"/>
        <v>4333.333333333333</v>
      </c>
      <c r="AX127" s="1">
        <f t="shared" si="136"/>
        <v>4511974.5544089247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24.969569600880501</v>
      </c>
      <c r="E128" s="10">
        <f t="shared" si="139"/>
        <v>21.648565067045102</v>
      </c>
      <c r="F128" s="7" t="s">
        <v>83</v>
      </c>
      <c r="G128" s="1">
        <v>8</v>
      </c>
      <c r="H128" s="9">
        <f t="shared" si="119"/>
        <v>24.969569600880501</v>
      </c>
      <c r="I128" s="9">
        <f t="shared" si="120"/>
        <v>298.11956960088048</v>
      </c>
      <c r="J128" s="9">
        <f t="shared" si="121"/>
        <v>0.34502227109919054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0.88282471610373359</v>
      </c>
      <c r="P128" s="9">
        <f t="shared" si="124"/>
        <v>0.30459418853260828</v>
      </c>
      <c r="Q128" s="12">
        <f t="shared" si="125"/>
        <v>0.10051608221576074</v>
      </c>
      <c r="R128" s="9">
        <f t="shared" si="126"/>
        <v>9.3951000000000007E-2</v>
      </c>
      <c r="S128" s="13">
        <f t="shared" si="127"/>
        <v>1.069877725790686</v>
      </c>
      <c r="T128" s="2">
        <f t="shared" si="128"/>
        <v>0.01</v>
      </c>
      <c r="U128" s="14">
        <f t="shared" si="129"/>
        <v>1.069877725790686E-2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2.0648777257906863E-2</v>
      </c>
      <c r="AU128" s="9">
        <f t="shared" si="133"/>
        <v>28.47</v>
      </c>
      <c r="AV128" s="1">
        <f t="shared" si="134"/>
        <v>0.33</v>
      </c>
      <c r="AW128" s="1">
        <f t="shared" si="135"/>
        <v>4333.333333333333</v>
      </c>
      <c r="AX128" s="1">
        <f t="shared" si="136"/>
        <v>5632389.066830921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23.132010894117599</v>
      </c>
      <c r="E129" s="10">
        <f t="shared" si="139"/>
        <v>24.969569600880501</v>
      </c>
      <c r="F129" s="7" t="s">
        <v>83</v>
      </c>
      <c r="G129" s="1">
        <v>9</v>
      </c>
      <c r="H129" s="9">
        <f t="shared" si="119"/>
        <v>23.132010894117599</v>
      </c>
      <c r="I129" s="9">
        <f t="shared" si="120"/>
        <v>296.28201089411755</v>
      </c>
      <c r="J129" s="9">
        <f t="shared" si="121"/>
        <v>0.28175712944629377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0.86293052757112543</v>
      </c>
      <c r="P129" s="9">
        <f t="shared" si="124"/>
        <v>0.24313682836001616</v>
      </c>
      <c r="Q129" s="12">
        <f t="shared" si="125"/>
        <v>8.0235153358805336E-2</v>
      </c>
      <c r="R129" s="9">
        <f t="shared" si="126"/>
        <v>9.3951000000000007E-2</v>
      </c>
      <c r="S129" s="13">
        <f t="shared" si="127"/>
        <v>0.85401063702148283</v>
      </c>
      <c r="T129" s="2">
        <f t="shared" si="128"/>
        <v>0.01</v>
      </c>
      <c r="U129" s="14">
        <f t="shared" si="129"/>
        <v>8.540106370214828E-3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1.849010637021483E-2</v>
      </c>
      <c r="AU129" s="9">
        <f t="shared" si="133"/>
        <v>28.47</v>
      </c>
      <c r="AV129" s="1">
        <f t="shared" si="134"/>
        <v>0.33</v>
      </c>
      <c r="AW129" s="1">
        <f t="shared" si="135"/>
        <v>4333.333333333333</v>
      </c>
      <c r="AX129" s="1">
        <f t="shared" si="136"/>
        <v>5043566.0990173155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18.837640136916999</v>
      </c>
      <c r="E130" s="10">
        <f t="shared" si="139"/>
        <v>23.132010894117599</v>
      </c>
      <c r="F130" s="7" t="s">
        <v>83</v>
      </c>
      <c r="G130" s="1">
        <v>10</v>
      </c>
      <c r="H130" s="9">
        <f t="shared" si="119"/>
        <v>18.837640136916999</v>
      </c>
      <c r="I130" s="9">
        <f t="shared" si="120"/>
        <v>291.98764013691698</v>
      </c>
      <c r="J130" s="9">
        <f t="shared" si="121"/>
        <v>0.17376667595209069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0.90449369921110923</v>
      </c>
      <c r="P130" s="9">
        <f t="shared" si="124"/>
        <v>0.1571708635315246</v>
      </c>
      <c r="Q130" s="12">
        <f t="shared" si="125"/>
        <v>5.186638496540312E-2</v>
      </c>
      <c r="R130" s="9">
        <f t="shared" si="126"/>
        <v>9.3951000000000007E-2</v>
      </c>
      <c r="S130" s="13">
        <f t="shared" si="127"/>
        <v>0.55205782764848821</v>
      </c>
      <c r="T130" s="2">
        <f t="shared" si="128"/>
        <v>0.01</v>
      </c>
      <c r="U130" s="14">
        <f t="shared" si="129"/>
        <v>5.5205782764848818E-3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1.5470578276484882E-2</v>
      </c>
      <c r="AU130" s="9">
        <f t="shared" si="133"/>
        <v>28.47</v>
      </c>
      <c r="AV130" s="1">
        <f t="shared" si="134"/>
        <v>0.33</v>
      </c>
      <c r="AW130" s="1">
        <f t="shared" si="135"/>
        <v>4333.333333333333</v>
      </c>
      <c r="AX130" s="1">
        <f t="shared" si="136"/>
        <v>4219926.1899955375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12.2945787264991</v>
      </c>
      <c r="E131" s="10">
        <f t="shared" si="139"/>
        <v>18.837640136916999</v>
      </c>
      <c r="F131" s="7" t="s">
        <v>83</v>
      </c>
      <c r="G131" s="1">
        <v>11</v>
      </c>
      <c r="H131" s="9">
        <f t="shared" si="119"/>
        <v>12.2945787264991</v>
      </c>
      <c r="I131" s="9">
        <f t="shared" si="120"/>
        <v>285.44457872649906</v>
      </c>
      <c r="J131" s="9">
        <f t="shared" si="121"/>
        <v>8.0909511021102568E-2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0.70995669389560545</v>
      </c>
      <c r="O131" s="9">
        <f t="shared" si="140"/>
        <v>0.32206614178397919</v>
      </c>
      <c r="P131" s="9">
        <f t="shared" si="124"/>
        <v>2.6058214048194847E-2</v>
      </c>
      <c r="Q131" s="12">
        <f t="shared" si="125"/>
        <v>8.5992106359042992E-3</v>
      </c>
      <c r="R131" s="9">
        <f t="shared" si="126"/>
        <v>9.3951000000000007E-2</v>
      </c>
      <c r="S131" s="13">
        <f t="shared" si="127"/>
        <v>9.1528675968369666E-2</v>
      </c>
      <c r="T131" s="2">
        <f t="shared" si="128"/>
        <v>0.01</v>
      </c>
      <c r="U131" s="14">
        <f t="shared" si="129"/>
        <v>9.1528675968369666E-4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6.4052867596836966E-3</v>
      </c>
      <c r="AU131" s="9">
        <f t="shared" si="133"/>
        <v>28.47</v>
      </c>
      <c r="AV131" s="1">
        <f t="shared" si="134"/>
        <v>0.33</v>
      </c>
      <c r="AW131" s="1">
        <f t="shared" si="135"/>
        <v>4333.333333333333</v>
      </c>
      <c r="AX131" s="1">
        <f t="shared" si="136"/>
        <v>1747176.9230957548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5.8305473259163403</v>
      </c>
      <c r="E132" s="10">
        <f t="shared" si="139"/>
        <v>12.2945787264991</v>
      </c>
      <c r="F132" s="7" t="s">
        <v>85</v>
      </c>
      <c r="G132" s="1">
        <v>12</v>
      </c>
      <c r="H132" s="9">
        <f t="shared" si="119"/>
        <v>5.8305473259163403</v>
      </c>
      <c r="I132" s="9">
        <f t="shared" si="120"/>
        <v>278.98054732591629</v>
      </c>
      <c r="J132" s="9">
        <f t="shared" si="121"/>
        <v>3.6707240488854036E-2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0.58070792773578428</v>
      </c>
      <c r="P132" s="9">
        <f t="shared" si="124"/>
        <v>2.1316185557181504E-2</v>
      </c>
      <c r="Q132" s="12">
        <f t="shared" si="125"/>
        <v>7.0343412338698969E-3</v>
      </c>
      <c r="R132" s="9">
        <f t="shared" si="126"/>
        <v>9.3951000000000007E-2</v>
      </c>
      <c r="S132" s="13">
        <f t="shared" si="127"/>
        <v>7.4872446635691967E-2</v>
      </c>
      <c r="T132" s="2">
        <f t="shared" si="128"/>
        <v>0.01</v>
      </c>
      <c r="U132" s="14">
        <f t="shared" si="129"/>
        <v>7.4872446635691964E-4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6.2387244663569194E-3</v>
      </c>
      <c r="AU132" s="9">
        <f t="shared" si="133"/>
        <v>28.47</v>
      </c>
      <c r="AV132" s="1">
        <f t="shared" si="134"/>
        <v>0.33</v>
      </c>
      <c r="AW132" s="1">
        <f t="shared" si="135"/>
        <v>4333.333333333333</v>
      </c>
      <c r="AX132" s="1">
        <f t="shared" si="136"/>
        <v>1701743.548123356</v>
      </c>
      <c r="AY132" s="1">
        <f>SUM(AX121:AX132)</f>
        <v>34039457.283396974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4.2206313891482399</v>
      </c>
      <c r="E133" s="10">
        <f t="shared" si="139"/>
        <v>5.8305473259163403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4.8123615836990297</v>
      </c>
      <c r="E136" s="7"/>
      <c r="F136" s="7"/>
      <c r="G136" s="1">
        <v>1</v>
      </c>
      <c r="H136" s="9">
        <f t="shared" ref="H136:H147" si="141">E137</f>
        <v>4.8123615836990297</v>
      </c>
      <c r="I136" s="9">
        <f t="shared" ref="I136:I147" si="142">H136+273.15</f>
        <v>277.96236158369902</v>
      </c>
      <c r="J136" s="9">
        <f t="shared" ref="J136:J147" si="143">EXP(($C$15*(I136-$C$13))/($C$16*I136*$C$13))</f>
        <v>3.2302004433894929E-2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2.4518769169705378E-2</v>
      </c>
      <c r="Q136" s="12">
        <f t="shared" ref="Q136:Q147" si="147">P136*$B$138</f>
        <v>6.3748799841233982E-3</v>
      </c>
      <c r="R136" s="9">
        <f t="shared" ref="R136:R147" si="148">L136*$B$138</f>
        <v>0.19735245833333334</v>
      </c>
      <c r="S136" s="13">
        <f t="shared" ref="S136:S147" si="149">Q136/R136</f>
        <v>3.2302004433894929E-2</v>
      </c>
      <c r="T136" s="2">
        <f t="shared" ref="T136:T147" si="150">$B$137/100</f>
        <v>0.01</v>
      </c>
      <c r="U136" s="14">
        <f t="shared" ref="U136:U147" si="151">S136*T136</f>
        <v>3.2302004433894932E-4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5.8130200443389495E-3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1.5579551063346</v>
      </c>
      <c r="E137" s="10">
        <f t="shared" ref="E137:E148" si="159">D136</f>
        <v>4.8123615836990297</v>
      </c>
      <c r="F137" s="7" t="s">
        <v>83</v>
      </c>
      <c r="G137" s="1">
        <v>2</v>
      </c>
      <c r="H137" s="9">
        <f t="shared" si="141"/>
        <v>1.5579551063346</v>
      </c>
      <c r="I137" s="9">
        <f t="shared" si="142"/>
        <v>274.70795510633457</v>
      </c>
      <c r="J137" s="9">
        <f t="shared" si="143"/>
        <v>2.133067677762987E-2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1.4935770641636281</v>
      </c>
      <c r="P137" s="9">
        <f t="shared" si="146"/>
        <v>3.1859009598155699E-2</v>
      </c>
      <c r="Q137" s="12">
        <f t="shared" si="147"/>
        <v>8.2833424955204814E-3</v>
      </c>
      <c r="R137" s="9">
        <f t="shared" si="148"/>
        <v>0.19735245833333334</v>
      </c>
      <c r="S137" s="13">
        <f t="shared" si="149"/>
        <v>4.197232993941076E-2</v>
      </c>
      <c r="T137" s="2">
        <f t="shared" si="150"/>
        <v>0.01</v>
      </c>
      <c r="U137" s="14">
        <f t="shared" si="151"/>
        <v>4.1972329939410759E-4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5.909723299394108E-3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2.97713564503989</v>
      </c>
      <c r="E138" s="10">
        <f t="shared" si="159"/>
        <v>1.5579551063346</v>
      </c>
      <c r="F138" s="7" t="s">
        <v>83</v>
      </c>
      <c r="G138" s="1">
        <v>3</v>
      </c>
      <c r="H138" s="9">
        <f t="shared" si="141"/>
        <v>2.97713564503989</v>
      </c>
      <c r="I138" s="9">
        <f t="shared" si="142"/>
        <v>276.12713564503986</v>
      </c>
      <c r="J138" s="9">
        <f t="shared" si="143"/>
        <v>2.5592892577263774E-2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2.2207659712321388</v>
      </c>
      <c r="P138" s="9">
        <f t="shared" si="146"/>
        <v>5.6835824940986983E-2</v>
      </c>
      <c r="Q138" s="12">
        <f t="shared" si="147"/>
        <v>1.4777314484656617E-2</v>
      </c>
      <c r="R138" s="9">
        <f t="shared" si="148"/>
        <v>0.19735245833333334</v>
      </c>
      <c r="S138" s="13">
        <f t="shared" si="149"/>
        <v>7.487778267092754E-2</v>
      </c>
      <c r="T138" s="2">
        <f t="shared" si="150"/>
        <v>0.01</v>
      </c>
      <c r="U138" s="14">
        <f t="shared" si="151"/>
        <v>7.4877782670927542E-4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6.2387778267092757E-3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9.9807863178918392</v>
      </c>
      <c r="E139" s="10">
        <f t="shared" si="159"/>
        <v>2.97713564503989</v>
      </c>
      <c r="F139" s="7" t="s">
        <v>83</v>
      </c>
      <c r="G139" s="1">
        <v>4</v>
      </c>
      <c r="H139" s="9">
        <f t="shared" si="141"/>
        <v>9.9807863178918392</v>
      </c>
      <c r="I139" s="9">
        <f t="shared" si="142"/>
        <v>283.13078631789182</v>
      </c>
      <c r="J139" s="9">
        <f t="shared" si="143"/>
        <v>6.122593441768908E-2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2.9229780629578186</v>
      </c>
      <c r="P139" s="9">
        <f t="shared" si="146"/>
        <v>0.17896206318699925</v>
      </c>
      <c r="Q139" s="12">
        <f t="shared" si="147"/>
        <v>4.6530136428619806E-2</v>
      </c>
      <c r="R139" s="9">
        <f t="shared" si="148"/>
        <v>0.19735245833333334</v>
      </c>
      <c r="S139" s="13">
        <f t="shared" si="149"/>
        <v>0.2357717599343466</v>
      </c>
      <c r="T139" s="2">
        <f t="shared" si="150"/>
        <v>0.01</v>
      </c>
      <c r="U139" s="14">
        <f t="shared" si="151"/>
        <v>2.357717599343466E-3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7.8477175993434661E-3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12.190695080273899</v>
      </c>
      <c r="E140" s="10">
        <f t="shared" si="159"/>
        <v>9.9807863178918392</v>
      </c>
      <c r="F140" s="7" t="s">
        <v>83</v>
      </c>
      <c r="G140" s="1">
        <v>5</v>
      </c>
      <c r="H140" s="9">
        <f t="shared" si="141"/>
        <v>12.190695080273899</v>
      </c>
      <c r="I140" s="9">
        <f t="shared" si="142"/>
        <v>285.34069508027386</v>
      </c>
      <c r="J140" s="9">
        <f t="shared" si="143"/>
        <v>7.9910930459174995E-2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3.5030639164374859</v>
      </c>
      <c r="P140" s="9">
        <f t="shared" si="146"/>
        <v>0.27993309702048114</v>
      </c>
      <c r="Q140" s="12">
        <f t="shared" si="147"/>
        <v>7.2782605225325092E-2</v>
      </c>
      <c r="R140" s="9">
        <f t="shared" si="148"/>
        <v>0.19735245833333334</v>
      </c>
      <c r="S140" s="13">
        <f t="shared" si="149"/>
        <v>0.36879502713056361</v>
      </c>
      <c r="T140" s="2">
        <f t="shared" si="150"/>
        <v>0.01</v>
      </c>
      <c r="U140" s="14">
        <f t="shared" si="151"/>
        <v>3.6879502713056361E-3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9.1779502713056349E-3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17.920314381437699</v>
      </c>
      <c r="E141" s="10">
        <f t="shared" si="159"/>
        <v>12.190695080273899</v>
      </c>
      <c r="F141" s="7" t="s">
        <v>85</v>
      </c>
      <c r="G141" s="1">
        <v>6</v>
      </c>
      <c r="H141" s="9">
        <f t="shared" si="141"/>
        <v>17.920314381437699</v>
      </c>
      <c r="I141" s="9">
        <f t="shared" si="142"/>
        <v>291.0703143814377</v>
      </c>
      <c r="J141" s="9">
        <f t="shared" si="143"/>
        <v>0.15643173038805519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3.9821787360836716</v>
      </c>
      <c r="P141" s="9">
        <f t="shared" si="146"/>
        <v>0.62293911040008731</v>
      </c>
      <c r="Q141" s="12">
        <f t="shared" si="147"/>
        <v>0.16196416870402272</v>
      </c>
      <c r="R141" s="9">
        <f t="shared" si="148"/>
        <v>0.19735245833333334</v>
      </c>
      <c r="S141" s="13">
        <f t="shared" si="149"/>
        <v>0.82068482993234926</v>
      </c>
      <c r="T141" s="2">
        <f t="shared" si="150"/>
        <v>0.01</v>
      </c>
      <c r="U141" s="14">
        <f t="shared" si="151"/>
        <v>8.2068482993234923E-3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1.3696848299323494E-2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21.648565067045102</v>
      </c>
      <c r="E142" s="10">
        <f t="shared" si="159"/>
        <v>17.920314381437699</v>
      </c>
      <c r="F142" s="7" t="s">
        <v>83</v>
      </c>
      <c r="G142" s="1">
        <v>7</v>
      </c>
      <c r="H142" s="9">
        <f t="shared" si="141"/>
        <v>21.648565067045102</v>
      </c>
      <c r="I142" s="9">
        <f t="shared" si="142"/>
        <v>294.7985650670451</v>
      </c>
      <c r="J142" s="9">
        <f t="shared" si="143"/>
        <v>0.23881171213058416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4.1182875423502514</v>
      </c>
      <c r="P142" s="9">
        <f t="shared" si="146"/>
        <v>0.98349529903471922</v>
      </c>
      <c r="Q142" s="12">
        <f t="shared" si="147"/>
        <v>0.25570877774902701</v>
      </c>
      <c r="R142" s="9">
        <f t="shared" si="148"/>
        <v>0.19735245833333334</v>
      </c>
      <c r="S142" s="13">
        <f t="shared" si="149"/>
        <v>1.2956959336028555</v>
      </c>
      <c r="T142" s="2">
        <f t="shared" si="150"/>
        <v>0.01</v>
      </c>
      <c r="U142" s="14">
        <f t="shared" si="151"/>
        <v>1.2956959336028556E-2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2.2906959336028557E-2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24.969569600880501</v>
      </c>
      <c r="E143" s="10">
        <f t="shared" si="159"/>
        <v>21.648565067045102</v>
      </c>
      <c r="F143" s="7" t="s">
        <v>83</v>
      </c>
      <c r="G143" s="1">
        <v>8</v>
      </c>
      <c r="H143" s="9">
        <f t="shared" si="141"/>
        <v>24.969569600880501</v>
      </c>
      <c r="I143" s="9">
        <f t="shared" si="142"/>
        <v>298.11956960088048</v>
      </c>
      <c r="J143" s="9">
        <f t="shared" si="143"/>
        <v>0.34502227109919054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3.893840159982199</v>
      </c>
      <c r="P143" s="9">
        <f t="shared" si="146"/>
        <v>1.3434615752942938</v>
      </c>
      <c r="Q143" s="12">
        <f t="shared" si="147"/>
        <v>0.34930000957651641</v>
      </c>
      <c r="R143" s="9">
        <f t="shared" si="148"/>
        <v>0.19735245833333334</v>
      </c>
      <c r="S143" s="13">
        <f t="shared" si="149"/>
        <v>1.7699298631818396</v>
      </c>
      <c r="T143" s="2">
        <f t="shared" si="150"/>
        <v>0.01</v>
      </c>
      <c r="U143" s="14">
        <f t="shared" si="151"/>
        <v>1.7699298631818398E-2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2.7649298631818399E-2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23.132010894117599</v>
      </c>
      <c r="E144" s="10">
        <f t="shared" si="159"/>
        <v>24.969569600880501</v>
      </c>
      <c r="F144" s="7" t="s">
        <v>83</v>
      </c>
      <c r="G144" s="1">
        <v>9</v>
      </c>
      <c r="H144" s="9">
        <f t="shared" si="141"/>
        <v>23.132010894117599</v>
      </c>
      <c r="I144" s="9">
        <f t="shared" si="142"/>
        <v>296.28201089411755</v>
      </c>
      <c r="J144" s="9">
        <f t="shared" si="143"/>
        <v>0.28175712944629377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3.3094265013545723</v>
      </c>
      <c r="P144" s="9">
        <f t="shared" si="146"/>
        <v>0.93245451113515532</v>
      </c>
      <c r="Q144" s="12">
        <f t="shared" si="147"/>
        <v>0.24243817289514039</v>
      </c>
      <c r="R144" s="9">
        <f t="shared" si="148"/>
        <v>0.19735245833333334</v>
      </c>
      <c r="S144" s="13">
        <f t="shared" si="149"/>
        <v>1.2284527638650242</v>
      </c>
      <c r="T144" s="2">
        <f t="shared" si="150"/>
        <v>0.01</v>
      </c>
      <c r="U144" s="14">
        <f t="shared" si="151"/>
        <v>1.2284527638650242E-2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2.2234527638650241E-2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18.837640136916999</v>
      </c>
      <c r="E145" s="10">
        <f t="shared" si="159"/>
        <v>23.132010894117599</v>
      </c>
      <c r="F145" s="7" t="s">
        <v>83</v>
      </c>
      <c r="G145" s="1">
        <v>10</v>
      </c>
      <c r="H145" s="9">
        <f t="shared" si="141"/>
        <v>18.837640136916999</v>
      </c>
      <c r="I145" s="9">
        <f t="shared" si="142"/>
        <v>291.98764013691698</v>
      </c>
      <c r="J145" s="9">
        <f t="shared" si="143"/>
        <v>0.17376667595209069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3.1360199068860837</v>
      </c>
      <c r="P145" s="9">
        <f t="shared" si="146"/>
        <v>0.54493575493917978</v>
      </c>
      <c r="Q145" s="12">
        <f t="shared" si="147"/>
        <v>0.14168329628418674</v>
      </c>
      <c r="R145" s="9">
        <f t="shared" si="148"/>
        <v>0.19735245833333334</v>
      </c>
      <c r="S145" s="13">
        <f t="shared" si="149"/>
        <v>0.71792009828871772</v>
      </c>
      <c r="T145" s="2">
        <f t="shared" si="150"/>
        <v>0.01</v>
      </c>
      <c r="U145" s="14">
        <f t="shared" si="151"/>
        <v>7.1792009828871772E-3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1.7129200982887179E-2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12.2945787264991</v>
      </c>
      <c r="E146" s="10">
        <f t="shared" si="159"/>
        <v>18.837640136916999</v>
      </c>
      <c r="F146" s="7" t="s">
        <v>83</v>
      </c>
      <c r="G146" s="1">
        <v>11</v>
      </c>
      <c r="H146" s="9">
        <f t="shared" si="141"/>
        <v>12.2945787264991</v>
      </c>
      <c r="I146" s="9">
        <f t="shared" si="142"/>
        <v>285.44457872649906</v>
      </c>
      <c r="J146" s="9">
        <f t="shared" si="143"/>
        <v>8.0909511021102568E-2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3.3501320686135707</v>
      </c>
      <c r="P146" s="9">
        <f t="shared" si="146"/>
        <v>0.27105754752763883</v>
      </c>
      <c r="Q146" s="12">
        <f t="shared" si="147"/>
        <v>7.0474962357186102E-2</v>
      </c>
      <c r="R146" s="9">
        <f t="shared" si="148"/>
        <v>0.19735245833333334</v>
      </c>
      <c r="S146" s="13">
        <f t="shared" si="149"/>
        <v>0.35710202422790238</v>
      </c>
      <c r="T146" s="2">
        <f t="shared" si="150"/>
        <v>0.01</v>
      </c>
      <c r="U146" s="14">
        <f t="shared" si="151"/>
        <v>3.5710202422790239E-3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9.0610202422790227E-3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5.8305473259163403</v>
      </c>
      <c r="E147" s="10">
        <f t="shared" si="159"/>
        <v>12.2945787264991</v>
      </c>
      <c r="F147" s="7" t="s">
        <v>85</v>
      </c>
      <c r="G147" s="1">
        <v>12</v>
      </c>
      <c r="H147" s="9">
        <f t="shared" si="141"/>
        <v>5.8305473259163403</v>
      </c>
      <c r="I147" s="9">
        <f t="shared" si="142"/>
        <v>278.98054732591629</v>
      </c>
      <c r="J147" s="9">
        <f t="shared" si="143"/>
        <v>3.6707240488854036E-2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3.8381224377525984</v>
      </c>
      <c r="P147" s="9">
        <f t="shared" si="146"/>
        <v>0.14088688334825133</v>
      </c>
      <c r="Q147" s="12">
        <f t="shared" si="147"/>
        <v>3.6630589670545347E-2</v>
      </c>
      <c r="R147" s="9">
        <f t="shared" si="148"/>
        <v>0.19735245833333334</v>
      </c>
      <c r="S147" s="13">
        <f t="shared" si="149"/>
        <v>0.18560999938838027</v>
      </c>
      <c r="T147" s="2">
        <f t="shared" si="150"/>
        <v>0.01</v>
      </c>
      <c r="U147" s="14">
        <f t="shared" si="151"/>
        <v>1.8560999938838027E-3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7.3460999938838025E-3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4.2206313891482399</v>
      </c>
      <c r="E148" s="10">
        <f t="shared" si="159"/>
        <v>5.8305473259163403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95D2B-3E08-4570-A443-1FE83F3B61C4}">
  <dimension ref="A1:BB148"/>
  <sheetViews>
    <sheetView tabSelected="1" topLeftCell="A13" workbookViewId="0">
      <selection activeCell="A41" sqref="A41:B41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8.87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6" width="8.875" style="1"/>
    <col min="27" max="27" width="9" style="1" customWidth="1"/>
    <col min="28" max="29" width="8.875" style="1"/>
    <col min="30" max="30" width="10.25" style="1" customWidth="1"/>
    <col min="31" max="31" width="12.75" style="1" customWidth="1"/>
    <col min="32" max="32" width="8.25" style="1" customWidth="1"/>
    <col min="33" max="36" width="8.875" style="1"/>
    <col min="37" max="37" width="10.375" style="1" customWidth="1"/>
    <col min="38" max="38" width="8.875" style="1"/>
    <col min="39" max="39" width="12.7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8.875" style="1"/>
    <col min="46" max="46" width="16.25" style="1" customWidth="1"/>
    <col min="47" max="47" width="15.625" style="1" customWidth="1"/>
    <col min="48" max="51" width="8.875" style="1"/>
    <col min="52" max="52" width="9.625" style="1" customWidth="1"/>
    <col min="53" max="53" width="15.625" style="1" customWidth="1"/>
    <col min="54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 s="40"/>
      <c r="J1" s="40"/>
      <c r="K1" s="40"/>
      <c r="L1" s="40"/>
      <c r="M1" s="40"/>
      <c r="N1" s="40"/>
      <c r="O1" s="40"/>
      <c r="P1" s="40"/>
      <c r="Q1" s="40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 s="2">
        <v>6580</v>
      </c>
      <c r="F2" s="2">
        <v>1430.5445</v>
      </c>
      <c r="G2" s="2">
        <v>0.1</v>
      </c>
      <c r="H2" s="2">
        <v>34</v>
      </c>
      <c r="I2" s="40"/>
      <c r="J2" s="40"/>
      <c r="K2" s="40"/>
      <c r="L2" s="40"/>
      <c r="M2" s="40"/>
      <c r="N2" s="40"/>
      <c r="O2" s="40"/>
      <c r="P2" s="40"/>
      <c r="Q2" s="40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 s="2">
        <v>20111029</v>
      </c>
      <c r="F3" s="2">
        <v>1642.5</v>
      </c>
      <c r="G3" s="2">
        <v>0.24</v>
      </c>
      <c r="H3" s="2">
        <v>43</v>
      </c>
      <c r="I3" s="40"/>
      <c r="J3" s="40"/>
      <c r="K3" s="40"/>
      <c r="L3" s="40"/>
      <c r="M3" s="40"/>
      <c r="N3" s="40"/>
      <c r="O3" s="40"/>
      <c r="P3" s="40"/>
      <c r="Q3" s="40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>
        <v>2091150</v>
      </c>
      <c r="F4" s="2">
        <v>131.4</v>
      </c>
      <c r="G4" s="2">
        <v>0.18</v>
      </c>
      <c r="H4" s="2">
        <v>1</v>
      </c>
      <c r="I4" s="40"/>
      <c r="J4" s="40"/>
      <c r="K4" s="40"/>
      <c r="L4" s="40"/>
      <c r="M4" s="40"/>
      <c r="N4" s="40"/>
      <c r="O4" s="40"/>
      <c r="P4" s="40"/>
      <c r="Q4" s="40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2">
        <v>20766815</v>
      </c>
      <c r="F5" s="2">
        <v>119.72</v>
      </c>
      <c r="G5" s="2">
        <v>0.19</v>
      </c>
      <c r="H5" s="2">
        <v>1</v>
      </c>
      <c r="I5" s="40"/>
      <c r="J5" s="40"/>
      <c r="K5" s="40"/>
      <c r="L5" s="40"/>
      <c r="M5" s="40"/>
      <c r="N5" s="40"/>
      <c r="O5" s="40"/>
      <c r="P5" s="40"/>
      <c r="Q5" s="40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>
        <v>17258297</v>
      </c>
      <c r="F6" s="2">
        <v>124.83</v>
      </c>
      <c r="G6" s="2">
        <v>0.45</v>
      </c>
      <c r="H6" s="2">
        <v>51</v>
      </c>
      <c r="I6" s="40"/>
      <c r="J6" s="40"/>
      <c r="K6" s="40"/>
      <c r="L6" s="40"/>
      <c r="M6" s="40"/>
      <c r="N6" s="40"/>
      <c r="O6" s="40"/>
      <c r="P6" s="40"/>
      <c r="Q6" s="40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2">
        <v>1362133</v>
      </c>
      <c r="F7" s="2">
        <v>777.46825000000001</v>
      </c>
      <c r="G7" s="2">
        <v>0.3</v>
      </c>
      <c r="H7" s="2">
        <v>1</v>
      </c>
      <c r="I7" s="40"/>
      <c r="J7" s="40"/>
      <c r="K7" s="40"/>
      <c r="L7" s="40"/>
      <c r="M7" s="40"/>
      <c r="N7" s="40"/>
      <c r="O7" s="40"/>
      <c r="P7" s="40"/>
      <c r="Q7" s="40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>
        <v>15068</v>
      </c>
      <c r="F8" s="2">
        <v>341.64</v>
      </c>
      <c r="G8" s="2">
        <v>0.33</v>
      </c>
      <c r="H8" s="2">
        <v>1</v>
      </c>
      <c r="I8" s="40"/>
      <c r="J8" s="40"/>
      <c r="K8" s="40"/>
      <c r="L8" s="40"/>
      <c r="M8" s="40"/>
      <c r="N8" s="40"/>
      <c r="O8" s="40"/>
      <c r="P8" s="40"/>
      <c r="Q8" s="40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>
        <v>164</v>
      </c>
      <c r="F9" s="2">
        <v>341.64</v>
      </c>
      <c r="G9" s="2">
        <v>0.33</v>
      </c>
      <c r="H9" s="2">
        <v>1</v>
      </c>
      <c r="I9" s="40"/>
      <c r="J9" s="40"/>
      <c r="K9" s="40"/>
      <c r="L9" s="40"/>
      <c r="M9" s="40"/>
      <c r="N9" s="40"/>
      <c r="O9" s="40"/>
      <c r="P9" s="40"/>
      <c r="Q9" s="40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>
        <v>6692</v>
      </c>
      <c r="F10" s="2">
        <v>910.85749999999996</v>
      </c>
      <c r="G10" s="2">
        <v>0.26</v>
      </c>
      <c r="H10" s="2">
        <v>1</v>
      </c>
      <c r="I10" s="40"/>
      <c r="J10" s="40"/>
      <c r="K10" s="40"/>
      <c r="L10" s="40"/>
      <c r="M10" s="40"/>
      <c r="N10" s="40"/>
      <c r="O10" s="40"/>
      <c r="P10" s="40"/>
      <c r="Q10" s="4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36653391.140477464</v>
      </c>
      <c r="J13" s="6" t="s">
        <v>37</v>
      </c>
      <c r="K13" s="6">
        <f>I13/(10000*1000)</f>
        <v>3.6653391140477463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 s="40"/>
      <c r="G15" s="40"/>
      <c r="H15" s="40"/>
      <c r="I15" s="40"/>
      <c r="J15" s="40"/>
    </row>
    <row r="16" spans="1:41" x14ac:dyDescent="0.15">
      <c r="A16" s="1" t="s">
        <v>42</v>
      </c>
      <c r="B16" s="1" t="s">
        <v>43</v>
      </c>
      <c r="C16" s="1">
        <v>1.9870000000000001</v>
      </c>
      <c r="F16" s="40"/>
      <c r="G16" s="40"/>
      <c r="H16" s="40"/>
      <c r="I16" s="40"/>
      <c r="J16" s="40"/>
    </row>
    <row r="17" spans="1:47" x14ac:dyDescent="0.15">
      <c r="A17" s="1" t="s">
        <v>44</v>
      </c>
      <c r="B17" s="1" t="s">
        <v>45</v>
      </c>
      <c r="C17" s="1">
        <v>1</v>
      </c>
      <c r="F17" s="40"/>
      <c r="G17" s="40"/>
      <c r="H17" s="40"/>
      <c r="I17" s="40"/>
      <c r="J17" s="40"/>
    </row>
    <row r="18" spans="1:47" x14ac:dyDescent="0.15">
      <c r="A18" s="1" t="s">
        <v>46</v>
      </c>
      <c r="B18" s="1" t="s">
        <v>45</v>
      </c>
      <c r="C18" s="1">
        <v>3</v>
      </c>
      <c r="F18" s="40"/>
      <c r="G18" s="40"/>
      <c r="H18" s="40"/>
      <c r="I18" s="40"/>
      <c r="J18" s="40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36" t="s">
        <v>25</v>
      </c>
      <c r="T24" s="36"/>
      <c r="U24" s="36"/>
      <c r="V24" s="36" t="s">
        <v>54</v>
      </c>
      <c r="W24" s="36"/>
      <c r="X24" s="36"/>
      <c r="Y24" s="36" t="s">
        <v>55</v>
      </c>
      <c r="Z24" s="36"/>
      <c r="AA24" s="36"/>
      <c r="AB24" s="36" t="s">
        <v>56</v>
      </c>
      <c r="AC24" s="36"/>
      <c r="AD24" s="36"/>
      <c r="AE24" s="36" t="s">
        <v>57</v>
      </c>
      <c r="AF24" s="36"/>
      <c r="AG24" s="36"/>
      <c r="AH24" s="36" t="s">
        <v>58</v>
      </c>
      <c r="AI24" s="36"/>
      <c r="AJ24" s="36"/>
      <c r="AK24" s="39" t="s">
        <v>59</v>
      </c>
      <c r="AL24" s="38"/>
      <c r="AM24" s="37"/>
      <c r="AN24" s="36" t="s">
        <v>60</v>
      </c>
      <c r="AO24" s="36"/>
      <c r="AP24" s="36"/>
    </row>
    <row r="25" spans="1:47" x14ac:dyDescent="0.15">
      <c r="A25" s="35" t="s">
        <v>61</v>
      </c>
      <c r="B25" s="35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-19.3762012746034</v>
      </c>
      <c r="E26" s="7"/>
      <c r="F26" s="7"/>
      <c r="G26" s="1">
        <v>1</v>
      </c>
      <c r="H26" s="9">
        <f>E27</f>
        <v>-19.3762012746034</v>
      </c>
      <c r="I26" s="9">
        <f>H26+273.15</f>
        <v>253.77379872539657</v>
      </c>
      <c r="J26" s="9">
        <f>EXP(($C$15*(I26-$C$13))/($C$16*I26*$C$13))</f>
        <v>1.1460358442997502E-3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>O26*J26</f>
        <v>4.6451232759532814E-2</v>
      </c>
      <c r="Q26" s="12">
        <f>P26*$B$28</f>
        <v>4.6451232759532812E-3</v>
      </c>
      <c r="R26" s="9">
        <f>L26*$B$28</f>
        <v>4.0532094166666672</v>
      </c>
      <c r="S26" s="13">
        <f>Q26/R26</f>
        <v>1.14603584429975E-3</v>
      </c>
      <c r="T26" s="2">
        <f>$B$27/100</f>
        <v>0.34</v>
      </c>
      <c r="U26" s="14">
        <f>S26*T26</f>
        <v>3.8965218706191505E-4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1.3289652187061915E-2</v>
      </c>
      <c r="AR26" s="9">
        <f>$B$26/12</f>
        <v>119.21204166666666</v>
      </c>
      <c r="AS26" s="1">
        <f>$B$28</f>
        <v>0.1</v>
      </c>
      <c r="AT26" s="1">
        <f>$E$2/12</f>
        <v>548.33333333333337</v>
      </c>
      <c r="AU26" s="1">
        <f>AT26*10000*AS26*0.67*AR26*AQ26</f>
        <v>582040.4811371814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-23.630721077782901</v>
      </c>
      <c r="E27" s="10">
        <f>D26</f>
        <v>-19.3762012746034</v>
      </c>
      <c r="F27" s="7" t="s">
        <v>83</v>
      </c>
      <c r="G27" s="1">
        <v>2</v>
      </c>
      <c r="H27" s="9">
        <f>E28</f>
        <v>-23.630721077782901</v>
      </c>
      <c r="I27" s="9">
        <f>H27+273.15</f>
        <v>249.51927892221707</v>
      </c>
      <c r="J27" s="9">
        <f>EXP(($C$15*(I27-$C$13))/($C$16*I27*$C$13))</f>
        <v>5.9577126696235092E-4</v>
      </c>
      <c r="K27" s="9">
        <f>$B$26/12</f>
        <v>119.21204166666666</v>
      </c>
      <c r="L27" s="9">
        <f>K27*$B$27/100</f>
        <v>40.532094166666667</v>
      </c>
      <c r="M27" s="1" t="s">
        <v>83</v>
      </c>
      <c r="O27" s="9">
        <f>L27+O26-P26-N27</f>
        <v>81.017737100573797</v>
      </c>
      <c r="P27" s="9">
        <f>O27*J27</f>
        <v>4.8268039878831513E-2</v>
      </c>
      <c r="Q27" s="12">
        <f>P27*$B$28</f>
        <v>4.8268039878831513E-3</v>
      </c>
      <c r="R27" s="9">
        <f>L27*$B$28</f>
        <v>4.0532094166666672</v>
      </c>
      <c r="S27" s="13">
        <f>Q27/R27</f>
        <v>1.190859758697759E-3</v>
      </c>
      <c r="T27" s="2">
        <f>$B$27/100</f>
        <v>0.34</v>
      </c>
      <c r="U27" s="14">
        <f>S27*T27</f>
        <v>4.0489231795723808E-4</v>
      </c>
      <c r="V27" s="13"/>
      <c r="W27" s="2"/>
      <c r="X27" s="14"/>
      <c r="Y27" s="2">
        <v>0.02</v>
      </c>
      <c r="Z27" s="2">
        <v>0.63</v>
      </c>
      <c r="AA27" s="2">
        <f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>AO27*AN27</f>
        <v>2.9999999999999997E-4</v>
      </c>
      <c r="AQ27" s="1">
        <f>(AP27+AM27+AD27+AA27+U27+X27+AG27+AJ27)</f>
        <v>1.3304892317957237E-2</v>
      </c>
      <c r="AR27" s="9">
        <f>$B$26/12</f>
        <v>119.21204166666666</v>
      </c>
      <c r="AS27" s="1">
        <f>$B$28</f>
        <v>0.1</v>
      </c>
      <c r="AT27" s="1">
        <f>$E$2/12</f>
        <v>548.33333333333337</v>
      </c>
      <c r="AU27" s="1">
        <f>AT27*10000*AS27*0.67*AR27*AQ27</f>
        <v>582707.94579269306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-22.0647226141242</v>
      </c>
      <c r="E28" s="10">
        <f>D27</f>
        <v>-23.630721077782901</v>
      </c>
      <c r="F28" s="7" t="s">
        <v>83</v>
      </c>
      <c r="G28" s="1">
        <v>3</v>
      </c>
      <c r="H28" s="9">
        <f>E29</f>
        <v>-22.0647226141242</v>
      </c>
      <c r="I28" s="9">
        <f>H28+273.15</f>
        <v>251.08527738587577</v>
      </c>
      <c r="J28" s="9">
        <f>EXP(($C$15*(I28-$C$13))/($C$16*I28*$C$13))</f>
        <v>7.5993663166216638E-4</v>
      </c>
      <c r="K28" s="9">
        <f>$B$26/12</f>
        <v>119.21204166666666</v>
      </c>
      <c r="L28" s="9">
        <f>K28*$B$27/100</f>
        <v>40.532094166666667</v>
      </c>
      <c r="M28" s="1" t="s">
        <v>83</v>
      </c>
      <c r="O28" s="9">
        <f>L28+O27-P27-N28</f>
        <v>121.50156322736163</v>
      </c>
      <c r="P28" s="9">
        <f>O28*J28</f>
        <v>9.2333488700688929E-2</v>
      </c>
      <c r="Q28" s="12">
        <f>P28*$B$28</f>
        <v>9.2333488700688925E-3</v>
      </c>
      <c r="R28" s="9">
        <f>L28*$B$28</f>
        <v>4.0532094166666672</v>
      </c>
      <c r="S28" s="13">
        <f>Q28/R28</f>
        <v>2.2780340024134106E-3</v>
      </c>
      <c r="T28" s="2">
        <f>$B$27/100</f>
        <v>0.34</v>
      </c>
      <c r="U28" s="14">
        <f>S28*T28</f>
        <v>7.7453156082055966E-4</v>
      </c>
      <c r="V28" s="13"/>
      <c r="W28" s="2"/>
      <c r="X28" s="14"/>
      <c r="Y28" s="2">
        <v>0.02</v>
      </c>
      <c r="Z28" s="2">
        <v>0.63</v>
      </c>
      <c r="AA28" s="2">
        <f>Y28*Z28</f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>AO28*AN28</f>
        <v>2.9999999999999997E-4</v>
      </c>
      <c r="AQ28" s="1">
        <f>(AP28+AM28+AD28+AA28+U28+X28+AG28+AJ28)</f>
        <v>1.367453156082056E-2</v>
      </c>
      <c r="AR28" s="9">
        <f>$B$26/12</f>
        <v>119.21204166666666</v>
      </c>
      <c r="AS28" s="1">
        <f>$B$28</f>
        <v>0.1</v>
      </c>
      <c r="AT28" s="1">
        <f>$E$2/12</f>
        <v>548.33333333333337</v>
      </c>
      <c r="AU28" s="1">
        <f>AT28*10000*AS28*0.67*AR28*AQ28</f>
        <v>598896.85726569651</v>
      </c>
    </row>
    <row r="29" spans="1:47" x14ac:dyDescent="0.15">
      <c r="C29" s="7">
        <v>3</v>
      </c>
      <c r="D29" s="7">
        <v>-15.686429032502801</v>
      </c>
      <c r="E29" s="10">
        <f>D28</f>
        <v>-22.0647226141242</v>
      </c>
      <c r="F29" s="7" t="s">
        <v>83</v>
      </c>
      <c r="G29" s="1">
        <v>4</v>
      </c>
      <c r="H29" s="9">
        <f>E30</f>
        <v>-15.686429032502801</v>
      </c>
      <c r="I29" s="9">
        <f>H29+273.15</f>
        <v>257.46357096749716</v>
      </c>
      <c r="J29" s="9">
        <f>EXP(($C$15*(I29-$C$13))/($C$16*I29*$C$13))</f>
        <v>1.9860935899942678E-3</v>
      </c>
      <c r="K29" s="9">
        <f>$B$26/12</f>
        <v>119.21204166666666</v>
      </c>
      <c r="L29" s="9">
        <f>K29*$B$27/100</f>
        <v>40.532094166666667</v>
      </c>
      <c r="M29" s="1" t="s">
        <v>83</v>
      </c>
      <c r="O29" s="9">
        <f>L29+O28-P28-N29</f>
        <v>161.94132390532761</v>
      </c>
      <c r="P29" s="9">
        <f>O29*J29</f>
        <v>0.32163062536355663</v>
      </c>
      <c r="Q29" s="12">
        <f>P29*$B$28</f>
        <v>3.2163062536355667E-2</v>
      </c>
      <c r="R29" s="9">
        <f>L29*$B$28</f>
        <v>4.0532094166666672</v>
      </c>
      <c r="S29" s="13">
        <f>Q29/R29</f>
        <v>7.9352086778694889E-3</v>
      </c>
      <c r="T29" s="2">
        <f>$B$27/100</f>
        <v>0.34</v>
      </c>
      <c r="U29" s="14">
        <f>S29*T29</f>
        <v>2.6979709504756262E-3</v>
      </c>
      <c r="V29" s="13"/>
      <c r="W29" s="2"/>
      <c r="X29" s="14"/>
      <c r="Y29" s="2">
        <v>0.02</v>
      </c>
      <c r="Z29" s="2">
        <v>0.63</v>
      </c>
      <c r="AA29" s="2">
        <f>Y29*Z29</f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>AO29*AN29</f>
        <v>2.9999999999999997E-4</v>
      </c>
      <c r="AQ29" s="1">
        <f>(AP29+AM29+AD29+AA29+U29+X29+AG29+AJ29)</f>
        <v>1.5597970950475626E-2</v>
      </c>
      <c r="AR29" s="9">
        <f>$B$26/12</f>
        <v>119.21204166666666</v>
      </c>
      <c r="AS29" s="1">
        <f>$B$28</f>
        <v>0.1</v>
      </c>
      <c r="AT29" s="1">
        <f>$E$2/12</f>
        <v>548.33333333333337</v>
      </c>
      <c r="AU29" s="1">
        <f>AT29*10000*AS29*0.67*AR29*AQ29</f>
        <v>683136.80365668971</v>
      </c>
    </row>
    <row r="30" spans="1:47" x14ac:dyDescent="0.15">
      <c r="C30" s="7">
        <v>4</v>
      </c>
      <c r="D30" s="7">
        <v>-3.6895654262141102</v>
      </c>
      <c r="E30" s="10">
        <f>D29</f>
        <v>-15.686429032502801</v>
      </c>
      <c r="F30" s="7" t="s">
        <v>83</v>
      </c>
      <c r="G30" s="1">
        <v>5</v>
      </c>
      <c r="H30" s="9">
        <f>E31</f>
        <v>-3.6895654262141102</v>
      </c>
      <c r="I30" s="9">
        <f>H30+273.15</f>
        <v>269.46043457378585</v>
      </c>
      <c r="J30" s="9">
        <f>EXP(($C$15*(I30-$C$13))/($C$16*I30*$C$13))</f>
        <v>1.0696329288586505E-2</v>
      </c>
      <c r="K30" s="9">
        <f>$B$26/12</f>
        <v>119.21204166666666</v>
      </c>
      <c r="L30" s="9">
        <f>K30*$B$27/100</f>
        <v>40.532094166666667</v>
      </c>
      <c r="M30" s="1" t="s">
        <v>85</v>
      </c>
      <c r="N30" s="9">
        <f>(O29-P29)*C21/100</f>
        <v>153.53870861596585</v>
      </c>
      <c r="O30" s="9">
        <f>L30+O29-P29-N30</f>
        <v>48.613078830664875</v>
      </c>
      <c r="P30" s="9">
        <f>O30*J30</f>
        <v>0.51998149890480527</v>
      </c>
      <c r="Q30" s="12">
        <f>P30*$B$28</f>
        <v>5.199814989048053E-2</v>
      </c>
      <c r="R30" s="9">
        <f>L30*$B$28</f>
        <v>4.0532094166666672</v>
      </c>
      <c r="S30" s="13">
        <f>Q30/R30</f>
        <v>1.2828883125719042E-2</v>
      </c>
      <c r="T30" s="2">
        <f>$B$27/100</f>
        <v>0.34</v>
      </c>
      <c r="U30" s="14">
        <f>S30*T30</f>
        <v>4.3618202627444744E-3</v>
      </c>
      <c r="V30" s="13"/>
      <c r="W30" s="2"/>
      <c r="X30" s="14"/>
      <c r="Y30" s="2">
        <v>0.02</v>
      </c>
      <c r="Z30" s="2">
        <v>0.63</v>
      </c>
      <c r="AA30" s="2">
        <f>Y30*Z30</f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>AO30*AN30</f>
        <v>2.9999999999999997E-4</v>
      </c>
      <c r="AQ30" s="1">
        <f>(AP30+AM30+AD30+AA30+U30+X30+AG30+AJ30)</f>
        <v>1.7261820262744476E-2</v>
      </c>
      <c r="AR30" s="9">
        <f>$B$26/12</f>
        <v>119.21204166666666</v>
      </c>
      <c r="AS30" s="1">
        <f>$B$28</f>
        <v>0.1</v>
      </c>
      <c r="AT30" s="1">
        <f>$E$2/12</f>
        <v>548.33333333333337</v>
      </c>
      <c r="AU30" s="1">
        <f>AT30*10000*AS30*0.67*AR30*AQ30</f>
        <v>756007.60874785215</v>
      </c>
    </row>
    <row r="31" spans="1:47" x14ac:dyDescent="0.15">
      <c r="C31" s="7">
        <v>5</v>
      </c>
      <c r="D31" s="7">
        <v>5.32852617269159</v>
      </c>
      <c r="E31" s="10">
        <f>D30</f>
        <v>-3.6895654262141102</v>
      </c>
      <c r="F31" s="7" t="s">
        <v>85</v>
      </c>
      <c r="G31" s="1">
        <v>6</v>
      </c>
      <c r="H31" s="9">
        <f>E32</f>
        <v>5.32852617269159</v>
      </c>
      <c r="I31" s="9">
        <f>H31+273.15</f>
        <v>278.47852617269155</v>
      </c>
      <c r="J31" s="9">
        <f>EXP(($C$15*(I31-$C$13))/($C$16*I31*$C$13))</f>
        <v>3.4468864012854143E-2</v>
      </c>
      <c r="K31" s="9">
        <f>$B$26/12</f>
        <v>119.21204166666666</v>
      </c>
      <c r="L31" s="9">
        <f>K31*$B$27/100</f>
        <v>40.532094166666667</v>
      </c>
      <c r="M31" s="1" t="s">
        <v>83</v>
      </c>
      <c r="O31" s="9">
        <f>L31+O30-P30-N31</f>
        <v>88.62519149842673</v>
      </c>
      <c r="P31" s="9">
        <f>O31*J31</f>
        <v>3.0548096738724282</v>
      </c>
      <c r="Q31" s="12">
        <f>P31*$B$28</f>
        <v>0.30548096738724284</v>
      </c>
      <c r="R31" s="9">
        <f>L31*$B$28</f>
        <v>4.0532094166666672</v>
      </c>
      <c r="S31" s="13">
        <f>Q31/R31</f>
        <v>7.5367674349890459E-2</v>
      </c>
      <c r="T31" s="2">
        <f>$B$27/100</f>
        <v>0.34</v>
      </c>
      <c r="U31" s="14">
        <f>S31*T31</f>
        <v>2.5625009278962756E-2</v>
      </c>
      <c r="V31" s="13"/>
      <c r="W31" s="2"/>
      <c r="X31" s="14"/>
      <c r="Y31" s="2">
        <v>0.02</v>
      </c>
      <c r="Z31" s="2">
        <v>0.63</v>
      </c>
      <c r="AA31" s="2">
        <f>Y31*Z31</f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>AO31*AN31</f>
        <v>2.9999999999999997E-4</v>
      </c>
      <c r="AQ31" s="1">
        <f>(AP31+AM31+AD31+AA31+U31+X31+AG31+AJ31)</f>
        <v>3.8525009278962755E-2</v>
      </c>
      <c r="AR31" s="9">
        <f>$B$26/12</f>
        <v>119.21204166666666</v>
      </c>
      <c r="AS31" s="1">
        <f>$B$28</f>
        <v>0.1</v>
      </c>
      <c r="AT31" s="1">
        <f>$E$2/12</f>
        <v>548.33333333333337</v>
      </c>
      <c r="AU31" s="1">
        <f>AT31*10000*AS31*0.67*AR31*AQ31</f>
        <v>1687261.2330947074</v>
      </c>
    </row>
    <row r="32" spans="1:47" x14ac:dyDescent="0.15">
      <c r="C32" s="7">
        <v>6</v>
      </c>
      <c r="D32" s="7">
        <v>13.8149005494808</v>
      </c>
      <c r="E32" s="10">
        <f>D31</f>
        <v>5.32852617269159</v>
      </c>
      <c r="F32" s="7" t="s">
        <v>83</v>
      </c>
      <c r="G32" s="1">
        <v>7</v>
      </c>
      <c r="H32" s="9">
        <f>E33</f>
        <v>13.8149005494808</v>
      </c>
      <c r="I32" s="9">
        <f>H32+273.15</f>
        <v>286.96490054948077</v>
      </c>
      <c r="J32" s="9">
        <f>EXP(($C$15*(I32-$C$13))/($C$16*I32*$C$13))</f>
        <v>9.6935818280191696E-2</v>
      </c>
      <c r="K32" s="9">
        <f>$B$26/12</f>
        <v>119.21204166666666</v>
      </c>
      <c r="L32" s="9">
        <f>K32*$B$27/100</f>
        <v>40.532094166666667</v>
      </c>
      <c r="M32" s="1" t="s">
        <v>83</v>
      </c>
      <c r="O32" s="9">
        <f>L32+O31-P31-N32</f>
        <v>126.10247599122098</v>
      </c>
      <c r="P32" s="9">
        <f>O32*J32</f>
        <v>12.223846697367234</v>
      </c>
      <c r="Q32" s="12">
        <f>P32*$B$28</f>
        <v>1.2223846697367236</v>
      </c>
      <c r="R32" s="9">
        <f>L32*$B$28</f>
        <v>4.0532094166666672</v>
      </c>
      <c r="S32" s="13">
        <f>Q32/R32</f>
        <v>0.30158438513201835</v>
      </c>
      <c r="T32" s="2">
        <f>$B$27/100</f>
        <v>0.34</v>
      </c>
      <c r="U32" s="14">
        <f>S32*T32</f>
        <v>0.10253869094488624</v>
      </c>
      <c r="V32" s="13"/>
      <c r="W32" s="2"/>
      <c r="X32" s="14"/>
      <c r="Y32" s="2">
        <v>0.02</v>
      </c>
      <c r="Z32" s="2">
        <v>0.63</v>
      </c>
      <c r="AA32" s="2">
        <f>Y32*Z32</f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>AO32*AN32</f>
        <v>2.9999999999999997E-4</v>
      </c>
      <c r="AQ32" s="1">
        <f>(AP32+AM32+AD32+AA32+U32+X32+AG32+AJ32)</f>
        <v>0.11543869094488624</v>
      </c>
      <c r="AR32" s="9">
        <f>$B$26/12</f>
        <v>119.21204166666666</v>
      </c>
      <c r="AS32" s="1">
        <f>$B$28</f>
        <v>0.1</v>
      </c>
      <c r="AT32" s="1">
        <f>$E$2/12</f>
        <v>548.33333333333337</v>
      </c>
      <c r="AU32" s="1">
        <f>AT32*10000*AS32*0.67*AR32*AQ32</f>
        <v>5055812.6182429744</v>
      </c>
    </row>
    <row r="33" spans="1:48" x14ac:dyDescent="0.15">
      <c r="C33" s="7">
        <v>7</v>
      </c>
      <c r="D33" s="7">
        <v>16.167292782228099</v>
      </c>
      <c r="E33" s="10">
        <f>D32</f>
        <v>13.8149005494808</v>
      </c>
      <c r="F33" s="7" t="s">
        <v>83</v>
      </c>
      <c r="G33" s="1">
        <v>8</v>
      </c>
      <c r="H33" s="9">
        <f>E34</f>
        <v>16.167292782228099</v>
      </c>
      <c r="I33" s="9">
        <f>H33+273.15</f>
        <v>289.31729278222809</v>
      </c>
      <c r="J33" s="9">
        <f>EXP(($C$15*(I33-$C$13))/($C$16*I33*$C$13))</f>
        <v>0.12773150368290087</v>
      </c>
      <c r="K33" s="9">
        <f>$B$26/12</f>
        <v>119.21204166666666</v>
      </c>
      <c r="L33" s="9">
        <f>K33*$B$27/100</f>
        <v>40.532094166666667</v>
      </c>
      <c r="M33" s="1" t="s">
        <v>83</v>
      </c>
      <c r="O33" s="9">
        <f>L33+O32-P32-N33</f>
        <v>154.41072346052042</v>
      </c>
      <c r="P33" s="9">
        <f>O33*J33</f>
        <v>19.723113892376851</v>
      </c>
      <c r="Q33" s="12">
        <f>P33*$B$28</f>
        <v>1.9723113892376851</v>
      </c>
      <c r="R33" s="9">
        <f>L33*$B$28</f>
        <v>4.0532094166666672</v>
      </c>
      <c r="S33" s="13">
        <f>Q33/R33</f>
        <v>0.48660485716025526</v>
      </c>
      <c r="T33" s="2">
        <f>$B$27/100</f>
        <v>0.34</v>
      </c>
      <c r="U33" s="14">
        <f>S33*T33</f>
        <v>0.16544565143448681</v>
      </c>
      <c r="V33" s="13"/>
      <c r="W33" s="2"/>
      <c r="X33" s="14"/>
      <c r="Y33" s="2">
        <v>0.04</v>
      </c>
      <c r="Z33" s="2">
        <v>0.63</v>
      </c>
      <c r="AA33" s="2">
        <f>Y33*Z33</f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>AO33*AN33</f>
        <v>4.4999999999999999E-4</v>
      </c>
      <c r="AQ33" s="1">
        <f>(AP33+AM33+AD33+AA33+U33+X33+AG33+AJ33)</f>
        <v>0.19109565143448681</v>
      </c>
      <c r="AR33" s="9">
        <f>$B$26/12</f>
        <v>119.21204166666666</v>
      </c>
      <c r="AS33" s="1">
        <f>$B$28</f>
        <v>0.1</v>
      </c>
      <c r="AT33" s="1">
        <f>$E$2/12</f>
        <v>548.33333333333337</v>
      </c>
      <c r="AU33" s="1">
        <f>AT33*10000*AS33*0.67*AR33*AQ33</f>
        <v>8369323.9927253211</v>
      </c>
    </row>
    <row r="34" spans="1:48" x14ac:dyDescent="0.15">
      <c r="C34" s="7">
        <v>8</v>
      </c>
      <c r="D34" s="7">
        <v>11.999618613808201</v>
      </c>
      <c r="E34" s="10">
        <f>D33</f>
        <v>16.167292782228099</v>
      </c>
      <c r="F34" s="7" t="s">
        <v>83</v>
      </c>
      <c r="G34" s="1">
        <v>9</v>
      </c>
      <c r="H34" s="9">
        <f>E35</f>
        <v>11.999618613808201</v>
      </c>
      <c r="I34" s="9">
        <f>H34+273.15</f>
        <v>285.14961861380817</v>
      </c>
      <c r="J34" s="9">
        <f>EXP(($C$15*(I34-$C$13))/($C$16*I34*$C$13))</f>
        <v>7.8104435064874855E-2</v>
      </c>
      <c r="K34" s="9">
        <f>$B$26/12</f>
        <v>119.21204166666666</v>
      </c>
      <c r="L34" s="9">
        <f>K34*$B$27/100</f>
        <v>40.532094166666667</v>
      </c>
      <c r="M34" s="1" t="s">
        <v>83</v>
      </c>
      <c r="O34" s="9">
        <f>L34+O33-P33-N34</f>
        <v>175.21970373481022</v>
      </c>
      <c r="P34" s="9">
        <f>O34*J34</f>
        <v>13.685435972442095</v>
      </c>
      <c r="Q34" s="12">
        <f>P34*$B$28</f>
        <v>1.3685435972442095</v>
      </c>
      <c r="R34" s="9">
        <f>L34*$B$28</f>
        <v>4.0532094166666672</v>
      </c>
      <c r="S34" s="13">
        <f>Q34/R34</f>
        <v>0.33764443347457007</v>
      </c>
      <c r="T34" s="2">
        <f>$B$27/100</f>
        <v>0.34</v>
      </c>
      <c r="U34" s="14">
        <f>S34*T34</f>
        <v>0.11479910738135383</v>
      </c>
      <c r="V34" s="13"/>
      <c r="W34" s="2"/>
      <c r="X34" s="14"/>
      <c r="Y34" s="2">
        <v>0.02</v>
      </c>
      <c r="Z34" s="2">
        <v>0.63</v>
      </c>
      <c r="AA34" s="2">
        <f>Y34*Z34</f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>AO34*AN34</f>
        <v>2.9999999999999997E-4</v>
      </c>
      <c r="AQ34" s="1">
        <f>(AP34+AM34+AD34+AA34+U34+X34+AG34+AJ34)</f>
        <v>0.12769910738135384</v>
      </c>
      <c r="AR34" s="9">
        <f>$B$26/12</f>
        <v>119.21204166666666</v>
      </c>
      <c r="AS34" s="1">
        <f>$B$28</f>
        <v>0.1</v>
      </c>
      <c r="AT34" s="1">
        <f>$E$2/12</f>
        <v>548.33333333333337</v>
      </c>
      <c r="AU34" s="1">
        <f>AT34*10000*AS34*0.67*AR34*AQ34</f>
        <v>5592776.1580842277</v>
      </c>
    </row>
    <row r="35" spans="1:48" x14ac:dyDescent="0.15">
      <c r="C35" s="7">
        <v>9</v>
      </c>
      <c r="D35" s="7">
        <v>6.8626625756340998</v>
      </c>
      <c r="E35" s="10">
        <f>D34</f>
        <v>11.999618613808201</v>
      </c>
      <c r="F35" s="7" t="s">
        <v>83</v>
      </c>
      <c r="G35" s="1">
        <v>10</v>
      </c>
      <c r="H35" s="9">
        <f>E36</f>
        <v>6.8626625756340998</v>
      </c>
      <c r="I35" s="9">
        <f>H35+273.15</f>
        <v>280.01266257563407</v>
      </c>
      <c r="J35" s="9">
        <f>EXP(($C$15*(I35-$C$13))/($C$16*I35*$C$13))</f>
        <v>4.1746635560624572E-2</v>
      </c>
      <c r="K35" s="9">
        <f>$B$26/12</f>
        <v>119.21204166666666</v>
      </c>
      <c r="L35" s="9">
        <f>K35*$B$27/100</f>
        <v>40.532094166666667</v>
      </c>
      <c r="M35" s="1" t="s">
        <v>83</v>
      </c>
      <c r="O35" s="9">
        <f>L35+O34-P34-N35</f>
        <v>202.0663619290348</v>
      </c>
      <c r="P35" s="9">
        <f>O35*J35</f>
        <v>8.4355907705126789</v>
      </c>
      <c r="Q35" s="12">
        <f>P35*$B$28</f>
        <v>0.84355907705126798</v>
      </c>
      <c r="R35" s="9">
        <f>L35*$B$28</f>
        <v>4.0532094166666672</v>
      </c>
      <c r="S35" s="13">
        <f>Q35/R35</f>
        <v>0.20812126646666221</v>
      </c>
      <c r="T35" s="2">
        <f>$B$27/100</f>
        <v>0.34</v>
      </c>
      <c r="U35" s="14">
        <f>S35*T35</f>
        <v>7.0761230598665154E-2</v>
      </c>
      <c r="V35" s="13"/>
      <c r="W35" s="2"/>
      <c r="X35" s="14"/>
      <c r="Y35" s="2">
        <v>0.02</v>
      </c>
      <c r="Z35" s="2">
        <v>0.63</v>
      </c>
      <c r="AA35" s="2">
        <f>Y35*Z35</f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>AO35*AN35</f>
        <v>2.9999999999999997E-4</v>
      </c>
      <c r="AQ35" s="1">
        <f>(AP35+AM35+AD35+AA35+U35+X35+AG35+AJ35)</f>
        <v>8.3661230598665148E-2</v>
      </c>
      <c r="AR35" s="9">
        <f>$B$26/12</f>
        <v>119.21204166666666</v>
      </c>
      <c r="AS35" s="1">
        <f>$B$28</f>
        <v>0.1</v>
      </c>
      <c r="AT35" s="1">
        <f>$E$2/12</f>
        <v>548.33333333333337</v>
      </c>
      <c r="AU35" s="1">
        <f>AT35*10000*AS35*0.67*AR35*AQ35</f>
        <v>3664070.5283153914</v>
      </c>
    </row>
    <row r="36" spans="1:48" x14ac:dyDescent="0.15">
      <c r="C36" s="7">
        <v>10</v>
      </c>
      <c r="D36" s="7">
        <v>-3.4599007208558801</v>
      </c>
      <c r="E36" s="10">
        <f>D35</f>
        <v>6.8626625756340998</v>
      </c>
      <c r="F36" s="7" t="s">
        <v>83</v>
      </c>
      <c r="G36" s="1">
        <v>11</v>
      </c>
      <c r="H36" s="9">
        <f>E37</f>
        <v>-3.4599007208558801</v>
      </c>
      <c r="I36" s="9">
        <f>H36+273.15</f>
        <v>269.69009927914408</v>
      </c>
      <c r="J36" s="9">
        <f>EXP(($C$15*(I36-$C$13))/($C$16*I36*$C$13))</f>
        <v>1.103058888132096E-2</v>
      </c>
      <c r="K36" s="9">
        <f>$B$26/12</f>
        <v>119.21204166666666</v>
      </c>
      <c r="L36" s="9">
        <f>K36*$B$27/100</f>
        <v>40.532094166666667</v>
      </c>
      <c r="M36" s="1" t="s">
        <v>85</v>
      </c>
      <c r="N36" s="9">
        <f>(O35-P35)*C21/100</f>
        <v>183.94923260059602</v>
      </c>
      <c r="O36" s="9">
        <f>L36+O35-P35-N36</f>
        <v>50.21363272459277</v>
      </c>
      <c r="P36" s="9">
        <f>O36*J36</f>
        <v>0.55388593882262727</v>
      </c>
      <c r="Q36" s="12">
        <f>P36*$B$28</f>
        <v>5.5388593882262728E-2</v>
      </c>
      <c r="R36" s="9">
        <f>L36*$B$28</f>
        <v>4.0532094166666672</v>
      </c>
      <c r="S36" s="13">
        <f>Q36/R36</f>
        <v>1.3665366919978673E-2</v>
      </c>
      <c r="T36" s="2">
        <f>$B$27/100</f>
        <v>0.34</v>
      </c>
      <c r="U36" s="14">
        <f>S36*T36</f>
        <v>4.6462247527927492E-3</v>
      </c>
      <c r="V36" s="13"/>
      <c r="W36" s="2"/>
      <c r="X36" s="14"/>
      <c r="Y36" s="2">
        <v>0.02</v>
      </c>
      <c r="Z36" s="2">
        <v>0.63</v>
      </c>
      <c r="AA36" s="2">
        <f>Y36*Z36</f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>AO36*AN36</f>
        <v>2.9999999999999997E-4</v>
      </c>
      <c r="AQ36" s="1">
        <f>(AP36+AM36+AD36+AA36+U36+X36+AG36+AJ36)</f>
        <v>1.7546224752792751E-2</v>
      </c>
      <c r="AR36" s="9">
        <f>$B$26/12</f>
        <v>119.21204166666666</v>
      </c>
      <c r="AS36" s="1">
        <f>$B$28</f>
        <v>0.1</v>
      </c>
      <c r="AT36" s="1">
        <f>$E$2/12</f>
        <v>548.33333333333337</v>
      </c>
      <c r="AU36" s="1">
        <f>AT36*10000*AS36*0.67*AR36*AQ36</f>
        <v>768463.53489966143</v>
      </c>
    </row>
    <row r="37" spans="1:48" x14ac:dyDescent="0.15">
      <c r="C37" s="7">
        <v>11</v>
      </c>
      <c r="D37" s="7">
        <v>-14.5336990988627</v>
      </c>
      <c r="E37" s="10">
        <f>D36</f>
        <v>-3.4599007208558801</v>
      </c>
      <c r="F37" s="7" t="s">
        <v>85</v>
      </c>
      <c r="G37" s="1">
        <v>12</v>
      </c>
      <c r="H37" s="9">
        <f>E38</f>
        <v>-14.5336990988627</v>
      </c>
      <c r="I37" s="9">
        <f>H37+273.15</f>
        <v>258.61630090113727</v>
      </c>
      <c r="J37" s="9">
        <f>EXP(($C$15*(I37-$C$13))/($C$16*I37*$C$13))</f>
        <v>2.3507544932982512E-3</v>
      </c>
      <c r="K37" s="9">
        <f>$B$26/12</f>
        <v>119.21204166666666</v>
      </c>
      <c r="L37" s="9">
        <f>K37*$B$27/100</f>
        <v>40.532094166666667</v>
      </c>
      <c r="M37" s="1" t="s">
        <v>83</v>
      </c>
      <c r="O37" s="9">
        <f>L37+O36-P36-N37</f>
        <v>90.191840952436806</v>
      </c>
      <c r="P37" s="9">
        <f>O37*J37</f>
        <v>0.21201887537778205</v>
      </c>
      <c r="Q37" s="12">
        <f>P37*$B$28</f>
        <v>2.1201887537778207E-2</v>
      </c>
      <c r="R37" s="9">
        <f>L37*$B$28</f>
        <v>4.0532094166666672</v>
      </c>
      <c r="S37" s="13">
        <f>Q37/R37</f>
        <v>5.2308887496897456E-3</v>
      </c>
      <c r="T37" s="2">
        <f>$B$27/100</f>
        <v>0.34</v>
      </c>
      <c r="U37" s="14">
        <f>S37*T37</f>
        <v>1.7785021748945135E-3</v>
      </c>
      <c r="V37" s="13"/>
      <c r="W37" s="2"/>
      <c r="X37" s="14"/>
      <c r="Y37" s="2">
        <v>0.02</v>
      </c>
      <c r="Z37" s="2">
        <v>0.63</v>
      </c>
      <c r="AA37" s="2">
        <f>Y37*Z37</f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>AO37*AN37</f>
        <v>2.9999999999999997E-4</v>
      </c>
      <c r="AQ37" s="1">
        <f>(AP37+AM37+AD37+AA37+U37+X37+AG37+AJ37)</f>
        <v>1.4678502174894513E-2</v>
      </c>
      <c r="AR37" s="9">
        <f>$B$26/12</f>
        <v>119.21204166666666</v>
      </c>
      <c r="AS37" s="1">
        <f>$B$28</f>
        <v>0.1</v>
      </c>
      <c r="AT37" s="1">
        <f>$E$2/12</f>
        <v>548.33333333333337</v>
      </c>
      <c r="AU37" s="1">
        <f>AT37*10000*AS37*0.67*AR37*AQ37</f>
        <v>642867.27357441594</v>
      </c>
      <c r="AV37" s="1">
        <f>SUM(AU26:AU37)</f>
        <v>28983365.035536814</v>
      </c>
    </row>
    <row r="38" spans="1:48" x14ac:dyDescent="0.15">
      <c r="C38" s="7">
        <v>12</v>
      </c>
      <c r="D38" s="7">
        <v>-24.2415874102985</v>
      </c>
      <c r="E38" s="10">
        <f>D37</f>
        <v>-14.5336990988627</v>
      </c>
      <c r="F38" s="7" t="s">
        <v>83</v>
      </c>
    </row>
    <row r="40" spans="1:48" x14ac:dyDescent="0.15">
      <c r="S40" s="36" t="s">
        <v>25</v>
      </c>
      <c r="T40" s="36"/>
      <c r="U40" s="36"/>
      <c r="V40" s="36" t="s">
        <v>54</v>
      </c>
      <c r="W40" s="36"/>
      <c r="X40" s="36"/>
      <c r="Y40" s="36" t="s">
        <v>55</v>
      </c>
      <c r="Z40" s="36"/>
      <c r="AA40" s="36"/>
      <c r="AB40" s="36" t="s">
        <v>56</v>
      </c>
      <c r="AC40" s="36"/>
      <c r="AD40" s="36"/>
      <c r="AE40" s="36" t="s">
        <v>57</v>
      </c>
      <c r="AF40" s="36"/>
      <c r="AG40" s="36"/>
      <c r="AH40" s="36" t="s">
        <v>58</v>
      </c>
      <c r="AI40" s="36"/>
      <c r="AJ40" s="36"/>
      <c r="AK40" s="39" t="s">
        <v>59</v>
      </c>
      <c r="AL40" s="38"/>
      <c r="AM40" s="37"/>
      <c r="AN40" s="36" t="s">
        <v>60</v>
      </c>
      <c r="AO40" s="36"/>
      <c r="AP40" s="36"/>
    </row>
    <row r="41" spans="1:48" x14ac:dyDescent="0.15">
      <c r="A41" s="35" t="s">
        <v>30</v>
      </c>
      <c r="B41" s="35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-19.3762012746034</v>
      </c>
      <c r="E42" s="7"/>
      <c r="F42" s="7"/>
      <c r="G42" s="1">
        <v>1</v>
      </c>
      <c r="H42" s="9">
        <f>E43</f>
        <v>-19.3762012746034</v>
      </c>
      <c r="I42" s="9">
        <f>H42+273.15</f>
        <v>253.77379872539657</v>
      </c>
      <c r="J42" s="9">
        <f>EXP(($C$15*(I42-$C$13))/($C$16*I42*$C$13))</f>
        <v>1.1460358442997502E-3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>O42*J42</f>
        <v>6.7451372161067183E-2</v>
      </c>
      <c r="Q42" s="12">
        <f>P42*$B$44</f>
        <v>1.6188329318656124E-2</v>
      </c>
      <c r="R42" s="9">
        <f>L42*$B$44</f>
        <v>14.125500000000001</v>
      </c>
      <c r="S42" s="13">
        <f>Q42/R42</f>
        <v>1.1460358442997502E-3</v>
      </c>
      <c r="T42" s="2">
        <f>$B$43/100</f>
        <v>0.43</v>
      </c>
      <c r="U42" s="14">
        <f>S42*T42</f>
        <v>4.9279541304889259E-4</v>
      </c>
      <c r="V42" s="13"/>
      <c r="W42" s="2"/>
      <c r="X42" s="14"/>
      <c r="Y42" s="2">
        <v>0.02</v>
      </c>
      <c r="Z42" s="2">
        <v>0.28999999999999998</v>
      </c>
      <c r="AA42" s="2">
        <f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>AO42*AN42</f>
        <v>2.6000000000000003E-3</v>
      </c>
      <c r="AQ42" s="1">
        <f>(AP42+AM42+AD42+AA42+U42+X42+AG42+AJ42)</f>
        <v>8.9127954130488914E-3</v>
      </c>
      <c r="AR42" s="9">
        <f>$B$42/12</f>
        <v>136.875</v>
      </c>
      <c r="AS42" s="1">
        <f>$B$44</f>
        <v>0.24</v>
      </c>
      <c r="AT42" s="1">
        <f>$E$3/12</f>
        <v>1675919.0833333333</v>
      </c>
      <c r="AU42" s="1">
        <f>AT42*10000*AS42*0.67*AR42*AQ42</f>
        <v>3287586288.8586407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>D27</f>
        <v>-23.630721077782901</v>
      </c>
      <c r="E43" s="10">
        <f>D42</f>
        <v>-19.3762012746034</v>
      </c>
      <c r="F43" s="7" t="s">
        <v>83</v>
      </c>
      <c r="G43" s="1">
        <v>2</v>
      </c>
      <c r="H43" s="9">
        <f>E44</f>
        <v>-23.630721077782901</v>
      </c>
      <c r="I43" s="9">
        <f>H43+273.15</f>
        <v>249.51927892221707</v>
      </c>
      <c r="J43" s="9">
        <f>EXP(($C$15*(I43-$C$13))/($C$16*I43*$C$13))</f>
        <v>5.9577126696235092E-4</v>
      </c>
      <c r="K43" s="9">
        <f>$B$42/12</f>
        <v>136.875</v>
      </c>
      <c r="L43" s="9">
        <f>K43*$B$43/100</f>
        <v>58.856250000000003</v>
      </c>
      <c r="M43" s="1" t="s">
        <v>83</v>
      </c>
      <c r="O43" s="9">
        <f>L43+O42-P42-N43</f>
        <v>117.64504862783893</v>
      </c>
      <c r="P43" s="9">
        <f>O43*J43</f>
        <v>7.0089539672854986E-2</v>
      </c>
      <c r="Q43" s="12">
        <f>P43*$B$44</f>
        <v>1.6821489521485197E-2</v>
      </c>
      <c r="R43" s="9">
        <f>L43*$B$44</f>
        <v>14.125500000000001</v>
      </c>
      <c r="S43" s="13">
        <f>Q43/R43</f>
        <v>1.1908597586977592E-3</v>
      </c>
      <c r="T43" s="2">
        <f>$B$43/100</f>
        <v>0.43</v>
      </c>
      <c r="U43" s="14">
        <f>S43*T43</f>
        <v>5.1206969624003641E-4</v>
      </c>
      <c r="V43" s="13"/>
      <c r="W43" s="2"/>
      <c r="X43" s="14"/>
      <c r="Y43" s="2">
        <v>0.02</v>
      </c>
      <c r="Z43" s="2">
        <v>0.28999999999999998</v>
      </c>
      <c r="AA43" s="2">
        <f>Y43*Z43</f>
        <v>5.7999999999999996E-3</v>
      </c>
      <c r="AB43" s="2"/>
      <c r="AC43" s="2"/>
      <c r="AD43" s="2"/>
      <c r="AE43" s="13">
        <v>1E-3</v>
      </c>
      <c r="AF43" s="2">
        <v>0.02</v>
      </c>
      <c r="AG43" s="16">
        <f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>AO43*AN43</f>
        <v>2.6000000000000003E-3</v>
      </c>
      <c r="AQ43" s="1">
        <f>(AP43+AM43+AD43+AA43+U43+X43+AG43+AJ43)</f>
        <v>8.9320696962400352E-3</v>
      </c>
      <c r="AR43" s="9">
        <f>$B$42/12</f>
        <v>136.875</v>
      </c>
      <c r="AS43" s="1">
        <f>$B$44</f>
        <v>0.24</v>
      </c>
      <c r="AT43" s="1">
        <f>$E$3/12</f>
        <v>1675919.0833333333</v>
      </c>
      <c r="AU43" s="1">
        <f>AT43*10000*AS43*0.67*AR43*AQ43</f>
        <v>3294695828.145721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>D28</f>
        <v>-22.0647226141242</v>
      </c>
      <c r="E44" s="10">
        <f>D43</f>
        <v>-23.630721077782901</v>
      </c>
      <c r="F44" s="7" t="s">
        <v>83</v>
      </c>
      <c r="G44" s="1">
        <v>3</v>
      </c>
      <c r="H44" s="9">
        <f>E45</f>
        <v>-22.0647226141242</v>
      </c>
      <c r="I44" s="9">
        <f>H44+273.15</f>
        <v>251.08527738587577</v>
      </c>
      <c r="J44" s="9">
        <f>EXP(($C$15*(I44-$C$13))/($C$16*I44*$C$13))</f>
        <v>7.5993663166216638E-4</v>
      </c>
      <c r="K44" s="9">
        <f>$B$42/12</f>
        <v>136.875</v>
      </c>
      <c r="L44" s="9">
        <f>K44*$B$43/100</f>
        <v>58.856250000000003</v>
      </c>
      <c r="M44" s="1" t="s">
        <v>83</v>
      </c>
      <c r="O44" s="9">
        <f>L44+O43-P43-N44</f>
        <v>176.43120908816607</v>
      </c>
      <c r="P44" s="9">
        <f>O44*J44</f>
        <v>0.13407653875454431</v>
      </c>
      <c r="Q44" s="12">
        <f>P44*$B$44</f>
        <v>3.2178369301090637E-2</v>
      </c>
      <c r="R44" s="9">
        <f>L44*$B$44</f>
        <v>14.125500000000001</v>
      </c>
      <c r="S44" s="13">
        <f>Q44/R44</f>
        <v>2.278034002413411E-3</v>
      </c>
      <c r="T44" s="2">
        <f>$B$43/100</f>
        <v>0.43</v>
      </c>
      <c r="U44" s="14">
        <f>S44*T44</f>
        <v>9.7955462103776667E-4</v>
      </c>
      <c r="V44" s="13"/>
      <c r="W44" s="2"/>
      <c r="X44" s="14"/>
      <c r="Y44" s="2">
        <v>0.02</v>
      </c>
      <c r="Z44" s="2">
        <v>0.28999999999999998</v>
      </c>
      <c r="AA44" s="2">
        <f>Y44*Z44</f>
        <v>5.7999999999999996E-3</v>
      </c>
      <c r="AB44" s="2"/>
      <c r="AC44" s="2"/>
      <c r="AD44" s="2"/>
      <c r="AE44" s="13">
        <v>1E-3</v>
      </c>
      <c r="AF44" s="2">
        <v>0.02</v>
      </c>
      <c r="AG44" s="16">
        <f>AE44*AF44</f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>AO44*AN44</f>
        <v>2.6000000000000003E-3</v>
      </c>
      <c r="AQ44" s="1">
        <f>(AP44+AM44+AD44+AA44+U44+X44+AG44+AJ44)</f>
        <v>9.3995546210377656E-3</v>
      </c>
      <c r="AR44" s="9">
        <f>$B$42/12</f>
        <v>136.875</v>
      </c>
      <c r="AS44" s="1">
        <f>$B$44</f>
        <v>0.24</v>
      </c>
      <c r="AT44" s="1">
        <f>$E$3/12</f>
        <v>1675919.0833333333</v>
      </c>
      <c r="AU44" s="1">
        <f>AT44*10000*AS44*0.67*AR44*AQ44</f>
        <v>3467132976.9624681</v>
      </c>
    </row>
    <row r="45" spans="1:48" x14ac:dyDescent="0.15">
      <c r="C45" s="7">
        <v>3</v>
      </c>
      <c r="D45" s="7">
        <f>D29</f>
        <v>-15.686429032502801</v>
      </c>
      <c r="E45" s="10">
        <f>D44</f>
        <v>-22.0647226141242</v>
      </c>
      <c r="F45" s="7" t="s">
        <v>83</v>
      </c>
      <c r="G45" s="1">
        <v>4</v>
      </c>
      <c r="H45" s="9">
        <f>E46</f>
        <v>-15.686429032502801</v>
      </c>
      <c r="I45" s="9">
        <f>H45+273.15</f>
        <v>257.46357096749716</v>
      </c>
      <c r="J45" s="9">
        <f>EXP(($C$15*(I45-$C$13))/($C$16*I45*$C$13))</f>
        <v>1.9860935899942678E-3</v>
      </c>
      <c r="K45" s="9">
        <f>$B$42/12</f>
        <v>136.875</v>
      </c>
      <c r="L45" s="9">
        <f>K45*$B$43/100</f>
        <v>58.856250000000003</v>
      </c>
      <c r="M45" s="1" t="s">
        <v>83</v>
      </c>
      <c r="O45" s="9">
        <f>L45+O44-P44-N45</f>
        <v>235.15338254941153</v>
      </c>
      <c r="P45" s="9">
        <f>O45*J45</f>
        <v>0.46703662574685617</v>
      </c>
      <c r="Q45" s="12">
        <f>P45*$B$44</f>
        <v>0.11208879017924547</v>
      </c>
      <c r="R45" s="9">
        <f>L45*$B$44</f>
        <v>14.125500000000001</v>
      </c>
      <c r="S45" s="13">
        <f>Q45/R45</f>
        <v>7.9352086778694889E-3</v>
      </c>
      <c r="T45" s="2">
        <f>$B$43/100</f>
        <v>0.43</v>
      </c>
      <c r="U45" s="14">
        <f>S45*T45</f>
        <v>3.4121397314838802E-3</v>
      </c>
      <c r="V45" s="13"/>
      <c r="W45" s="2"/>
      <c r="X45" s="14"/>
      <c r="Y45" s="2">
        <v>0.02</v>
      </c>
      <c r="Z45" s="2">
        <v>0.28999999999999998</v>
      </c>
      <c r="AA45" s="2">
        <f>Y45*Z45</f>
        <v>5.7999999999999996E-3</v>
      </c>
      <c r="AB45" s="2"/>
      <c r="AC45" s="2"/>
      <c r="AD45" s="2"/>
      <c r="AE45" s="13">
        <v>1E-3</v>
      </c>
      <c r="AF45" s="2">
        <v>0.02</v>
      </c>
      <c r="AG45" s="16">
        <f>AE45*AF45</f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>AO45*AN45</f>
        <v>2.6000000000000003E-3</v>
      </c>
      <c r="AQ45" s="1">
        <f>(AP45+AM45+AD45+AA45+U45+X45+AG45+AJ45)</f>
        <v>1.1832139731483879E-2</v>
      </c>
      <c r="AR45" s="9">
        <f>$B$42/12</f>
        <v>136.875</v>
      </c>
      <c r="AS45" s="1">
        <f>$B$44</f>
        <v>0.24</v>
      </c>
      <c r="AT45" s="1">
        <f>$E$3/12</f>
        <v>1675919.0833333333</v>
      </c>
      <c r="AU45" s="1">
        <f>AT45*10000*AS45*0.67*AR45*AQ45</f>
        <v>4364419752.3186855</v>
      </c>
    </row>
    <row r="46" spans="1:48" x14ac:dyDescent="0.15">
      <c r="C46" s="7">
        <v>4</v>
      </c>
      <c r="D46" s="7">
        <f>D30</f>
        <v>-3.6895654262141102</v>
      </c>
      <c r="E46" s="10">
        <f>D45</f>
        <v>-15.686429032502801</v>
      </c>
      <c r="F46" s="7" t="s">
        <v>83</v>
      </c>
      <c r="G46" s="1">
        <v>5</v>
      </c>
      <c r="H46" s="9">
        <f>E47</f>
        <v>-3.6895654262141102</v>
      </c>
      <c r="I46" s="9">
        <f>H46+273.15</f>
        <v>269.46043457378585</v>
      </c>
      <c r="J46" s="9">
        <f>EXP(($C$15*(I46-$C$13))/($C$16*I46*$C$13))</f>
        <v>1.0696329288586505E-2</v>
      </c>
      <c r="K46" s="9">
        <f>$B$42/12</f>
        <v>136.875</v>
      </c>
      <c r="L46" s="9">
        <f>K46*$B$43/100</f>
        <v>58.856250000000003</v>
      </c>
      <c r="M46" s="1" t="s">
        <v>85</v>
      </c>
      <c r="N46" s="9">
        <f>(O45-P45)*$C$21/100</f>
        <v>222.95202862748144</v>
      </c>
      <c r="O46" s="9">
        <f>L46+O45-P45-N46</f>
        <v>70.590567296183252</v>
      </c>
      <c r="P46" s="9">
        <f>O46*J46</f>
        <v>0.75505995246810154</v>
      </c>
      <c r="Q46" s="12">
        <f>P46*$B$44</f>
        <v>0.18121438859234437</v>
      </c>
      <c r="R46" s="9">
        <f>L46*$B$44</f>
        <v>14.125500000000001</v>
      </c>
      <c r="S46" s="13">
        <f>Q46/R46</f>
        <v>1.2828883125719044E-2</v>
      </c>
      <c r="T46" s="2">
        <f>$B$43/100</f>
        <v>0.43</v>
      </c>
      <c r="U46" s="14">
        <f>S46*T46</f>
        <v>5.5164197440591891E-3</v>
      </c>
      <c r="V46" s="13"/>
      <c r="W46" s="2"/>
      <c r="X46" s="14"/>
      <c r="Y46" s="2">
        <v>0.02</v>
      </c>
      <c r="Z46" s="2">
        <v>0.28999999999999998</v>
      </c>
      <c r="AA46" s="2">
        <f>Y46*Z46</f>
        <v>5.7999999999999996E-3</v>
      </c>
      <c r="AB46" s="2"/>
      <c r="AC46" s="2"/>
      <c r="AD46" s="2"/>
      <c r="AE46" s="13">
        <v>1E-3</v>
      </c>
      <c r="AF46" s="2">
        <v>0.02</v>
      </c>
      <c r="AG46" s="16">
        <f>AE46*AF46</f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>AO46*AN46</f>
        <v>2.6000000000000003E-3</v>
      </c>
      <c r="AQ46" s="1">
        <f>(AP46+AM46+AD46+AA46+U46+X46+AG46+AJ46)</f>
        <v>1.3936419744059188E-2</v>
      </c>
      <c r="AR46" s="9">
        <f>$B$42/12</f>
        <v>136.875</v>
      </c>
      <c r="AS46" s="1">
        <f>$B$44</f>
        <v>0.24</v>
      </c>
      <c r="AT46" s="1">
        <f>$E$3/12</f>
        <v>1675919.0833333333</v>
      </c>
      <c r="AU46" s="1">
        <f>AT46*10000*AS46*0.67*AR46*AQ46</f>
        <v>5140607446.1519222</v>
      </c>
    </row>
    <row r="47" spans="1:48" x14ac:dyDescent="0.15">
      <c r="C47" s="7">
        <v>5</v>
      </c>
      <c r="D47" s="7">
        <f>D31</f>
        <v>5.32852617269159</v>
      </c>
      <c r="E47" s="10">
        <f>D46</f>
        <v>-3.6895654262141102</v>
      </c>
      <c r="F47" s="7" t="s">
        <v>85</v>
      </c>
      <c r="G47" s="1">
        <v>6</v>
      </c>
      <c r="H47" s="9">
        <f>E48</f>
        <v>5.32852617269159</v>
      </c>
      <c r="I47" s="9">
        <f>H47+273.15</f>
        <v>278.47852617269155</v>
      </c>
      <c r="J47" s="9">
        <f>EXP(($C$15*(I47-$C$13))/($C$16*I47*$C$13))</f>
        <v>3.4468864012854143E-2</v>
      </c>
      <c r="K47" s="9">
        <f>$B$42/12</f>
        <v>136.875</v>
      </c>
      <c r="L47" s="9">
        <f>K47*$B$43/100</f>
        <v>58.856250000000003</v>
      </c>
      <c r="M47" s="1" t="s">
        <v>83</v>
      </c>
      <c r="O47" s="9">
        <f>L47+O46-P46-N47</f>
        <v>128.69175734371518</v>
      </c>
      <c r="P47" s="9">
        <f>O47*J47</f>
        <v>4.4358586834557423</v>
      </c>
      <c r="Q47" s="12">
        <f>P47*$B$44</f>
        <v>1.0646060840293781</v>
      </c>
      <c r="R47" s="9">
        <f>L47*$B$44</f>
        <v>14.125500000000001</v>
      </c>
      <c r="S47" s="13">
        <f>Q47/R47</f>
        <v>7.5367674349890487E-2</v>
      </c>
      <c r="T47" s="2">
        <f>$B$43/100</f>
        <v>0.43</v>
      </c>
      <c r="U47" s="14">
        <f>S47*T47</f>
        <v>3.2408099970452908E-2</v>
      </c>
      <c r="V47" s="13"/>
      <c r="W47" s="2"/>
      <c r="X47" s="14"/>
      <c r="Y47" s="2">
        <v>0.02</v>
      </c>
      <c r="Z47" s="2">
        <v>0.28999999999999998</v>
      </c>
      <c r="AA47" s="2">
        <f>Y47*Z47</f>
        <v>5.7999999999999996E-3</v>
      </c>
      <c r="AB47" s="2"/>
      <c r="AC47" s="2"/>
      <c r="AD47" s="2"/>
      <c r="AE47" s="13">
        <v>1E-3</v>
      </c>
      <c r="AF47" s="2">
        <v>0.02</v>
      </c>
      <c r="AG47" s="16">
        <f>AE47*AF47</f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>AO47*AN47</f>
        <v>2.6000000000000003E-3</v>
      </c>
      <c r="AQ47" s="1">
        <f>(AP47+AM47+AD47+AA47+U47+X47+AG47+AJ47)</f>
        <v>4.0828099970452905E-2</v>
      </c>
      <c r="AR47" s="9">
        <f>$B$42/12</f>
        <v>136.875</v>
      </c>
      <c r="AS47" s="1">
        <f>$B$44</f>
        <v>0.24</v>
      </c>
      <c r="AT47" s="1">
        <f>$E$3/12</f>
        <v>1675919.0833333333</v>
      </c>
      <c r="AU47" s="1">
        <f>AT47*10000*AS47*0.67*AR47*AQ47</f>
        <v>15059910549.107376</v>
      </c>
    </row>
    <row r="48" spans="1:48" x14ac:dyDescent="0.15">
      <c r="C48" s="7">
        <v>6</v>
      </c>
      <c r="D48" s="7">
        <f>D32</f>
        <v>13.8149005494808</v>
      </c>
      <c r="E48" s="10">
        <f>D47</f>
        <v>5.32852617269159</v>
      </c>
      <c r="F48" s="7" t="s">
        <v>83</v>
      </c>
      <c r="G48" s="1">
        <v>7</v>
      </c>
      <c r="H48" s="9">
        <f>E49</f>
        <v>13.8149005494808</v>
      </c>
      <c r="I48" s="9">
        <f>H48+273.15</f>
        <v>286.96490054948077</v>
      </c>
      <c r="J48" s="9">
        <f>EXP(($C$15*(I48-$C$13))/($C$16*I48*$C$13))</f>
        <v>9.6935818280191696E-2</v>
      </c>
      <c r="K48" s="9">
        <f>$B$42/12</f>
        <v>136.875</v>
      </c>
      <c r="L48" s="9">
        <f>K48*$B$43/100</f>
        <v>58.856250000000003</v>
      </c>
      <c r="M48" s="1" t="s">
        <v>83</v>
      </c>
      <c r="O48" s="9">
        <f>L48+O47-P47-N48</f>
        <v>183.11214866025946</v>
      </c>
      <c r="P48" s="9">
        <f>O48*J48</f>
        <v>17.75012596742636</v>
      </c>
      <c r="Q48" s="12">
        <f>P48*$B$44</f>
        <v>4.2600302321823262</v>
      </c>
      <c r="R48" s="9">
        <f>L48*$B$44</f>
        <v>14.125500000000001</v>
      </c>
      <c r="S48" s="13">
        <f>Q48/R48</f>
        <v>0.30158438513201841</v>
      </c>
      <c r="T48" s="2">
        <f>$B$43/100</f>
        <v>0.43</v>
      </c>
      <c r="U48" s="14">
        <f>S48*T48</f>
        <v>0.12968128560676792</v>
      </c>
      <c r="V48" s="13"/>
      <c r="W48" s="2"/>
      <c r="X48" s="14"/>
      <c r="Y48" s="2">
        <v>0.02</v>
      </c>
      <c r="Z48" s="2">
        <v>0.28999999999999998</v>
      </c>
      <c r="AA48" s="2">
        <f>Y48*Z48</f>
        <v>5.7999999999999996E-3</v>
      </c>
      <c r="AB48" s="2"/>
      <c r="AC48" s="2"/>
      <c r="AD48" s="2"/>
      <c r="AE48" s="13">
        <v>1E-3</v>
      </c>
      <c r="AF48" s="2">
        <v>0.02</v>
      </c>
      <c r="AG48" s="16">
        <f>AE48*AF48</f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>AO48*AN48</f>
        <v>2.6000000000000003E-3</v>
      </c>
      <c r="AQ48" s="1">
        <f>(AP48+AM48+AD48+AA48+U48+X48+AG48+AJ48)</f>
        <v>0.1381012856067679</v>
      </c>
      <c r="AR48" s="9">
        <f>$B$42/12</f>
        <v>136.875</v>
      </c>
      <c r="AS48" s="1">
        <f>$B$44</f>
        <v>0.24</v>
      </c>
      <c r="AT48" s="1">
        <f>$E$3/12</f>
        <v>1675919.0833333333</v>
      </c>
      <c r="AU48" s="1">
        <f>AT48*10000*AS48*0.67*AR48*AQ48</f>
        <v>50940235020.973068</v>
      </c>
    </row>
    <row r="49" spans="1:48" x14ac:dyDescent="0.15">
      <c r="C49" s="7">
        <v>7</v>
      </c>
      <c r="D49" s="7">
        <f>D33</f>
        <v>16.167292782228099</v>
      </c>
      <c r="E49" s="10">
        <f>D48</f>
        <v>13.8149005494808</v>
      </c>
      <c r="F49" s="7" t="s">
        <v>83</v>
      </c>
      <c r="G49" s="1">
        <v>8</v>
      </c>
      <c r="H49" s="9">
        <f>E50</f>
        <v>16.167292782228099</v>
      </c>
      <c r="I49" s="9">
        <f>H49+273.15</f>
        <v>289.31729278222809</v>
      </c>
      <c r="J49" s="9">
        <f>EXP(($C$15*(I49-$C$13))/($C$16*I49*$C$13))</f>
        <v>0.12773150368290087</v>
      </c>
      <c r="K49" s="9">
        <f>$B$42/12</f>
        <v>136.875</v>
      </c>
      <c r="L49" s="9">
        <f>K49*$B$43/100</f>
        <v>58.856250000000003</v>
      </c>
      <c r="M49" s="1" t="s">
        <v>83</v>
      </c>
      <c r="O49" s="9">
        <f>L49+O48-P48-N49</f>
        <v>224.21827269283312</v>
      </c>
      <c r="P49" s="9">
        <f>O49*J49</f>
        <v>28.639737124238287</v>
      </c>
      <c r="Q49" s="12">
        <f>P49*$B$44</f>
        <v>6.8735369098171883</v>
      </c>
      <c r="R49" s="9">
        <f>L49*$B$44</f>
        <v>14.125500000000001</v>
      </c>
      <c r="S49" s="13">
        <f>Q49/R49</f>
        <v>0.48660485716025542</v>
      </c>
      <c r="T49" s="2">
        <f>$B$43/100</f>
        <v>0.43</v>
      </c>
      <c r="U49" s="14">
        <f>S49*T49</f>
        <v>0.20924008857890983</v>
      </c>
      <c r="V49" s="13"/>
      <c r="W49" s="2"/>
      <c r="X49" s="14"/>
      <c r="Y49" s="2">
        <v>0.04</v>
      </c>
      <c r="Z49" s="2">
        <v>0.28999999999999998</v>
      </c>
      <c r="AA49" s="2">
        <f>Y49*Z49</f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>AE49*AF49</f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>AO49*AN49</f>
        <v>3.8999999999999998E-3</v>
      </c>
      <c r="AQ49" s="1">
        <f>(AP49+AM49+AD49+AA49+U49+X49+AG49+AJ49)</f>
        <v>0.2248400885789098</v>
      </c>
      <c r="AR49" s="9">
        <f>$B$42/12</f>
        <v>136.875</v>
      </c>
      <c r="AS49" s="1">
        <f>$B$44</f>
        <v>0.24</v>
      </c>
      <c r="AT49" s="1">
        <f>$E$3/12</f>
        <v>1675919.0833333333</v>
      </c>
      <c r="AU49" s="1">
        <f>AT49*10000*AS49*0.67*AR49*AQ49</f>
        <v>82934832243.044479</v>
      </c>
    </row>
    <row r="50" spans="1:48" x14ac:dyDescent="0.15">
      <c r="C50" s="7">
        <v>8</v>
      </c>
      <c r="D50" s="7">
        <f>D34</f>
        <v>11.999618613808201</v>
      </c>
      <c r="E50" s="10">
        <f>D49</f>
        <v>16.167292782228099</v>
      </c>
      <c r="F50" s="7" t="s">
        <v>83</v>
      </c>
      <c r="G50" s="1">
        <v>9</v>
      </c>
      <c r="H50" s="9">
        <f>E51</f>
        <v>11.999618613808201</v>
      </c>
      <c r="I50" s="9">
        <f>H50+273.15</f>
        <v>285.14961861380817</v>
      </c>
      <c r="J50" s="9">
        <f>EXP(($C$15*(I50-$C$13))/($C$16*I50*$C$13))</f>
        <v>7.8104435064874855E-2</v>
      </c>
      <c r="K50" s="9">
        <f>$B$42/12</f>
        <v>136.875</v>
      </c>
      <c r="L50" s="9">
        <f>K50*$B$43/100</f>
        <v>58.856250000000003</v>
      </c>
      <c r="M50" s="1" t="s">
        <v>83</v>
      </c>
      <c r="O50" s="9">
        <f>L50+O49-P49-N50</f>
        <v>254.43478556859483</v>
      </c>
      <c r="P50" s="9">
        <f>O50*J50</f>
        <v>19.872485187687673</v>
      </c>
      <c r="Q50" s="12">
        <f>P50*$B$44</f>
        <v>4.7693964450450412</v>
      </c>
      <c r="R50" s="9">
        <f>L50*$B$44</f>
        <v>14.125500000000001</v>
      </c>
      <c r="S50" s="13">
        <f>Q50/R50</f>
        <v>0.33764443347457018</v>
      </c>
      <c r="T50" s="2">
        <f>$B$43/100</f>
        <v>0.43</v>
      </c>
      <c r="U50" s="14">
        <f>S50*T50</f>
        <v>0.14518710639406518</v>
      </c>
      <c r="V50" s="13"/>
      <c r="W50" s="2"/>
      <c r="X50" s="14"/>
      <c r="Y50" s="2">
        <v>0.02</v>
      </c>
      <c r="Z50" s="2">
        <v>0.28999999999999998</v>
      </c>
      <c r="AA50" s="2">
        <f>Y50*Z50</f>
        <v>5.7999999999999996E-3</v>
      </c>
      <c r="AB50" s="2"/>
      <c r="AC50" s="2"/>
      <c r="AD50" s="2"/>
      <c r="AE50" s="13">
        <v>1E-3</v>
      </c>
      <c r="AF50" s="2">
        <v>0.02</v>
      </c>
      <c r="AG50" s="16">
        <f>AE50*AF50</f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>AO50*AN50</f>
        <v>2.6000000000000003E-3</v>
      </c>
      <c r="AQ50" s="1">
        <f>(AP50+AM50+AD50+AA50+U50+X50+AG50+AJ50)</f>
        <v>0.15360710639406516</v>
      </c>
      <c r="AR50" s="9">
        <f>$B$42/12</f>
        <v>136.875</v>
      </c>
      <c r="AS50" s="1">
        <f>$B$44</f>
        <v>0.24</v>
      </c>
      <c r="AT50" s="1">
        <f>$E$3/12</f>
        <v>1675919.0833333333</v>
      </c>
      <c r="AU50" s="1">
        <f>AT50*10000*AS50*0.67*AR50*AQ50</f>
        <v>56659733949.803482</v>
      </c>
    </row>
    <row r="51" spans="1:48" x14ac:dyDescent="0.15">
      <c r="C51" s="7">
        <v>9</v>
      </c>
      <c r="D51" s="7">
        <f>D35</f>
        <v>6.8626625756340998</v>
      </c>
      <c r="E51" s="10">
        <f>D50</f>
        <v>11.999618613808201</v>
      </c>
      <c r="F51" s="7" t="s">
        <v>83</v>
      </c>
      <c r="G51" s="1">
        <v>10</v>
      </c>
      <c r="H51" s="9">
        <f>E52</f>
        <v>6.8626625756340998</v>
      </c>
      <c r="I51" s="9">
        <f>H51+273.15</f>
        <v>280.01266257563407</v>
      </c>
      <c r="J51" s="9">
        <f>EXP(($C$15*(I51-$C$13))/($C$16*I51*$C$13))</f>
        <v>4.1746635560624572E-2</v>
      </c>
      <c r="K51" s="9">
        <f>$B$42/12</f>
        <v>136.875</v>
      </c>
      <c r="L51" s="9">
        <f>K51*$B$43/100</f>
        <v>58.856250000000003</v>
      </c>
      <c r="M51" s="1" t="s">
        <v>83</v>
      </c>
      <c r="O51" s="9">
        <f>L51+O50-P50-N51</f>
        <v>293.41855038090716</v>
      </c>
      <c r="P51" s="9">
        <f>O51*J51</f>
        <v>12.249237289478492</v>
      </c>
      <c r="Q51" s="12">
        <f>P51*$B$44</f>
        <v>2.9398169494748378</v>
      </c>
      <c r="R51" s="9">
        <f>L51*$B$44</f>
        <v>14.125500000000001</v>
      </c>
      <c r="S51" s="13">
        <f>Q51/R51</f>
        <v>0.20812126646666226</v>
      </c>
      <c r="T51" s="2">
        <f>$B$43/100</f>
        <v>0.43</v>
      </c>
      <c r="U51" s="14">
        <f>S51*T51</f>
        <v>8.9492144580664776E-2</v>
      </c>
      <c r="V51" s="13"/>
      <c r="W51" s="2"/>
      <c r="X51" s="14"/>
      <c r="Y51" s="2">
        <v>0.02</v>
      </c>
      <c r="Z51" s="2">
        <v>0.28999999999999998</v>
      </c>
      <c r="AA51" s="2">
        <f>Y51*Z51</f>
        <v>5.7999999999999996E-3</v>
      </c>
      <c r="AB51" s="2"/>
      <c r="AC51" s="2"/>
      <c r="AD51" s="2"/>
      <c r="AE51" s="13">
        <v>1E-3</v>
      </c>
      <c r="AF51" s="2">
        <v>0.02</v>
      </c>
      <c r="AG51" s="16">
        <f>AE51*AF51</f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>AO51*AN51</f>
        <v>2.6000000000000003E-3</v>
      </c>
      <c r="AQ51" s="1">
        <f>(AP51+AM51+AD51+AA51+U51+X51+AG51+AJ51)</f>
        <v>9.7912144580664787E-2</v>
      </c>
      <c r="AR51" s="9">
        <f>$B$42/12</f>
        <v>136.875</v>
      </c>
      <c r="AS51" s="1">
        <f>$B$44</f>
        <v>0.24</v>
      </c>
      <c r="AT51" s="1">
        <f>$E$3/12</f>
        <v>1675919.0833333333</v>
      </c>
      <c r="AU51" s="1">
        <f>AT51*10000*AS51*0.67*AR51*AQ51</f>
        <v>36116011769.423592</v>
      </c>
    </row>
    <row r="52" spans="1:48" x14ac:dyDescent="0.15">
      <c r="C52" s="7">
        <v>10</v>
      </c>
      <c r="D52" s="7">
        <f>D36</f>
        <v>-3.4599007208558801</v>
      </c>
      <c r="E52" s="10">
        <f>D51</f>
        <v>6.8626625756340998</v>
      </c>
      <c r="F52" s="7" t="s">
        <v>83</v>
      </c>
      <c r="G52" s="1">
        <v>11</v>
      </c>
      <c r="H52" s="9">
        <f>E53</f>
        <v>-3.4599007208558801</v>
      </c>
      <c r="I52" s="9">
        <f>H52+273.15</f>
        <v>269.69009927914408</v>
      </c>
      <c r="J52" s="9">
        <f>EXP(($C$15*(I52-$C$13))/($C$16*I52*$C$13))</f>
        <v>1.103058888132096E-2</v>
      </c>
      <c r="K52" s="9">
        <f>$B$42/12</f>
        <v>136.875</v>
      </c>
      <c r="L52" s="9">
        <f>K52*$B$43/100</f>
        <v>58.856250000000003</v>
      </c>
      <c r="M52" s="1" t="s">
        <v>85</v>
      </c>
      <c r="N52" s="9">
        <f>(O51-P51)*$C$21/100</f>
        <v>267.11084743685723</v>
      </c>
      <c r="O52" s="9">
        <f>L52+O51-P51-N52</f>
        <v>72.91471565457141</v>
      </c>
      <c r="P52" s="9">
        <f>O52*J52</f>
        <v>0.80429225178399477</v>
      </c>
      <c r="Q52" s="12">
        <f>P52*$B$44</f>
        <v>0.19303014042815875</v>
      </c>
      <c r="R52" s="9">
        <f>L52*$B$44</f>
        <v>14.125500000000001</v>
      </c>
      <c r="S52" s="13">
        <f>Q52/R52</f>
        <v>1.3665366919978673E-2</v>
      </c>
      <c r="T52" s="2">
        <f>$B$43/100</f>
        <v>0.43</v>
      </c>
      <c r="U52" s="14">
        <f>S52*T52</f>
        <v>5.8761077755908296E-3</v>
      </c>
      <c r="V52" s="13"/>
      <c r="W52" s="2"/>
      <c r="X52" s="14"/>
      <c r="Y52" s="2">
        <v>0.02</v>
      </c>
      <c r="Z52" s="2">
        <v>0.28999999999999998</v>
      </c>
      <c r="AA52" s="2">
        <f>Y52*Z52</f>
        <v>5.7999999999999996E-3</v>
      </c>
      <c r="AB52" s="2"/>
      <c r="AC52" s="2"/>
      <c r="AD52" s="2"/>
      <c r="AE52" s="13">
        <v>1E-3</v>
      </c>
      <c r="AF52" s="2">
        <v>0.02</v>
      </c>
      <c r="AG52" s="16">
        <f>AE52*AF52</f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>AO52*AN52</f>
        <v>2.6000000000000003E-3</v>
      </c>
      <c r="AQ52" s="1">
        <f>(AP52+AM52+AD52+AA52+U52+X52+AG52+AJ52)</f>
        <v>1.4296107775590828E-2</v>
      </c>
      <c r="AR52" s="9">
        <f>$B$42/12</f>
        <v>136.875</v>
      </c>
      <c r="AS52" s="1">
        <f>$B$44</f>
        <v>0.24</v>
      </c>
      <c r="AT52" s="1">
        <f>$E$3/12</f>
        <v>1675919.0833333333</v>
      </c>
      <c r="AU52" s="1">
        <f>AT52*10000*AS52*0.67*AR52*AQ52</f>
        <v>5273282480.8552561</v>
      </c>
    </row>
    <row r="53" spans="1:48" x14ac:dyDescent="0.15">
      <c r="C53" s="7">
        <v>11</v>
      </c>
      <c r="D53" s="7">
        <f>D37</f>
        <v>-14.5336990988627</v>
      </c>
      <c r="E53" s="10">
        <f>D52</f>
        <v>-3.4599007208558801</v>
      </c>
      <c r="F53" s="7" t="s">
        <v>85</v>
      </c>
      <c r="G53" s="1">
        <v>12</v>
      </c>
      <c r="H53" s="9">
        <f>E54</f>
        <v>-14.5336990988627</v>
      </c>
      <c r="I53" s="9">
        <f>H53+273.15</f>
        <v>258.61630090113727</v>
      </c>
      <c r="J53" s="9">
        <f>EXP(($C$15*(I53-$C$13))/($C$16*I53*$C$13))</f>
        <v>2.3507544932982512E-3</v>
      </c>
      <c r="K53" s="9">
        <f>$B$42/12</f>
        <v>136.875</v>
      </c>
      <c r="L53" s="9">
        <f>K53*$B$43/100</f>
        <v>58.856250000000003</v>
      </c>
      <c r="M53" s="1" t="s">
        <v>83</v>
      </c>
      <c r="O53" s="9">
        <f>L53+O52-P52-N53</f>
        <v>130.96667340278739</v>
      </c>
      <c r="P53" s="9">
        <f>O53*J53</f>
        <v>0.30787049597392702</v>
      </c>
      <c r="Q53" s="12">
        <f>P53*$B$44</f>
        <v>7.3888919033742478E-2</v>
      </c>
      <c r="R53" s="9">
        <f>L53*$B$44</f>
        <v>14.125500000000001</v>
      </c>
      <c r="S53" s="13">
        <f>Q53/R53</f>
        <v>5.2308887496897438E-3</v>
      </c>
      <c r="T53" s="2">
        <f>$B$43/100</f>
        <v>0.43</v>
      </c>
      <c r="U53" s="14">
        <f>S53*T53</f>
        <v>2.2492821623665898E-3</v>
      </c>
      <c r="V53" s="13"/>
      <c r="W53" s="2"/>
      <c r="X53" s="14"/>
      <c r="Y53" s="2">
        <v>0.02</v>
      </c>
      <c r="Z53" s="2">
        <v>0.28999999999999998</v>
      </c>
      <c r="AA53" s="2">
        <f>Y53*Z53</f>
        <v>5.7999999999999996E-3</v>
      </c>
      <c r="AB53" s="2"/>
      <c r="AC53" s="2"/>
      <c r="AD53" s="2"/>
      <c r="AE53" s="13">
        <v>1E-3</v>
      </c>
      <c r="AF53" s="2">
        <v>0.02</v>
      </c>
      <c r="AG53" s="16">
        <f>AE53*AF53</f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>AO53*AN53</f>
        <v>2.6000000000000003E-3</v>
      </c>
      <c r="AQ53" s="1">
        <f>(AP53+AM53+AD53+AA53+U53+X53+AG53+AJ53)</f>
        <v>1.0669282162366588E-2</v>
      </c>
      <c r="AR53" s="9">
        <f>$B$42/12</f>
        <v>136.875</v>
      </c>
      <c r="AS53" s="1">
        <f>$B$44</f>
        <v>0.24</v>
      </c>
      <c r="AT53" s="1">
        <f>$E$3/12</f>
        <v>1675919.0833333333</v>
      </c>
      <c r="AU53" s="1">
        <f>AT53*10000*AS53*0.67*AR53*AQ53</f>
        <v>3935486468.993412</v>
      </c>
      <c r="AV53" s="1">
        <f>SUM(AU42:AU53)</f>
        <v>270473934774.63809</v>
      </c>
    </row>
    <row r="54" spans="1:48" x14ac:dyDescent="0.15">
      <c r="C54" s="7">
        <v>12</v>
      </c>
      <c r="D54" s="7">
        <f>D38</f>
        <v>-24.2415874102985</v>
      </c>
      <c r="E54" s="10">
        <f>D53</f>
        <v>-14.5336990988627</v>
      </c>
      <c r="F54" s="7" t="s">
        <v>83</v>
      </c>
    </row>
    <row r="56" spans="1:48" x14ac:dyDescent="0.15">
      <c r="S56" s="36" t="s">
        <v>25</v>
      </c>
      <c r="T56" s="36"/>
      <c r="U56" s="36"/>
      <c r="V56" s="36" t="s">
        <v>54</v>
      </c>
      <c r="W56" s="36"/>
      <c r="X56" s="36"/>
      <c r="Y56" s="36" t="s">
        <v>55</v>
      </c>
      <c r="Z56" s="36"/>
      <c r="AA56" s="36"/>
      <c r="AB56" s="36" t="s">
        <v>56</v>
      </c>
      <c r="AC56" s="36"/>
      <c r="AD56" s="36"/>
      <c r="AE56" s="36" t="s">
        <v>57</v>
      </c>
      <c r="AF56" s="36"/>
      <c r="AG56" s="36"/>
      <c r="AH56" s="36" t="s">
        <v>58</v>
      </c>
      <c r="AI56" s="36"/>
      <c r="AJ56" s="36"/>
      <c r="AK56" s="39" t="s">
        <v>59</v>
      </c>
      <c r="AL56" s="38"/>
      <c r="AM56" s="37"/>
      <c r="AN56" s="36" t="s">
        <v>60</v>
      </c>
      <c r="AO56" s="36"/>
      <c r="AP56" s="36"/>
    </row>
    <row r="57" spans="1:48" x14ac:dyDescent="0.15">
      <c r="A57" s="35" t="s">
        <v>31</v>
      </c>
      <c r="B57" s="35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-19.3762012746034</v>
      </c>
      <c r="E58" s="7"/>
      <c r="F58" s="7"/>
      <c r="G58" s="1">
        <v>1</v>
      </c>
      <c r="H58" s="9">
        <f>E59</f>
        <v>-19.3762012746034</v>
      </c>
      <c r="I58" s="9">
        <f>H58+273.15</f>
        <v>253.77379872539657</v>
      </c>
      <c r="J58" s="9">
        <f>EXP(($C$15*(I58-$C$13))/($C$16*I58*$C$13))</f>
        <v>1.1460358442997502E-3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>O58*J58</f>
        <v>1.1433617606630509E-4</v>
      </c>
      <c r="Q58" s="12">
        <f>P58*$B$60</f>
        <v>2.1723873452597967E-5</v>
      </c>
      <c r="R58" s="9">
        <f>L58*$B$60</f>
        <v>1.8955666666666669E-2</v>
      </c>
      <c r="S58" s="13">
        <f>Q58/R58</f>
        <v>1.1460358442997502E-3</v>
      </c>
      <c r="T58" s="2">
        <f>$B$59/100</f>
        <v>0.01</v>
      </c>
      <c r="U58" s="14">
        <f>S58*T58</f>
        <v>1.1460358442997503E-5</v>
      </c>
      <c r="V58" s="13"/>
      <c r="W58" s="2"/>
      <c r="X58" s="14"/>
      <c r="Y58" s="2">
        <v>0.02</v>
      </c>
      <c r="Z58" s="2">
        <v>0.21</v>
      </c>
      <c r="AA58" s="2">
        <f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>AO58*AN58</f>
        <v>7.8000000000000005E-3</v>
      </c>
      <c r="AQ58" s="1">
        <f>(AP58+AM58+AD58+AA58+U58+X58+AG58+AJ58)</f>
        <v>1.2011460358442997E-2</v>
      </c>
      <c r="AR58" s="9">
        <f>$B$58/12</f>
        <v>9.9766666666666666</v>
      </c>
      <c r="AS58" s="1">
        <f>$B$60</f>
        <v>0.19</v>
      </c>
      <c r="AT58" s="1">
        <f>$E$5/12</f>
        <v>1730567.9166666667</v>
      </c>
      <c r="AU58" s="1">
        <f>AT58*10000*AS58*0.67*AR58*AQ58</f>
        <v>263996595.39921609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>D27</f>
        <v>-23.630721077782901</v>
      </c>
      <c r="E59" s="10">
        <f>D58</f>
        <v>-19.3762012746034</v>
      </c>
      <c r="F59" s="7" t="s">
        <v>83</v>
      </c>
      <c r="G59" s="1">
        <v>2</v>
      </c>
      <c r="H59" s="9">
        <f>E60</f>
        <v>-23.630721077782901</v>
      </c>
      <c r="I59" s="9">
        <f>H59+273.15</f>
        <v>249.51927892221707</v>
      </c>
      <c r="J59" s="9">
        <f>EXP(($C$15*(I59-$C$13))/($C$16*I59*$C$13))</f>
        <v>5.9577126696235092E-4</v>
      </c>
      <c r="K59" s="9">
        <f>$B$58/12</f>
        <v>9.9766666666666666</v>
      </c>
      <c r="L59" s="9">
        <f>K59*$B$59/100</f>
        <v>9.976666666666667E-2</v>
      </c>
      <c r="M59" s="1" t="s">
        <v>83</v>
      </c>
      <c r="O59" s="9">
        <f>L59+O58-P58-N59</f>
        <v>0.19941899715726705</v>
      </c>
      <c r="P59" s="9">
        <f>O59*J59</f>
        <v>1.1880810859274644E-4</v>
      </c>
      <c r="Q59" s="12">
        <f>P59*$B$60</f>
        <v>2.2573540632621823E-5</v>
      </c>
      <c r="R59" s="9">
        <f>L59*$B$60</f>
        <v>1.8955666666666669E-2</v>
      </c>
      <c r="S59" s="13">
        <f>Q59/R59</f>
        <v>1.190859758697759E-3</v>
      </c>
      <c r="T59" s="2">
        <f>$B$59/100</f>
        <v>0.01</v>
      </c>
      <c r="U59" s="14">
        <f>S59*T59</f>
        <v>1.190859758697759E-5</v>
      </c>
      <c r="V59" s="13"/>
      <c r="W59" s="2"/>
      <c r="X59" s="14"/>
      <c r="Y59" s="2">
        <v>0.02</v>
      </c>
      <c r="Z59" s="2">
        <v>0.21</v>
      </c>
      <c r="AA59" s="2">
        <f>Y59*Z59</f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>AO59*AN59</f>
        <v>7.8000000000000005E-3</v>
      </c>
      <c r="AQ59" s="1">
        <f>(AP59+AM59+AD59+AA59+U59+X59+AG59+AJ59)</f>
        <v>1.2011908597586978E-2</v>
      </c>
      <c r="AR59" s="9">
        <f>$B$58/12</f>
        <v>9.9766666666666666</v>
      </c>
      <c r="AS59" s="1">
        <f>$B$60</f>
        <v>0.19</v>
      </c>
      <c r="AT59" s="1">
        <f>$E$5/12</f>
        <v>1730567.9166666667</v>
      </c>
      <c r="AU59" s="1">
        <f>AT59*10000*AS59*0.67*AR59*AQ59</f>
        <v>264006447.12451878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>D28</f>
        <v>-22.0647226141242</v>
      </c>
      <c r="E60" s="10">
        <f>D59</f>
        <v>-23.630721077782901</v>
      </c>
      <c r="F60" s="7" t="s">
        <v>83</v>
      </c>
      <c r="G60" s="1">
        <v>3</v>
      </c>
      <c r="H60" s="9">
        <f>E61</f>
        <v>-22.0647226141242</v>
      </c>
      <c r="I60" s="9">
        <f>H60+273.15</f>
        <v>251.08527738587577</v>
      </c>
      <c r="J60" s="9">
        <f>EXP(($C$15*(I60-$C$13))/($C$16*I60*$C$13))</f>
        <v>7.5993663166216638E-4</v>
      </c>
      <c r="K60" s="9">
        <f>$B$58/12</f>
        <v>9.9766666666666666</v>
      </c>
      <c r="L60" s="9">
        <f>K60*$B$59/100</f>
        <v>9.976666666666667E-2</v>
      </c>
      <c r="M60" s="1" t="s">
        <v>83</v>
      </c>
      <c r="O60" s="9">
        <f>L60+O59-P59-N60</f>
        <v>0.29906685571534097</v>
      </c>
      <c r="P60" s="9">
        <f>O60*J60</f>
        <v>2.2727185897411132E-4</v>
      </c>
      <c r="Q60" s="12">
        <f>P60*$B$60</f>
        <v>4.3181653205081149E-5</v>
      </c>
      <c r="R60" s="9">
        <f>L60*$B$60</f>
        <v>1.8955666666666669E-2</v>
      </c>
      <c r="S60" s="13">
        <f>Q60/R60</f>
        <v>2.2780340024134106E-3</v>
      </c>
      <c r="T60" s="2">
        <f>$B$59/100</f>
        <v>0.01</v>
      </c>
      <c r="U60" s="14">
        <f>S60*T60</f>
        <v>2.2780340024134105E-5</v>
      </c>
      <c r="V60" s="13"/>
      <c r="W60" s="2"/>
      <c r="X60" s="14"/>
      <c r="Y60" s="2">
        <v>0.02</v>
      </c>
      <c r="Z60" s="2">
        <v>0.21</v>
      </c>
      <c r="AA60" s="2">
        <f>Y60*Z60</f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>AO60*AN60</f>
        <v>7.8000000000000005E-3</v>
      </c>
      <c r="AQ60" s="1">
        <f>(AP60+AM60+AD60+AA60+U60+X60+AG60+AJ60)</f>
        <v>1.2022780340024134E-2</v>
      </c>
      <c r="AR60" s="9">
        <f>$B$58/12</f>
        <v>9.9766666666666666</v>
      </c>
      <c r="AS60" s="1">
        <f>$B$60</f>
        <v>0.19</v>
      </c>
      <c r="AT60" s="1">
        <f>$E$5/12</f>
        <v>1730567.9166666667</v>
      </c>
      <c r="AU60" s="1">
        <f>AT60*10000*AS60*0.67*AR60*AQ60</f>
        <v>264245394.17207316</v>
      </c>
    </row>
    <row r="61" spans="1:48" x14ac:dyDescent="0.15">
      <c r="C61" s="7">
        <v>3</v>
      </c>
      <c r="D61" s="7">
        <f>D29</f>
        <v>-15.686429032502801</v>
      </c>
      <c r="E61" s="10">
        <f>D60</f>
        <v>-22.0647226141242</v>
      </c>
      <c r="F61" s="7" t="s">
        <v>83</v>
      </c>
      <c r="G61" s="1">
        <v>4</v>
      </c>
      <c r="H61" s="9">
        <f>E62</f>
        <v>-15.686429032502801</v>
      </c>
      <c r="I61" s="9">
        <f>H61+273.15</f>
        <v>257.46357096749716</v>
      </c>
      <c r="J61" s="9">
        <f>EXP(($C$15*(I61-$C$13))/($C$16*I61*$C$13))</f>
        <v>1.9860935899942678E-3</v>
      </c>
      <c r="K61" s="9">
        <f>$B$58/12</f>
        <v>9.9766666666666666</v>
      </c>
      <c r="L61" s="9">
        <f>K61*$B$59/100</f>
        <v>9.976666666666667E-2</v>
      </c>
      <c r="M61" s="1" t="s">
        <v>83</v>
      </c>
      <c r="O61" s="9">
        <f>L61+O60-P60-N61</f>
        <v>0.39860625052303356</v>
      </c>
      <c r="P61" s="9">
        <f>O61*J61</f>
        <v>7.9166931909544619E-4</v>
      </c>
      <c r="Q61" s="12">
        <f>P61*$B$60</f>
        <v>1.5041717062813477E-4</v>
      </c>
      <c r="R61" s="9">
        <f>L61*$B$60</f>
        <v>1.8955666666666669E-2</v>
      </c>
      <c r="S61" s="13">
        <f>Q61/R61</f>
        <v>7.9352086778694889E-3</v>
      </c>
      <c r="T61" s="2">
        <f>$B$59/100</f>
        <v>0.01</v>
      </c>
      <c r="U61" s="14">
        <f>S61*T61</f>
        <v>7.9352086778694889E-5</v>
      </c>
      <c r="V61" s="13"/>
      <c r="W61" s="2"/>
      <c r="X61" s="14"/>
      <c r="Y61" s="2">
        <v>0.02</v>
      </c>
      <c r="Z61" s="2">
        <v>0.21</v>
      </c>
      <c r="AA61" s="2">
        <f>Y61*Z61</f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>AO61*AN61</f>
        <v>7.8000000000000005E-3</v>
      </c>
      <c r="AQ61" s="1">
        <f>(AP61+AM61+AD61+AA61+U61+X61+AG61+AJ61)</f>
        <v>1.2079352086778695E-2</v>
      </c>
      <c r="AR61" s="9">
        <f>$B$58/12</f>
        <v>9.9766666666666666</v>
      </c>
      <c r="AS61" s="1">
        <f>$B$60</f>
        <v>0.19</v>
      </c>
      <c r="AT61" s="1">
        <f>$E$5/12</f>
        <v>1730567.9166666667</v>
      </c>
      <c r="AU61" s="1">
        <f>AT61*10000*AS61*0.67*AR61*AQ61</f>
        <v>265488769.09013572</v>
      </c>
    </row>
    <row r="62" spans="1:48" x14ac:dyDescent="0.15">
      <c r="C62" s="7">
        <v>4</v>
      </c>
      <c r="D62" s="7">
        <f>D30</f>
        <v>-3.6895654262141102</v>
      </c>
      <c r="E62" s="10">
        <f>D61</f>
        <v>-15.686429032502801</v>
      </c>
      <c r="F62" s="7" t="s">
        <v>83</v>
      </c>
      <c r="G62" s="1">
        <v>5</v>
      </c>
      <c r="H62" s="9">
        <f>E63</f>
        <v>-3.6895654262141102</v>
      </c>
      <c r="I62" s="9">
        <f>H62+273.15</f>
        <v>269.46043457378585</v>
      </c>
      <c r="J62" s="9">
        <f>EXP(($C$15*(I62-$C$13))/($C$16*I62*$C$13))</f>
        <v>1.0696329288586505E-2</v>
      </c>
      <c r="K62" s="9">
        <f>$B$58/12</f>
        <v>9.9766666666666666</v>
      </c>
      <c r="L62" s="9">
        <f>K62*$B$59/100</f>
        <v>9.976666666666667E-2</v>
      </c>
      <c r="M62" s="1" t="s">
        <v>85</v>
      </c>
      <c r="N62" s="9">
        <f>(O61-P61)*$C$21/100</f>
        <v>0.37792385214374119</v>
      </c>
      <c r="O62" s="9">
        <f>L62+O61-P61-N62</f>
        <v>0.11965739572686357</v>
      </c>
      <c r="P62" s="9">
        <f>O62*J62</f>
        <v>1.2798949065092366E-3</v>
      </c>
      <c r="Q62" s="12">
        <f>P62*$B$60</f>
        <v>2.4318003223675495E-4</v>
      </c>
      <c r="R62" s="9">
        <f>L62*$B$60</f>
        <v>1.8955666666666669E-2</v>
      </c>
      <c r="S62" s="13">
        <f>Q62/R62</f>
        <v>1.2828883125719042E-2</v>
      </c>
      <c r="T62" s="2">
        <f>$B$59/100</f>
        <v>0.01</v>
      </c>
      <c r="U62" s="14">
        <f>S62*T62</f>
        <v>1.2828883125719042E-4</v>
      </c>
      <c r="V62" s="13"/>
      <c r="W62" s="2"/>
      <c r="X62" s="14"/>
      <c r="Y62" s="2">
        <v>0.02</v>
      </c>
      <c r="Z62" s="2">
        <v>0.21</v>
      </c>
      <c r="AA62" s="2">
        <f>Y62*Z62</f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>AO62*AN62</f>
        <v>7.8000000000000005E-3</v>
      </c>
      <c r="AQ62" s="1">
        <f>(AP62+AM62+AD62+AA62+U62+X62+AG62+AJ62)</f>
        <v>1.2128288831257191E-2</v>
      </c>
      <c r="AR62" s="9">
        <f>$B$58/12</f>
        <v>9.9766666666666666</v>
      </c>
      <c r="AS62" s="1">
        <f>$B$60</f>
        <v>0.19</v>
      </c>
      <c r="AT62" s="1">
        <f>$E$5/12</f>
        <v>1730567.9166666667</v>
      </c>
      <c r="AU62" s="1">
        <f>AT62*10000*AS62*0.67*AR62*AQ62</f>
        <v>266564336.38559479</v>
      </c>
    </row>
    <row r="63" spans="1:48" x14ac:dyDescent="0.15">
      <c r="C63" s="7">
        <v>5</v>
      </c>
      <c r="D63" s="7">
        <f>D31</f>
        <v>5.32852617269159</v>
      </c>
      <c r="E63" s="10">
        <f>D62</f>
        <v>-3.6895654262141102</v>
      </c>
      <c r="F63" s="7" t="s">
        <v>85</v>
      </c>
      <c r="G63" s="1">
        <v>6</v>
      </c>
      <c r="H63" s="9">
        <f>E64</f>
        <v>5.32852617269159</v>
      </c>
      <c r="I63" s="9">
        <f>H63+273.15</f>
        <v>278.47852617269155</v>
      </c>
      <c r="J63" s="9">
        <f>EXP(($C$15*(I63-$C$13))/($C$16*I63*$C$13))</f>
        <v>3.4468864012854143E-2</v>
      </c>
      <c r="K63" s="9">
        <f>$B$58/12</f>
        <v>9.9766666666666666</v>
      </c>
      <c r="L63" s="9">
        <f>K63*$B$59/100</f>
        <v>9.976666666666667E-2</v>
      </c>
      <c r="M63" s="1" t="s">
        <v>83</v>
      </c>
      <c r="O63" s="9">
        <f>L63+O62-P62-N63</f>
        <v>0.21814416748702101</v>
      </c>
      <c r="P63" s="9">
        <f>O63*J63</f>
        <v>7.519181644307405E-3</v>
      </c>
      <c r="Q63" s="12">
        <f>P63*$B$60</f>
        <v>1.4286445124184069E-3</v>
      </c>
      <c r="R63" s="9">
        <f>L63*$B$60</f>
        <v>1.8955666666666669E-2</v>
      </c>
      <c r="S63" s="13">
        <f>Q63/R63</f>
        <v>7.5367674349890446E-2</v>
      </c>
      <c r="T63" s="2">
        <f>$B$59/100</f>
        <v>0.01</v>
      </c>
      <c r="U63" s="14">
        <f>S63*T63</f>
        <v>7.5367674349890448E-4</v>
      </c>
      <c r="V63" s="13"/>
      <c r="W63" s="2"/>
      <c r="X63" s="14"/>
      <c r="Y63" s="2">
        <v>0.02</v>
      </c>
      <c r="Z63" s="2">
        <v>0.21</v>
      </c>
      <c r="AA63" s="2">
        <f>Y63*Z63</f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>AO63*AN63</f>
        <v>7.8000000000000005E-3</v>
      </c>
      <c r="AQ63" s="1">
        <f>(AP63+AM63+AD63+AA63+U63+X63+AG63+AJ63)</f>
        <v>1.2753676743498905E-2</v>
      </c>
      <c r="AR63" s="9">
        <f>$B$58/12</f>
        <v>9.9766666666666666</v>
      </c>
      <c r="AS63" s="1">
        <f>$B$60</f>
        <v>0.19</v>
      </c>
      <c r="AT63" s="1">
        <f>$E$5/12</f>
        <v>1730567.9166666667</v>
      </c>
      <c r="AU63" s="1">
        <f>AT63*10000*AS63*0.67*AR63*AQ63</f>
        <v>280309565.91712177</v>
      </c>
    </row>
    <row r="64" spans="1:48" x14ac:dyDescent="0.15">
      <c r="C64" s="7">
        <v>6</v>
      </c>
      <c r="D64" s="7">
        <f>D32</f>
        <v>13.8149005494808</v>
      </c>
      <c r="E64" s="10">
        <f>D63</f>
        <v>5.32852617269159</v>
      </c>
      <c r="F64" s="7" t="s">
        <v>83</v>
      </c>
      <c r="G64" s="1">
        <v>7</v>
      </c>
      <c r="H64" s="9">
        <f>E65</f>
        <v>13.8149005494808</v>
      </c>
      <c r="I64" s="9">
        <f>H64+273.15</f>
        <v>286.96490054948077</v>
      </c>
      <c r="J64" s="9">
        <f>EXP(($C$15*(I64-$C$13))/($C$16*I64*$C$13))</f>
        <v>9.6935818280191696E-2</v>
      </c>
      <c r="K64" s="9">
        <f>$B$58/12</f>
        <v>9.9766666666666666</v>
      </c>
      <c r="L64" s="9">
        <f>K64*$B$59/100</f>
        <v>9.976666666666667E-2</v>
      </c>
      <c r="M64" s="1" t="s">
        <v>83</v>
      </c>
      <c r="O64" s="9">
        <f>L64+O63-P63-N64</f>
        <v>0.31039165250938028</v>
      </c>
      <c r="P64" s="9">
        <f>O64*J64</f>
        <v>3.0088068823337692E-2</v>
      </c>
      <c r="Q64" s="12">
        <f>P64*$B$60</f>
        <v>5.7167330764341618E-3</v>
      </c>
      <c r="R64" s="9">
        <f>L64*$B$60</f>
        <v>1.8955666666666669E-2</v>
      </c>
      <c r="S64" s="13">
        <f>Q64/R64</f>
        <v>0.3015843851320183</v>
      </c>
      <c r="T64" s="2">
        <f>$B$59/100</f>
        <v>0.01</v>
      </c>
      <c r="U64" s="14">
        <f>S64*T64</f>
        <v>3.015843851320183E-3</v>
      </c>
      <c r="V64" s="13"/>
      <c r="W64" s="2"/>
      <c r="X64" s="14"/>
      <c r="Y64" s="2">
        <v>0.02</v>
      </c>
      <c r="Z64" s="2">
        <v>0.21</v>
      </c>
      <c r="AA64" s="2">
        <f>Y64*Z64</f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>AO64*AN64</f>
        <v>7.8000000000000005E-3</v>
      </c>
      <c r="AQ64" s="1">
        <f>(AP64+AM64+AD64+AA64+U64+X64+AG64+AJ64)</f>
        <v>1.5015843851320184E-2</v>
      </c>
      <c r="AR64" s="9">
        <f>$B$58/12</f>
        <v>9.9766666666666666</v>
      </c>
      <c r="AS64" s="1">
        <f>$B$60</f>
        <v>0.19</v>
      </c>
      <c r="AT64" s="1">
        <f>$E$5/12</f>
        <v>1730567.9166666667</v>
      </c>
      <c r="AU64" s="1">
        <f>AT64*10000*AS64*0.67*AR64*AQ64</f>
        <v>330029116.81828481</v>
      </c>
    </row>
    <row r="65" spans="1:48" x14ac:dyDescent="0.15">
      <c r="C65" s="7">
        <v>7</v>
      </c>
      <c r="D65" s="7">
        <f>D33</f>
        <v>16.167292782228099</v>
      </c>
      <c r="E65" s="10">
        <f>D64</f>
        <v>13.8149005494808</v>
      </c>
      <c r="F65" s="7" t="s">
        <v>83</v>
      </c>
      <c r="G65" s="1">
        <v>8</v>
      </c>
      <c r="H65" s="9">
        <f>E66</f>
        <v>16.167292782228099</v>
      </c>
      <c r="I65" s="9">
        <f>H65+273.15</f>
        <v>289.31729278222809</v>
      </c>
      <c r="J65" s="9">
        <f>EXP(($C$15*(I65-$C$13))/($C$16*I65*$C$13))</f>
        <v>0.12773150368290087</v>
      </c>
      <c r="K65" s="9">
        <f>$B$58/12</f>
        <v>9.9766666666666666</v>
      </c>
      <c r="L65" s="9">
        <f>K65*$B$59/100</f>
        <v>9.976666666666667E-2</v>
      </c>
      <c r="M65" s="1" t="s">
        <v>83</v>
      </c>
      <c r="O65" s="9">
        <f>L65+O64-P64-N65</f>
        <v>0.38007025035270925</v>
      </c>
      <c r="P65" s="9">
        <f>O65*J65</f>
        <v>4.8546944582688135E-2</v>
      </c>
      <c r="Q65" s="12">
        <f>P65*$B$60</f>
        <v>9.2239194707107452E-3</v>
      </c>
      <c r="R65" s="9">
        <f>L65*$B$60</f>
        <v>1.8955666666666669E-2</v>
      </c>
      <c r="S65" s="13">
        <f>Q65/R65</f>
        <v>0.4866048571602552</v>
      </c>
      <c r="T65" s="2">
        <f>$B$59/100</f>
        <v>0.01</v>
      </c>
      <c r="U65" s="14">
        <f>S65*T65</f>
        <v>4.8660485716025522E-3</v>
      </c>
      <c r="V65" s="13"/>
      <c r="W65" s="2"/>
      <c r="X65" s="14"/>
      <c r="Y65" s="2">
        <v>0.04</v>
      </c>
      <c r="Z65" s="2">
        <v>0.21</v>
      </c>
      <c r="AA65" s="2">
        <f>Y65*Z65</f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>AO65*AN65</f>
        <v>1.17E-2</v>
      </c>
      <c r="AQ65" s="1">
        <f>(AP65+AM65+AD65+AA65+U65+X65+AG65+AJ65)</f>
        <v>2.4966048571602551E-2</v>
      </c>
      <c r="AR65" s="9">
        <f>$B$58/12</f>
        <v>9.9766666666666666</v>
      </c>
      <c r="AS65" s="1">
        <f>$B$60</f>
        <v>0.19</v>
      </c>
      <c r="AT65" s="1">
        <f>$E$5/12</f>
        <v>1730567.9166666667</v>
      </c>
      <c r="AU65" s="1">
        <f>AT65*10000*AS65*0.67*AR65*AQ65</f>
        <v>548721939.44691145</v>
      </c>
    </row>
    <row r="66" spans="1:48" x14ac:dyDescent="0.15">
      <c r="C66" s="7">
        <v>8</v>
      </c>
      <c r="D66" s="7">
        <f>D34</f>
        <v>11.999618613808201</v>
      </c>
      <c r="E66" s="10">
        <f>D65</f>
        <v>16.167292782228099</v>
      </c>
      <c r="F66" s="7" t="s">
        <v>83</v>
      </c>
      <c r="G66" s="1">
        <v>9</v>
      </c>
      <c r="H66" s="9">
        <f>E67</f>
        <v>11.999618613808201</v>
      </c>
      <c r="I66" s="9">
        <f>H66+273.15</f>
        <v>285.14961861380817</v>
      </c>
      <c r="J66" s="9">
        <f>EXP(($C$15*(I66-$C$13))/($C$16*I66*$C$13))</f>
        <v>7.8104435064874855E-2</v>
      </c>
      <c r="K66" s="9">
        <f>$B$58/12</f>
        <v>9.9766666666666666</v>
      </c>
      <c r="L66" s="9">
        <f>K66*$B$59/100</f>
        <v>9.976666666666667E-2</v>
      </c>
      <c r="M66" s="1" t="s">
        <v>83</v>
      </c>
      <c r="O66" s="9">
        <f>L66+O65-P65-N66</f>
        <v>0.43128997243668776</v>
      </c>
      <c r="P66" s="9">
        <f>O66*J66</f>
        <v>3.3685659646312947E-2</v>
      </c>
      <c r="Q66" s="12">
        <f>P66*$B$60</f>
        <v>6.4002753327994603E-3</v>
      </c>
      <c r="R66" s="9">
        <f>L66*$B$60</f>
        <v>1.8955666666666669E-2</v>
      </c>
      <c r="S66" s="13">
        <f>Q66/R66</f>
        <v>0.33764443347457013</v>
      </c>
      <c r="T66" s="2">
        <f>$B$59/100</f>
        <v>0.01</v>
      </c>
      <c r="U66" s="14">
        <f>S66*T66</f>
        <v>3.3764443347457014E-3</v>
      </c>
      <c r="V66" s="13"/>
      <c r="W66" s="2"/>
      <c r="X66" s="14"/>
      <c r="Y66" s="2">
        <v>0.02</v>
      </c>
      <c r="Z66" s="2">
        <v>0.21</v>
      </c>
      <c r="AA66" s="2">
        <f>Y66*Z66</f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>AO66*AN66</f>
        <v>7.8000000000000005E-3</v>
      </c>
      <c r="AQ66" s="1">
        <f>(AP66+AM66+AD66+AA66+U66+X66+AG66+AJ66)</f>
        <v>1.5376444334745701E-2</v>
      </c>
      <c r="AR66" s="9">
        <f>$B$58/12</f>
        <v>9.9766666666666666</v>
      </c>
      <c r="AS66" s="1">
        <f>$B$60</f>
        <v>0.19</v>
      </c>
      <c r="AT66" s="1">
        <f>$E$5/12</f>
        <v>1730567.9166666667</v>
      </c>
      <c r="AU66" s="1">
        <f>AT66*10000*AS66*0.67*AR66*AQ66</f>
        <v>337954656.01858139</v>
      </c>
    </row>
    <row r="67" spans="1:48" x14ac:dyDescent="0.15">
      <c r="C67" s="7">
        <v>9</v>
      </c>
      <c r="D67" s="7">
        <f>D35</f>
        <v>6.8626625756340998</v>
      </c>
      <c r="E67" s="10">
        <f>D66</f>
        <v>11.999618613808201</v>
      </c>
      <c r="F67" s="7" t="s">
        <v>83</v>
      </c>
      <c r="G67" s="1">
        <v>10</v>
      </c>
      <c r="H67" s="9">
        <f>E68</f>
        <v>6.8626625756340998</v>
      </c>
      <c r="I67" s="9">
        <f>H67+273.15</f>
        <v>280.01266257563407</v>
      </c>
      <c r="J67" s="9">
        <f>EXP(($C$15*(I67-$C$13))/($C$16*I67*$C$13))</f>
        <v>4.1746635560624572E-2</v>
      </c>
      <c r="K67" s="9">
        <f>$B$58/12</f>
        <v>9.9766666666666666</v>
      </c>
      <c r="L67" s="9">
        <f>K67*$B$59/100</f>
        <v>9.976666666666667E-2</v>
      </c>
      <c r="M67" s="1" t="s">
        <v>83</v>
      </c>
      <c r="O67" s="9">
        <f>L67+O66-P66-N67</f>
        <v>0.49737097945704151</v>
      </c>
      <c r="P67" s="9">
        <f>O67*J67</f>
        <v>2.0763565017824004E-2</v>
      </c>
      <c r="Q67" s="12">
        <f>P67*$B$60</f>
        <v>3.9450773533865604E-3</v>
      </c>
      <c r="R67" s="9">
        <f>L67*$B$60</f>
        <v>1.8955666666666669E-2</v>
      </c>
      <c r="S67" s="13">
        <f>Q67/R67</f>
        <v>0.20812126646666221</v>
      </c>
      <c r="T67" s="2">
        <f>$B$59/100</f>
        <v>0.01</v>
      </c>
      <c r="U67" s="14">
        <f>S67*T67</f>
        <v>2.0812126646666219E-3</v>
      </c>
      <c r="V67" s="13"/>
      <c r="W67" s="2"/>
      <c r="X67" s="14"/>
      <c r="Y67" s="2">
        <v>0.02</v>
      </c>
      <c r="Z67" s="2">
        <v>0.21</v>
      </c>
      <c r="AA67" s="2">
        <f>Y67*Z67</f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>AO67*AN67</f>
        <v>7.8000000000000005E-3</v>
      </c>
      <c r="AQ67" s="1">
        <f>(AP67+AM67+AD67+AA67+U67+X67+AG67+AJ67)</f>
        <v>1.4081212664666623E-2</v>
      </c>
      <c r="AR67" s="9">
        <f>$B$58/12</f>
        <v>9.9766666666666666</v>
      </c>
      <c r="AS67" s="1">
        <f>$B$60</f>
        <v>0.19</v>
      </c>
      <c r="AT67" s="1">
        <f>$E$5/12</f>
        <v>1730567.9166666667</v>
      </c>
      <c r="AU67" s="1">
        <f>AT67*10000*AS67*0.67*AR67*AQ67</f>
        <v>309487114.10859489</v>
      </c>
    </row>
    <row r="68" spans="1:48" x14ac:dyDescent="0.15">
      <c r="C68" s="7">
        <v>10</v>
      </c>
      <c r="D68" s="7">
        <f>D36</f>
        <v>-3.4599007208558801</v>
      </c>
      <c r="E68" s="10">
        <f>D67</f>
        <v>6.8626625756340998</v>
      </c>
      <c r="F68" s="7" t="s">
        <v>83</v>
      </c>
      <c r="G68" s="1">
        <v>11</v>
      </c>
      <c r="H68" s="9">
        <f>E69</f>
        <v>-3.4599007208558801</v>
      </c>
      <c r="I68" s="9">
        <f>H68+273.15</f>
        <v>269.69009927914408</v>
      </c>
      <c r="J68" s="9">
        <f>EXP(($C$15*(I68-$C$13))/($C$16*I68*$C$13))</f>
        <v>1.103058888132096E-2</v>
      </c>
      <c r="K68" s="9">
        <f>$B$58/12</f>
        <v>9.9766666666666666</v>
      </c>
      <c r="L68" s="9">
        <f>K68*$B$59/100</f>
        <v>9.976666666666667E-2</v>
      </c>
      <c r="M68" s="1" t="s">
        <v>85</v>
      </c>
      <c r="N68" s="9">
        <f>(O67-P67)*$C$21/100</f>
        <v>0.45277704371725663</v>
      </c>
      <c r="O68" s="9">
        <f>L68+O67-P67-N68</f>
        <v>0.12359703738862754</v>
      </c>
      <c r="P68" s="9">
        <f>O68*J68</f>
        <v>1.363348106383206E-3</v>
      </c>
      <c r="Q68" s="12">
        <f>P68*$B$60</f>
        <v>2.5903614021280911E-4</v>
      </c>
      <c r="R68" s="9">
        <f>L68*$B$60</f>
        <v>1.8955666666666669E-2</v>
      </c>
      <c r="S68" s="13">
        <f>Q68/R68</f>
        <v>1.3665366919978673E-2</v>
      </c>
      <c r="T68" s="2">
        <f>$B$59/100</f>
        <v>0.01</v>
      </c>
      <c r="U68" s="14">
        <f>S68*T68</f>
        <v>1.3665366919978674E-4</v>
      </c>
      <c r="V68" s="13"/>
      <c r="W68" s="2"/>
      <c r="X68" s="14"/>
      <c r="Y68" s="2">
        <v>0.02</v>
      </c>
      <c r="Z68" s="2">
        <v>0.21</v>
      </c>
      <c r="AA68" s="2">
        <f>Y68*Z68</f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>AO68*AN68</f>
        <v>7.8000000000000005E-3</v>
      </c>
      <c r="AQ68" s="1">
        <f>(AP68+AM68+AD68+AA68+U68+X68+AG68+AJ68)</f>
        <v>1.2136653669199787E-2</v>
      </c>
      <c r="AR68" s="9">
        <f>$B$58/12</f>
        <v>9.9766666666666666</v>
      </c>
      <c r="AS68" s="1">
        <f>$B$60</f>
        <v>0.19</v>
      </c>
      <c r="AT68" s="1">
        <f>$E$5/12</f>
        <v>1730567.9166666667</v>
      </c>
      <c r="AU68" s="1">
        <f>AT68*10000*AS68*0.67*AR68*AQ68</f>
        <v>266748184.86629674</v>
      </c>
    </row>
    <row r="69" spans="1:48" x14ac:dyDescent="0.15">
      <c r="C69" s="7">
        <v>11</v>
      </c>
      <c r="D69" s="7">
        <f>D37</f>
        <v>-14.5336990988627</v>
      </c>
      <c r="E69" s="10">
        <f>D68</f>
        <v>-3.4599007208558801</v>
      </c>
      <c r="F69" s="7" t="s">
        <v>85</v>
      </c>
      <c r="G69" s="1">
        <v>12</v>
      </c>
      <c r="H69" s="9">
        <f>E70</f>
        <v>-14.5336990988627</v>
      </c>
      <c r="I69" s="9">
        <f>H69+273.15</f>
        <v>258.61630090113727</v>
      </c>
      <c r="J69" s="9">
        <f>EXP(($C$15*(I69-$C$13))/($C$16*I69*$C$13))</f>
        <v>2.3507544932982512E-3</v>
      </c>
      <c r="K69" s="9">
        <f>$B$58/12</f>
        <v>9.9766666666666666</v>
      </c>
      <c r="L69" s="9">
        <f>K69*$B$59/100</f>
        <v>9.976666666666667E-2</v>
      </c>
      <c r="M69" s="1" t="s">
        <v>83</v>
      </c>
      <c r="O69" s="9">
        <f>L69+O68-P68-N69</f>
        <v>0.22200035594891102</v>
      </c>
      <c r="P69" s="9">
        <f>O69*J69</f>
        <v>5.2186833426071371E-4</v>
      </c>
      <c r="Q69" s="12">
        <f>P69*$B$60</f>
        <v>9.9154983509535606E-5</v>
      </c>
      <c r="R69" s="9">
        <f>L69*$B$60</f>
        <v>1.8955666666666669E-2</v>
      </c>
      <c r="S69" s="13">
        <f>Q69/R69</f>
        <v>5.2308887496897456E-3</v>
      </c>
      <c r="T69" s="2">
        <f>$B$59/100</f>
        <v>0.01</v>
      </c>
      <c r="U69" s="14">
        <f>S69*T69</f>
        <v>5.230888749689746E-5</v>
      </c>
      <c r="V69" s="13"/>
      <c r="W69" s="2"/>
      <c r="X69" s="14"/>
      <c r="Y69" s="2">
        <v>0.02</v>
      </c>
      <c r="Z69" s="2">
        <v>0.21</v>
      </c>
      <c r="AA69" s="2">
        <f>Y69*Z69</f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>AO69*AN69</f>
        <v>7.8000000000000005E-3</v>
      </c>
      <c r="AQ69" s="1">
        <f>(AP69+AM69+AD69+AA69+U69+X69+AG69+AJ69)</f>
        <v>1.2052308887496898E-2</v>
      </c>
      <c r="AR69" s="9">
        <f>$B$58/12</f>
        <v>9.9766666666666666</v>
      </c>
      <c r="AS69" s="1">
        <f>$B$60</f>
        <v>0.19</v>
      </c>
      <c r="AT69" s="1">
        <f>$E$5/12</f>
        <v>1730567.9166666667</v>
      </c>
      <c r="AU69" s="1">
        <f>AT69*10000*AS69*0.67*AR69*AQ69</f>
        <v>264894394.02448615</v>
      </c>
      <c r="AV69" s="1">
        <f>SUM(AU58:AU69)</f>
        <v>3662446513.3718157</v>
      </c>
    </row>
    <row r="70" spans="1:48" x14ac:dyDescent="0.15">
      <c r="C70" s="7">
        <v>12</v>
      </c>
      <c r="D70" s="7">
        <f>D38</f>
        <v>-24.2415874102985</v>
      </c>
      <c r="E70" s="10">
        <f>D69</f>
        <v>-14.5336990988627</v>
      </c>
      <c r="F70" s="7" t="s">
        <v>83</v>
      </c>
    </row>
    <row r="71" spans="1:48" x14ac:dyDescent="0.15">
      <c r="S71" s="36" t="s">
        <v>25</v>
      </c>
      <c r="T71" s="36"/>
      <c r="U71" s="36"/>
      <c r="V71" s="36" t="s">
        <v>54</v>
      </c>
      <c r="W71" s="36"/>
      <c r="X71" s="36"/>
      <c r="Y71" s="36" t="s">
        <v>55</v>
      </c>
      <c r="Z71" s="36"/>
      <c r="AA71" s="36"/>
      <c r="AB71" s="36" t="s">
        <v>56</v>
      </c>
      <c r="AC71" s="36"/>
      <c r="AD71" s="36"/>
      <c r="AE71" s="36" t="s">
        <v>57</v>
      </c>
      <c r="AF71" s="36"/>
      <c r="AG71" s="36"/>
      <c r="AH71" s="36" t="s">
        <v>58</v>
      </c>
      <c r="AI71" s="36"/>
      <c r="AJ71" s="36"/>
      <c r="AK71" s="39" t="s">
        <v>59</v>
      </c>
      <c r="AL71" s="38"/>
      <c r="AM71" s="37"/>
      <c r="AN71" s="36" t="s">
        <v>60</v>
      </c>
      <c r="AO71" s="36"/>
      <c r="AP71" s="36"/>
    </row>
    <row r="72" spans="1:48" x14ac:dyDescent="0.15">
      <c r="A72" s="35" t="s">
        <v>32</v>
      </c>
      <c r="B72" s="35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-19.3762012746034</v>
      </c>
      <c r="E73" s="7"/>
      <c r="F73" s="7"/>
      <c r="G73" s="1">
        <v>1</v>
      </c>
      <c r="H73" s="9">
        <f>E74</f>
        <v>-19.3762012746034</v>
      </c>
      <c r="I73" s="9">
        <f>H73+273.15</f>
        <v>253.77379872539657</v>
      </c>
      <c r="J73" s="9">
        <f>EXP(($C$15*(I73-$C$13))/($C$16*I73*$C$13))</f>
        <v>1.1460358442997502E-3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>O73*J73</f>
        <v>1.2549092495082266E-4</v>
      </c>
      <c r="Q73" s="12">
        <f>P73*$B$75</f>
        <v>2.2588366491148079E-5</v>
      </c>
      <c r="R73" s="9">
        <f>L73*$B$75</f>
        <v>1.9710000000000002E-2</v>
      </c>
      <c r="S73" s="13">
        <f>Q73/R73</f>
        <v>1.1460358442997502E-3</v>
      </c>
      <c r="T73" s="2">
        <f>$B$74/100</f>
        <v>0.01</v>
      </c>
      <c r="U73" s="14">
        <f>S73*T73</f>
        <v>1.1460358442997503E-5</v>
      </c>
      <c r="V73" s="13"/>
      <c r="W73" s="2"/>
      <c r="X73" s="14"/>
      <c r="Y73" s="2">
        <v>0.02</v>
      </c>
      <c r="Z73" s="2">
        <v>0.27</v>
      </c>
      <c r="AA73" s="2">
        <f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>AO73*AN73</f>
        <v>7.1999999999999998E-3</v>
      </c>
      <c r="AQ73" s="1">
        <f>(AP73+AM73+AD73+AA73+U73+X73+AG73+AJ73)</f>
        <v>1.2611460358442997E-2</v>
      </c>
      <c r="AR73" s="9">
        <f>$B$73/12</f>
        <v>10.950000000000001</v>
      </c>
      <c r="AS73" s="1">
        <f>$B$75</f>
        <v>0.18</v>
      </c>
      <c r="AT73" s="1">
        <f>$E$4/12</f>
        <v>174262.5</v>
      </c>
      <c r="AU73" s="1">
        <f>AT73*10000*AS73*0.67*AR73*AQ73</f>
        <v>29022227.777694944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>D59</f>
        <v>-23.630721077782901</v>
      </c>
      <c r="E74" s="10">
        <f>D73</f>
        <v>-19.3762012746034</v>
      </c>
      <c r="F74" s="7" t="s">
        <v>83</v>
      </c>
      <c r="G74" s="1">
        <v>2</v>
      </c>
      <c r="H74" s="9">
        <f>E75</f>
        <v>-23.630721077782901</v>
      </c>
      <c r="I74" s="9">
        <f>H74+273.15</f>
        <v>249.51927892221707</v>
      </c>
      <c r="J74" s="9">
        <f>EXP(($C$15*(I74-$C$13))/($C$16*I74*$C$13))</f>
        <v>5.9577126696235092E-4</v>
      </c>
      <c r="K74" s="9">
        <f>$B$73/12</f>
        <v>10.950000000000001</v>
      </c>
      <c r="L74" s="9">
        <f>K74*$B$74/100</f>
        <v>0.10950000000000001</v>
      </c>
      <c r="M74" s="1" t="s">
        <v>83</v>
      </c>
      <c r="O74" s="9">
        <f>L74+O73-P73-N74</f>
        <v>0.21887450907504921</v>
      </c>
      <c r="P74" s="9">
        <f>O74*J74</f>
        <v>1.3039914357740464E-4</v>
      </c>
      <c r="Q74" s="12">
        <f>P74*$B$75</f>
        <v>2.3471845843932835E-5</v>
      </c>
      <c r="R74" s="9">
        <f>L74*$B$75</f>
        <v>1.9710000000000002E-2</v>
      </c>
      <c r="S74" s="13">
        <f>Q74/R74</f>
        <v>1.1908597586977592E-3</v>
      </c>
      <c r="T74" s="2">
        <f>$B$74/100</f>
        <v>0.01</v>
      </c>
      <c r="U74" s="14">
        <f>S74*T74</f>
        <v>1.1908597586977591E-5</v>
      </c>
      <c r="V74" s="13"/>
      <c r="W74" s="2"/>
      <c r="X74" s="14"/>
      <c r="Y74" s="2">
        <v>0.02</v>
      </c>
      <c r="Z74" s="2">
        <v>0.27</v>
      </c>
      <c r="AA74" s="2">
        <f>Y74*Z74</f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>AO74*AN74</f>
        <v>7.1999999999999998E-3</v>
      </c>
      <c r="AQ74" s="1">
        <f>(AP74+AM74+AD74+AA74+U74+X74+AG74+AJ74)</f>
        <v>1.2611908597586978E-2</v>
      </c>
      <c r="AR74" s="9">
        <f>$B$73/12</f>
        <v>10.950000000000001</v>
      </c>
      <c r="AS74" s="1">
        <f>$B$75</f>
        <v>0.18</v>
      </c>
      <c r="AT74" s="1">
        <f>$E$4/12</f>
        <v>174262.5</v>
      </c>
      <c r="AU74" s="1">
        <f>AT74*10000*AS74*0.67*AR74*AQ74</f>
        <v>29023259.291743737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>D60</f>
        <v>-22.0647226141242</v>
      </c>
      <c r="E75" s="10">
        <f>D74</f>
        <v>-23.630721077782901</v>
      </c>
      <c r="F75" s="7" t="s">
        <v>83</v>
      </c>
      <c r="G75" s="1">
        <v>3</v>
      </c>
      <c r="H75" s="9">
        <f>E76</f>
        <v>-22.0647226141242</v>
      </c>
      <c r="I75" s="9">
        <f>H75+273.15</f>
        <v>251.08527738587577</v>
      </c>
      <c r="J75" s="9">
        <f>EXP(($C$15*(I75-$C$13))/($C$16*I75*$C$13))</f>
        <v>7.5993663166216638E-4</v>
      </c>
      <c r="K75" s="9">
        <f>$B$73/12</f>
        <v>10.950000000000001</v>
      </c>
      <c r="L75" s="9">
        <f>K75*$B$74/100</f>
        <v>0.10950000000000001</v>
      </c>
      <c r="M75" s="1" t="s">
        <v>83</v>
      </c>
      <c r="O75" s="9">
        <f>L75+O74-P74-N75</f>
        <v>0.32824410993147179</v>
      </c>
      <c r="P75" s="9">
        <f>O75*J75</f>
        <v>2.4944472326426855E-4</v>
      </c>
      <c r="Q75" s="12">
        <f>P75*$B$75</f>
        <v>4.4900050187568335E-5</v>
      </c>
      <c r="R75" s="9">
        <f>L75*$B$75</f>
        <v>1.9710000000000002E-2</v>
      </c>
      <c r="S75" s="13">
        <f>Q75/R75</f>
        <v>2.278034002413411E-3</v>
      </c>
      <c r="T75" s="2">
        <f>$B$74/100</f>
        <v>0.01</v>
      </c>
      <c r="U75" s="14">
        <f>S75*T75</f>
        <v>2.2780340024134112E-5</v>
      </c>
      <c r="V75" s="13"/>
      <c r="W75" s="2"/>
      <c r="X75" s="14"/>
      <c r="Y75" s="2">
        <v>0.02</v>
      </c>
      <c r="Z75" s="2">
        <v>0.27</v>
      </c>
      <c r="AA75" s="2">
        <f>Y75*Z75</f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>AO75*AN75</f>
        <v>7.1999999999999998E-3</v>
      </c>
      <c r="AQ75" s="1">
        <f>(AP75+AM75+AD75+AA75+U75+X75+AG75+AJ75)</f>
        <v>1.2622780340024134E-2</v>
      </c>
      <c r="AR75" s="9">
        <f>$B$73/12</f>
        <v>10.950000000000001</v>
      </c>
      <c r="AS75" s="1">
        <f>$B$75</f>
        <v>0.18</v>
      </c>
      <c r="AT75" s="1">
        <f>$E$4/12</f>
        <v>174262.5</v>
      </c>
      <c r="AU75" s="1">
        <f>AT75*10000*AS75*0.67*AR75*AQ75</f>
        <v>29048277.979221933</v>
      </c>
    </row>
    <row r="76" spans="1:48" x14ac:dyDescent="0.15">
      <c r="C76" s="7">
        <v>3</v>
      </c>
      <c r="D76" s="7">
        <f>D61</f>
        <v>-15.686429032502801</v>
      </c>
      <c r="E76" s="10">
        <f>D75</f>
        <v>-22.0647226141242</v>
      </c>
      <c r="F76" s="7" t="s">
        <v>83</v>
      </c>
      <c r="G76" s="1">
        <v>4</v>
      </c>
      <c r="H76" s="9">
        <f>E77</f>
        <v>-15.686429032502801</v>
      </c>
      <c r="I76" s="9">
        <f>H76+273.15</f>
        <v>257.46357096749716</v>
      </c>
      <c r="J76" s="9">
        <f>EXP(($C$15*(I76-$C$13))/($C$16*I76*$C$13))</f>
        <v>1.9860935899942678E-3</v>
      </c>
      <c r="K76" s="9">
        <f>$B$73/12</f>
        <v>10.950000000000001</v>
      </c>
      <c r="L76" s="9">
        <f>K76*$B$74/100</f>
        <v>0.10950000000000001</v>
      </c>
      <c r="M76" s="1" t="s">
        <v>83</v>
      </c>
      <c r="O76" s="9">
        <f>L76+O75-P75-N76</f>
        <v>0.43749466520820757</v>
      </c>
      <c r="P76" s="9">
        <f>O76*J76</f>
        <v>8.6890535022670929E-4</v>
      </c>
      <c r="Q76" s="12">
        <f>P76*$B$75</f>
        <v>1.5640296304080767E-4</v>
      </c>
      <c r="R76" s="9">
        <f>L76*$B$75</f>
        <v>1.9710000000000002E-2</v>
      </c>
      <c r="S76" s="13">
        <f>Q76/R76</f>
        <v>7.9352086778694906E-3</v>
      </c>
      <c r="T76" s="2">
        <f>$B$74/100</f>
        <v>0.01</v>
      </c>
      <c r="U76" s="14">
        <f>S76*T76</f>
        <v>7.9352086778694902E-5</v>
      </c>
      <c r="V76" s="13"/>
      <c r="W76" s="2"/>
      <c r="X76" s="14"/>
      <c r="Y76" s="2">
        <v>0.02</v>
      </c>
      <c r="Z76" s="2">
        <v>0.27</v>
      </c>
      <c r="AA76" s="2">
        <f>Y76*Z76</f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>AO76*AN76</f>
        <v>7.1999999999999998E-3</v>
      </c>
      <c r="AQ76" s="1">
        <f>(AP76+AM76+AD76+AA76+U76+X76+AG76+AJ76)</f>
        <v>1.2679352086778695E-2</v>
      </c>
      <c r="AR76" s="9">
        <f>$B$73/12</f>
        <v>10.950000000000001</v>
      </c>
      <c r="AS76" s="1">
        <f>$B$75</f>
        <v>0.18</v>
      </c>
      <c r="AT76" s="1">
        <f>$E$4/12</f>
        <v>174262.5</v>
      </c>
      <c r="AU76" s="1">
        <f>AT76*10000*AS76*0.67*AR76*AQ76</f>
        <v>29178464.180774223</v>
      </c>
    </row>
    <row r="77" spans="1:48" x14ac:dyDescent="0.15">
      <c r="C77" s="7">
        <v>4</v>
      </c>
      <c r="D77" s="7">
        <f>D62</f>
        <v>-3.6895654262141102</v>
      </c>
      <c r="E77" s="10">
        <f>D76</f>
        <v>-15.686429032502801</v>
      </c>
      <c r="F77" s="7" t="s">
        <v>83</v>
      </c>
      <c r="G77" s="1">
        <v>5</v>
      </c>
      <c r="H77" s="9">
        <f>E78</f>
        <v>-3.6895654262141102</v>
      </c>
      <c r="I77" s="9">
        <f>H77+273.15</f>
        <v>269.46043457378585</v>
      </c>
      <c r="J77" s="9">
        <f>EXP(($C$15*(I77-$C$13))/($C$16*I77*$C$13))</f>
        <v>1.0696329288586505E-2</v>
      </c>
      <c r="K77" s="9">
        <f>$B$73/12</f>
        <v>10.950000000000001</v>
      </c>
      <c r="L77" s="9">
        <f>K77*$B$74/100</f>
        <v>0.10950000000000001</v>
      </c>
      <c r="M77" s="1" t="s">
        <v>85</v>
      </c>
      <c r="N77" s="9">
        <f>(O76-P76)*$C$21/100</f>
        <v>0.41479447186508184</v>
      </c>
      <c r="O77" s="9">
        <f>L77+O76-P76-N77</f>
        <v>0.13133128799289912</v>
      </c>
      <c r="P77" s="9">
        <f>O77*J77</f>
        <v>1.404762702266236E-3</v>
      </c>
      <c r="Q77" s="12">
        <f>P77*$B$75</f>
        <v>2.5285728640792249E-4</v>
      </c>
      <c r="R77" s="9">
        <f>L77*$B$75</f>
        <v>1.9710000000000002E-2</v>
      </c>
      <c r="S77" s="13">
        <f>Q77/R77</f>
        <v>1.2828883125719049E-2</v>
      </c>
      <c r="T77" s="2">
        <f>$B$74/100</f>
        <v>0.01</v>
      </c>
      <c r="U77" s="14">
        <f>S77*T77</f>
        <v>1.282888312571905E-4</v>
      </c>
      <c r="V77" s="13"/>
      <c r="W77" s="2"/>
      <c r="X77" s="14"/>
      <c r="Y77" s="2">
        <v>0.02</v>
      </c>
      <c r="Z77" s="2">
        <v>0.27</v>
      </c>
      <c r="AA77" s="2">
        <f>Y77*Z77</f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>AO77*AN77</f>
        <v>7.1999999999999998E-3</v>
      </c>
      <c r="AQ77" s="1">
        <f>(AP77+AM77+AD77+AA77+U77+X77+AG77+AJ77)</f>
        <v>1.2728288831257191E-2</v>
      </c>
      <c r="AR77" s="9">
        <f>$B$73/12</f>
        <v>10.950000000000001</v>
      </c>
      <c r="AS77" s="1">
        <f>$B$75</f>
        <v>0.18</v>
      </c>
      <c r="AT77" s="1">
        <f>$E$4/12</f>
        <v>174262.5</v>
      </c>
      <c r="AU77" s="1">
        <f>AT77*10000*AS77*0.67*AR77*AQ77</f>
        <v>29291080.269996826</v>
      </c>
    </row>
    <row r="78" spans="1:48" x14ac:dyDescent="0.15">
      <c r="C78" s="7">
        <v>5</v>
      </c>
      <c r="D78" s="7">
        <f>D63</f>
        <v>5.32852617269159</v>
      </c>
      <c r="E78" s="10">
        <f>D77</f>
        <v>-3.6895654262141102</v>
      </c>
      <c r="F78" s="7" t="s">
        <v>85</v>
      </c>
      <c r="G78" s="1">
        <v>6</v>
      </c>
      <c r="H78" s="9">
        <f>E79</f>
        <v>5.32852617269159</v>
      </c>
      <c r="I78" s="9">
        <f>H78+273.15</f>
        <v>278.47852617269155</v>
      </c>
      <c r="J78" s="9">
        <f>EXP(($C$15*(I78-$C$13))/($C$16*I78*$C$13))</f>
        <v>3.4468864012854143E-2</v>
      </c>
      <c r="K78" s="9">
        <f>$B$73/12</f>
        <v>10.950000000000001</v>
      </c>
      <c r="L78" s="9">
        <f>K78*$B$74/100</f>
        <v>0.10950000000000001</v>
      </c>
      <c r="M78" s="1" t="s">
        <v>83</v>
      </c>
      <c r="O78" s="9">
        <f>L78+O77-P77-N78</f>
        <v>0.23942652529063288</v>
      </c>
      <c r="P78" s="9">
        <f>O78*J78</f>
        <v>8.2527603413130087E-3</v>
      </c>
      <c r="Q78" s="12">
        <f>P78*$B$75</f>
        <v>1.4854968614363415E-3</v>
      </c>
      <c r="R78" s="9">
        <f>L78*$B$75</f>
        <v>1.9710000000000002E-2</v>
      </c>
      <c r="S78" s="13">
        <f>Q78/R78</f>
        <v>7.5367674349890487E-2</v>
      </c>
      <c r="T78" s="2">
        <f>$B$74/100</f>
        <v>0.01</v>
      </c>
      <c r="U78" s="14">
        <f>S78*T78</f>
        <v>7.5367674349890491E-4</v>
      </c>
      <c r="V78" s="13"/>
      <c r="W78" s="2"/>
      <c r="X78" s="14"/>
      <c r="Y78" s="2">
        <v>0.02</v>
      </c>
      <c r="Z78" s="2">
        <v>0.27</v>
      </c>
      <c r="AA78" s="2">
        <f>Y78*Z78</f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>AO78*AN78</f>
        <v>7.1999999999999998E-3</v>
      </c>
      <c r="AQ78" s="1">
        <f>(AP78+AM78+AD78+AA78+U78+X78+AG78+AJ78)</f>
        <v>1.3353676743498905E-2</v>
      </c>
      <c r="AR78" s="9">
        <f>$B$73/12</f>
        <v>10.950000000000001</v>
      </c>
      <c r="AS78" s="1">
        <f>$B$75</f>
        <v>0.18</v>
      </c>
      <c r="AT78" s="1">
        <f>$E$4/12</f>
        <v>174262.5</v>
      </c>
      <c r="AU78" s="1">
        <f>AT78*10000*AS78*0.67*AR78*AQ78</f>
        <v>30730259.391417537</v>
      </c>
    </row>
    <row r="79" spans="1:48" x14ac:dyDescent="0.15">
      <c r="C79" s="7">
        <v>6</v>
      </c>
      <c r="D79" s="7">
        <f>D64</f>
        <v>13.8149005494808</v>
      </c>
      <c r="E79" s="10">
        <f>D78</f>
        <v>5.32852617269159</v>
      </c>
      <c r="F79" s="7" t="s">
        <v>83</v>
      </c>
      <c r="G79" s="1">
        <v>7</v>
      </c>
      <c r="H79" s="9">
        <f>E80</f>
        <v>13.8149005494808</v>
      </c>
      <c r="I79" s="9">
        <f>H79+273.15</f>
        <v>286.96490054948077</v>
      </c>
      <c r="J79" s="9">
        <f>EXP(($C$15*(I79-$C$13))/($C$16*I79*$C$13))</f>
        <v>9.6935818280191696E-2</v>
      </c>
      <c r="K79" s="9">
        <f>$B$73/12</f>
        <v>10.950000000000001</v>
      </c>
      <c r="L79" s="9">
        <f>K79*$B$74/100</f>
        <v>0.10950000000000001</v>
      </c>
      <c r="M79" s="1" t="s">
        <v>83</v>
      </c>
      <c r="O79" s="9">
        <f>L79+O78-P78-N79</f>
        <v>0.34067376494931989</v>
      </c>
      <c r="P79" s="9">
        <f>O79*J79</f>
        <v>3.3023490171956014E-2</v>
      </c>
      <c r="Q79" s="12">
        <f>P79*$B$75</f>
        <v>5.9442282309520823E-3</v>
      </c>
      <c r="R79" s="9">
        <f>L79*$B$75</f>
        <v>1.9710000000000002E-2</v>
      </c>
      <c r="S79" s="13">
        <f>Q79/R79</f>
        <v>0.30158438513201835</v>
      </c>
      <c r="T79" s="2">
        <f>$B$74/100</f>
        <v>0.01</v>
      </c>
      <c r="U79" s="14">
        <f>S79*T79</f>
        <v>3.0158438513201834E-3</v>
      </c>
      <c r="V79" s="13"/>
      <c r="W79" s="2"/>
      <c r="X79" s="14"/>
      <c r="Y79" s="2">
        <v>0.02</v>
      </c>
      <c r="Z79" s="2">
        <v>0.27</v>
      </c>
      <c r="AA79" s="2">
        <f>Y79*Z79</f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>AO79*AN79</f>
        <v>7.1999999999999998E-3</v>
      </c>
      <c r="AQ79" s="1">
        <f>(AP79+AM79+AD79+AA79+U79+X79+AG79+AJ79)</f>
        <v>1.5615843851320184E-2</v>
      </c>
      <c r="AR79" s="9">
        <f>$B$73/12</f>
        <v>10.950000000000001</v>
      </c>
      <c r="AS79" s="1">
        <f>$B$75</f>
        <v>0.18</v>
      </c>
      <c r="AT79" s="1">
        <f>$E$4/12</f>
        <v>174262.5</v>
      </c>
      <c r="AU79" s="1">
        <f>AT79*10000*AS79*0.67*AR79*AQ79</f>
        <v>35936090.215795122</v>
      </c>
    </row>
    <row r="80" spans="1:48" x14ac:dyDescent="0.15">
      <c r="C80" s="7">
        <v>7</v>
      </c>
      <c r="D80" s="7">
        <f>D65</f>
        <v>16.167292782228099</v>
      </c>
      <c r="E80" s="10">
        <f>D79</f>
        <v>13.8149005494808</v>
      </c>
      <c r="F80" s="7" t="s">
        <v>83</v>
      </c>
      <c r="G80" s="1">
        <v>8</v>
      </c>
      <c r="H80" s="9">
        <f>E81</f>
        <v>16.167292782228099</v>
      </c>
      <c r="I80" s="9">
        <f>H80+273.15</f>
        <v>289.31729278222809</v>
      </c>
      <c r="J80" s="9">
        <f>EXP(($C$15*(I80-$C$13))/($C$16*I80*$C$13))</f>
        <v>0.12773150368290087</v>
      </c>
      <c r="K80" s="9">
        <f>$B$73/12</f>
        <v>10.950000000000001</v>
      </c>
      <c r="L80" s="9">
        <f>K80*$B$74/100</f>
        <v>0.10950000000000001</v>
      </c>
      <c r="M80" s="1" t="s">
        <v>83</v>
      </c>
      <c r="O80" s="9">
        <f>L80+O79-P79-N80</f>
        <v>0.41715027477736394</v>
      </c>
      <c r="P80" s="9">
        <f>O80*J80</f>
        <v>5.3283231859047972E-2</v>
      </c>
      <c r="Q80" s="12">
        <f>P80*$B$75</f>
        <v>9.5909817346286341E-3</v>
      </c>
      <c r="R80" s="9">
        <f>L80*$B$75</f>
        <v>1.9710000000000002E-2</v>
      </c>
      <c r="S80" s="13">
        <f>Q80/R80</f>
        <v>0.48660485716025537</v>
      </c>
      <c r="T80" s="2">
        <f>$B$74/100</f>
        <v>0.01</v>
      </c>
      <c r="U80" s="14">
        <f>S80*T80</f>
        <v>4.8660485716025539E-3</v>
      </c>
      <c r="V80" s="13"/>
      <c r="W80" s="2"/>
      <c r="X80" s="14"/>
      <c r="Y80" s="2">
        <v>0.04</v>
      </c>
      <c r="Z80" s="2">
        <v>0.27</v>
      </c>
      <c r="AA80" s="2">
        <f>Y80*Z80</f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>AO80*AN80</f>
        <v>1.0799999999999999E-2</v>
      </c>
      <c r="AQ80" s="1">
        <f>(AP80+AM80+AD80+AA80+U80+X80+AG80+AJ80)</f>
        <v>2.6466048571602556E-2</v>
      </c>
      <c r="AR80" s="9">
        <f>$B$73/12</f>
        <v>10.950000000000001</v>
      </c>
      <c r="AS80" s="1">
        <f>$B$75</f>
        <v>0.18</v>
      </c>
      <c r="AT80" s="1">
        <f>$E$4/12</f>
        <v>174262.5</v>
      </c>
      <c r="AU80" s="1">
        <f>AT80*10000*AS80*0.67*AR80*AQ80</f>
        <v>60905213.844355844</v>
      </c>
    </row>
    <row r="81" spans="1:48" x14ac:dyDescent="0.15">
      <c r="C81" s="7">
        <v>8</v>
      </c>
      <c r="D81" s="7">
        <f>D66</f>
        <v>11.999618613808201</v>
      </c>
      <c r="E81" s="10">
        <f>D80</f>
        <v>16.167292782228099</v>
      </c>
      <c r="F81" s="7" t="s">
        <v>83</v>
      </c>
      <c r="G81" s="1">
        <v>9</v>
      </c>
      <c r="H81" s="9">
        <f>E82</f>
        <v>11.999618613808201</v>
      </c>
      <c r="I81" s="9">
        <f>H81+273.15</f>
        <v>285.14961861380817</v>
      </c>
      <c r="J81" s="9">
        <f>EXP(($C$15*(I81-$C$13))/($C$16*I81*$C$13))</f>
        <v>7.8104435064874855E-2</v>
      </c>
      <c r="K81" s="9">
        <f>$B$73/12</f>
        <v>10.950000000000001</v>
      </c>
      <c r="L81" s="9">
        <f>K81*$B$74/100</f>
        <v>0.10950000000000001</v>
      </c>
      <c r="M81" s="1" t="s">
        <v>83</v>
      </c>
      <c r="O81" s="9">
        <f>L81+O80-P80-N81</f>
        <v>0.47336704291831594</v>
      </c>
      <c r="P81" s="9">
        <f>O81*J81</f>
        <v>3.6972065465465435E-2</v>
      </c>
      <c r="Q81" s="12">
        <f>P81*$B$75</f>
        <v>6.6549717837837783E-3</v>
      </c>
      <c r="R81" s="9">
        <f>L81*$B$75</f>
        <v>1.9710000000000002E-2</v>
      </c>
      <c r="S81" s="13">
        <f>Q81/R81</f>
        <v>0.33764443347457013</v>
      </c>
      <c r="T81" s="2">
        <f>$B$74/100</f>
        <v>0.01</v>
      </c>
      <c r="U81" s="14">
        <f>S81*T81</f>
        <v>3.3764443347457014E-3</v>
      </c>
      <c r="V81" s="13"/>
      <c r="W81" s="2"/>
      <c r="X81" s="14"/>
      <c r="Y81" s="2">
        <v>0.02</v>
      </c>
      <c r="Z81" s="2">
        <v>0.27</v>
      </c>
      <c r="AA81" s="2">
        <f>Y81*Z81</f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>AO81*AN81</f>
        <v>7.1999999999999998E-3</v>
      </c>
      <c r="AQ81" s="1">
        <f>(AP81+AM81+AD81+AA81+U81+X81+AG81+AJ81)</f>
        <v>1.5976444334745703E-2</v>
      </c>
      <c r="AR81" s="9">
        <f>$B$73/12</f>
        <v>10.950000000000001</v>
      </c>
      <c r="AS81" s="1">
        <f>$B$75</f>
        <v>0.18</v>
      </c>
      <c r="AT81" s="1">
        <f>$E$4/12</f>
        <v>174262.5</v>
      </c>
      <c r="AU81" s="1">
        <f>AT81*10000*AS81*0.67*AR81*AQ81</f>
        <v>36765925.069909863</v>
      </c>
    </row>
    <row r="82" spans="1:48" x14ac:dyDescent="0.15">
      <c r="C82" s="7">
        <v>9</v>
      </c>
      <c r="D82" s="7">
        <f>D67</f>
        <v>6.8626625756340998</v>
      </c>
      <c r="E82" s="10">
        <f>D81</f>
        <v>11.999618613808201</v>
      </c>
      <c r="F82" s="7" t="s">
        <v>83</v>
      </c>
      <c r="G82" s="1">
        <v>10</v>
      </c>
      <c r="H82" s="9">
        <f>E83</f>
        <v>6.8626625756340998</v>
      </c>
      <c r="I82" s="9">
        <f>H82+273.15</f>
        <v>280.01266257563407</v>
      </c>
      <c r="J82" s="9">
        <f>EXP(($C$15*(I82-$C$13))/($C$16*I82*$C$13))</f>
        <v>4.1746635560624572E-2</v>
      </c>
      <c r="K82" s="9">
        <f>$B$73/12</f>
        <v>10.950000000000001</v>
      </c>
      <c r="L82" s="9">
        <f>K82*$B$74/100</f>
        <v>0.10950000000000001</v>
      </c>
      <c r="M82" s="1" t="s">
        <v>83</v>
      </c>
      <c r="O82" s="9">
        <f>L82+O81-P81-N82</f>
        <v>0.54589497745285054</v>
      </c>
      <c r="P82" s="9">
        <f>O82*J82</f>
        <v>2.2789278678099521E-2</v>
      </c>
      <c r="Q82" s="12">
        <f>P82*$B$75</f>
        <v>4.1020701620579133E-3</v>
      </c>
      <c r="R82" s="9">
        <f>L82*$B$75</f>
        <v>1.9710000000000002E-2</v>
      </c>
      <c r="S82" s="13">
        <f>Q82/R82</f>
        <v>0.20812126646666224</v>
      </c>
      <c r="T82" s="2">
        <f>$B$74/100</f>
        <v>0.01</v>
      </c>
      <c r="U82" s="14">
        <f>S82*T82</f>
        <v>2.0812126646666223E-3</v>
      </c>
      <c r="V82" s="13"/>
      <c r="W82" s="2"/>
      <c r="X82" s="14"/>
      <c r="Y82" s="2">
        <v>0.02</v>
      </c>
      <c r="Z82" s="2">
        <v>0.27</v>
      </c>
      <c r="AA82" s="2">
        <f>Y82*Z82</f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>AO82*AN82</f>
        <v>7.1999999999999998E-3</v>
      </c>
      <c r="AQ82" s="1">
        <f>(AP82+AM82+AD82+AA82+U82+X82+AG82+AJ82)</f>
        <v>1.4681212664666623E-2</v>
      </c>
      <c r="AR82" s="9">
        <f>$B$73/12</f>
        <v>10.950000000000001</v>
      </c>
      <c r="AS82" s="1">
        <f>$B$75</f>
        <v>0.18</v>
      </c>
      <c r="AT82" s="1">
        <f>$E$4/12</f>
        <v>174262.5</v>
      </c>
      <c r="AU82" s="1">
        <f>AT82*10000*AS82*0.67*AR82*AQ82</f>
        <v>33785262.443574637</v>
      </c>
    </row>
    <row r="83" spans="1:48" x14ac:dyDescent="0.15">
      <c r="C83" s="7">
        <v>10</v>
      </c>
      <c r="D83" s="7">
        <f>D68</f>
        <v>-3.4599007208558801</v>
      </c>
      <c r="E83" s="10">
        <f>D82</f>
        <v>6.8626625756340998</v>
      </c>
      <c r="F83" s="7" t="s">
        <v>83</v>
      </c>
      <c r="G83" s="1">
        <v>11</v>
      </c>
      <c r="H83" s="9">
        <f>E84</f>
        <v>-3.4599007208558801</v>
      </c>
      <c r="I83" s="9">
        <f>H83+273.15</f>
        <v>269.69009927914408</v>
      </c>
      <c r="J83" s="9">
        <f>EXP(($C$15*(I83-$C$13))/($C$16*I83*$C$13))</f>
        <v>1.103058888132096E-2</v>
      </c>
      <c r="K83" s="9">
        <f>$B$73/12</f>
        <v>10.950000000000001</v>
      </c>
      <c r="L83" s="9">
        <f>K83*$B$74/100</f>
        <v>0.10950000000000001</v>
      </c>
      <c r="M83" s="1" t="s">
        <v>85</v>
      </c>
      <c r="N83" s="9">
        <f>(O82-P82)*$C$21/100</f>
        <v>0.4969504138360134</v>
      </c>
      <c r="O83" s="9">
        <f>L83+O82-P82-N83</f>
        <v>0.13565528493873763</v>
      </c>
      <c r="P83" s="9">
        <f>O83*J83</f>
        <v>1.4963576777376659E-3</v>
      </c>
      <c r="Q83" s="12">
        <f>P83*$B$75</f>
        <v>2.6934438199277983E-4</v>
      </c>
      <c r="R83" s="9">
        <f>L83*$B$75</f>
        <v>1.9710000000000002E-2</v>
      </c>
      <c r="S83" s="13">
        <f>Q83/R83</f>
        <v>1.3665366919978682E-2</v>
      </c>
      <c r="T83" s="2">
        <f>$B$74/100</f>
        <v>0.01</v>
      </c>
      <c r="U83" s="14">
        <f>S83*T83</f>
        <v>1.3665366919978682E-4</v>
      </c>
      <c r="V83" s="13"/>
      <c r="W83" s="2"/>
      <c r="X83" s="14"/>
      <c r="Y83" s="2">
        <v>0.02</v>
      </c>
      <c r="Z83" s="2">
        <v>0.27</v>
      </c>
      <c r="AA83" s="2">
        <f>Y83*Z83</f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>AO83*AN83</f>
        <v>7.1999999999999998E-3</v>
      </c>
      <c r="AQ83" s="1">
        <f>(AP83+AM83+AD83+AA83+U83+X83+AG83+AJ83)</f>
        <v>1.2736653669199786E-2</v>
      </c>
      <c r="AR83" s="9">
        <f>$B$73/12</f>
        <v>10.950000000000001</v>
      </c>
      <c r="AS83" s="1">
        <f>$B$75</f>
        <v>0.18</v>
      </c>
      <c r="AT83" s="1">
        <f>$E$4/12</f>
        <v>174262.5</v>
      </c>
      <c r="AU83" s="1">
        <f>AT83*10000*AS83*0.67*AR83*AQ83</f>
        <v>29310329.922709011</v>
      </c>
    </row>
    <row r="84" spans="1:48" x14ac:dyDescent="0.15">
      <c r="C84" s="7">
        <v>11</v>
      </c>
      <c r="D84" s="7">
        <f>D69</f>
        <v>-14.5336990988627</v>
      </c>
      <c r="E84" s="10">
        <f>D83</f>
        <v>-3.4599007208558801</v>
      </c>
      <c r="F84" s="7" t="s">
        <v>85</v>
      </c>
      <c r="G84" s="1">
        <v>12</v>
      </c>
      <c r="H84" s="9">
        <f>E85</f>
        <v>-14.5336990988627</v>
      </c>
      <c r="I84" s="9">
        <f>H84+273.15</f>
        <v>258.61630090113727</v>
      </c>
      <c r="J84" s="9">
        <f>EXP(($C$15*(I84-$C$13))/($C$16*I84*$C$13))</f>
        <v>2.3507544932982512E-3</v>
      </c>
      <c r="K84" s="9">
        <f>$B$73/12</f>
        <v>10.950000000000001</v>
      </c>
      <c r="L84" s="9">
        <f>K84*$B$74/100</f>
        <v>0.10950000000000001</v>
      </c>
      <c r="M84" s="1" t="s">
        <v>83</v>
      </c>
      <c r="O84" s="9">
        <f>L84+O83-P83-N84</f>
        <v>0.24365892726099997</v>
      </c>
      <c r="P84" s="9">
        <f>O84*J84</f>
        <v>5.7278231809102746E-4</v>
      </c>
      <c r="Q84" s="12">
        <f>P84*$B$75</f>
        <v>1.0310081725638493E-4</v>
      </c>
      <c r="R84" s="9">
        <f>L84*$B$75</f>
        <v>1.9710000000000002E-2</v>
      </c>
      <c r="S84" s="13">
        <f>Q84/R84</f>
        <v>5.2308887496897473E-3</v>
      </c>
      <c r="T84" s="2">
        <f>$B$74/100</f>
        <v>0.01</v>
      </c>
      <c r="U84" s="14">
        <f>S84*T84</f>
        <v>5.2308887496897473E-5</v>
      </c>
      <c r="V84" s="13"/>
      <c r="W84" s="2"/>
      <c r="X84" s="14"/>
      <c r="Y84" s="2">
        <v>0.02</v>
      </c>
      <c r="Z84" s="2">
        <v>0.27</v>
      </c>
      <c r="AA84" s="2">
        <f>Y84*Z84</f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>AO84*AN84</f>
        <v>7.1999999999999998E-3</v>
      </c>
      <c r="AQ84" s="1">
        <f>(AP84+AM84+AD84+AA84+U84+X84+AG84+AJ84)</f>
        <v>1.2652308887496898E-2</v>
      </c>
      <c r="AR84" s="9">
        <f>$B$73/12</f>
        <v>10.950000000000001</v>
      </c>
      <c r="AS84" s="1">
        <f>$B$75</f>
        <v>0.18</v>
      </c>
      <c r="AT84" s="1">
        <f>$E$4/12</f>
        <v>174262.5</v>
      </c>
      <c r="AU84" s="1">
        <f>AT84*10000*AS84*0.67*AR84*AQ84</f>
        <v>29116230.794069845</v>
      </c>
      <c r="AV84" s="1">
        <f>SUM(AU73:AU84)</f>
        <v>402112621.18126351</v>
      </c>
    </row>
    <row r="85" spans="1:48" x14ac:dyDescent="0.15">
      <c r="C85" s="7">
        <v>12</v>
      </c>
      <c r="D85" s="7">
        <f>D70</f>
        <v>-24.2415874102985</v>
      </c>
      <c r="E85" s="10">
        <f>D84</f>
        <v>-14.5336990988627</v>
      </c>
      <c r="F85" s="7" t="s">
        <v>83</v>
      </c>
    </row>
    <row r="87" spans="1:48" x14ac:dyDescent="0.15">
      <c r="S87" s="36" t="s">
        <v>25</v>
      </c>
      <c r="T87" s="36"/>
      <c r="U87" s="36"/>
      <c r="V87" s="39" t="s">
        <v>54</v>
      </c>
      <c r="W87" s="37"/>
      <c r="X87" s="39" t="s">
        <v>55</v>
      </c>
      <c r="Y87" s="37"/>
      <c r="Z87" s="39" t="s">
        <v>56</v>
      </c>
      <c r="AA87" s="37"/>
      <c r="AB87" s="39" t="s">
        <v>86</v>
      </c>
      <c r="AC87" s="37"/>
      <c r="AD87" s="39" t="s">
        <v>87</v>
      </c>
      <c r="AE87" s="37"/>
      <c r="AF87" s="39" t="s">
        <v>57</v>
      </c>
      <c r="AG87" s="37"/>
      <c r="AH87" s="39" t="s">
        <v>58</v>
      </c>
      <c r="AI87" s="37"/>
    </row>
    <row r="88" spans="1:48" x14ac:dyDescent="0.15">
      <c r="A88" s="35" t="s">
        <v>27</v>
      </c>
      <c r="B88" s="35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-19.3762012746034</v>
      </c>
      <c r="E89" s="7"/>
      <c r="F89" s="7"/>
      <c r="G89" s="1">
        <v>1</v>
      </c>
      <c r="H89" s="9">
        <f>E90</f>
        <v>-19.3762012746034</v>
      </c>
      <c r="I89" s="9">
        <f>H89+273.15</f>
        <v>253.77379872539657</v>
      </c>
      <c r="J89" s="9">
        <f>EXP(($C$15*(I89-$C$13))/($C$16*I89*$C$13))</f>
        <v>1.1460358442997502E-3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>O89*J89</f>
        <v>6.0800353138673576E-3</v>
      </c>
      <c r="Q89" s="12">
        <f>P89*$B$91</f>
        <v>2.7360158912403108E-3</v>
      </c>
      <c r="R89" s="9">
        <f>L89*$B$91</f>
        <v>2.3873737500000001</v>
      </c>
      <c r="S89" s="13">
        <f>Q89/R89</f>
        <v>1.1460358442997502E-3</v>
      </c>
      <c r="T89" s="2">
        <f>$B$90/100</f>
        <v>0.51</v>
      </c>
      <c r="U89" s="14">
        <f>S89*T89</f>
        <v>5.8447828059287265E-4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3.0513220201598752E-2</v>
      </c>
      <c r="AK89" s="9">
        <f>$B$89/12</f>
        <v>10.4025</v>
      </c>
      <c r="AL89" s="1">
        <f>$B$91</f>
        <v>0.45</v>
      </c>
      <c r="AM89" s="17">
        <f>$E$6/12</f>
        <v>1438191.4166666667</v>
      </c>
      <c r="AN89" s="1">
        <f>AM89*10000*AK89*AJ89</f>
        <v>4565017640.7198429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>D74</f>
        <v>-23.630721077782901</v>
      </c>
      <c r="E90" s="10">
        <f>D89</f>
        <v>-19.3762012746034</v>
      </c>
      <c r="F90" s="7" t="s">
        <v>83</v>
      </c>
      <c r="G90" s="1">
        <v>2</v>
      </c>
      <c r="H90" s="9">
        <f>E91</f>
        <v>-23.630721077782901</v>
      </c>
      <c r="I90" s="9">
        <f>H90+273.15</f>
        <v>249.51927892221707</v>
      </c>
      <c r="J90" s="9">
        <f>EXP(($C$15*(I90-$C$13))/($C$16*I90*$C$13))</f>
        <v>5.9577126696235092E-4</v>
      </c>
      <c r="K90" s="9">
        <f>$B$89/12</f>
        <v>10.4025</v>
      </c>
      <c r="L90" s="9">
        <f>K90*$B$90/100</f>
        <v>5.305275</v>
      </c>
      <c r="M90" s="1" t="s">
        <v>83</v>
      </c>
      <c r="O90" s="9">
        <f>L90+O89-P89-N90</f>
        <v>10.604469964686132</v>
      </c>
      <c r="P90" s="9">
        <f>O90*J90</f>
        <v>6.3178385063252535E-3</v>
      </c>
      <c r="Q90" s="12">
        <f>P90*$B$91</f>
        <v>2.8430273278463643E-3</v>
      </c>
      <c r="R90" s="9">
        <f>L90*$B$91</f>
        <v>2.3873737500000001</v>
      </c>
      <c r="S90" s="13">
        <f>Q90/R90</f>
        <v>1.1908597586977592E-3</v>
      </c>
      <c r="T90" s="2">
        <f>$B$90/100</f>
        <v>0.51</v>
      </c>
      <c r="U90" s="14">
        <f>S90*T90</f>
        <v>6.0733847693585715E-4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>U90*0.67*AL90+(V90*W90+X90*Y90+Z90*AA90+AB90*AC90+AD90*AE90+AF90*AG90+AH90*AI90)/1000</f>
        <v>3.0520112550796161E-2</v>
      </c>
      <c r="AK90" s="9">
        <f>$B$89/12</f>
        <v>10.4025</v>
      </c>
      <c r="AL90" s="1">
        <f>$B$91</f>
        <v>0.45</v>
      </c>
      <c r="AM90" s="17">
        <f>$E$6/12</f>
        <v>1438191.4166666667</v>
      </c>
      <c r="AN90" s="1">
        <f>AM90*10000*AK90*AJ90</f>
        <v>4566048790.3482437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>D75</f>
        <v>-22.0647226141242</v>
      </c>
      <c r="E91" s="10">
        <f>D90</f>
        <v>-23.630721077782901</v>
      </c>
      <c r="F91" s="7" t="s">
        <v>83</v>
      </c>
      <c r="G91" s="1">
        <v>3</v>
      </c>
      <c r="H91" s="9">
        <f>E92</f>
        <v>-22.0647226141242</v>
      </c>
      <c r="I91" s="9">
        <f>H91+273.15</f>
        <v>251.08527738587577</v>
      </c>
      <c r="J91" s="9">
        <f>EXP(($C$15*(I91-$C$13))/($C$16*I91*$C$13))</f>
        <v>7.5993663166216638E-4</v>
      </c>
      <c r="K91" s="9">
        <f>$B$89/12</f>
        <v>10.4025</v>
      </c>
      <c r="L91" s="9">
        <f>K91*$B$90/100</f>
        <v>5.305275</v>
      </c>
      <c r="M91" s="1" t="s">
        <v>83</v>
      </c>
      <c r="O91" s="9">
        <f>L91+O90-P90-N91</f>
        <v>15.903427126179807</v>
      </c>
      <c r="P91" s="9">
        <f>O91*J91</f>
        <v>1.2085596842153809E-2</v>
      </c>
      <c r="Q91" s="12">
        <f>P91*$B$91</f>
        <v>5.4385185789692144E-3</v>
      </c>
      <c r="R91" s="9">
        <f>L91*$B$91</f>
        <v>2.3873737500000001</v>
      </c>
      <c r="S91" s="13">
        <f>Q91/R91</f>
        <v>2.278034002413411E-3</v>
      </c>
      <c r="T91" s="2">
        <f>$B$90/100</f>
        <v>0.51</v>
      </c>
      <c r="U91" s="14">
        <f>S91*T91</f>
        <v>1.1617973412308396E-3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>U91*0.67*AL91+(V91*W91+X91*Y91+Z91*AA91+AB91*AC91+AD91*AE91+AF91*AG91+AH91*AI91)/1000</f>
        <v>3.0687281898381099E-2</v>
      </c>
      <c r="AK91" s="9">
        <f>$B$89/12</f>
        <v>10.4025</v>
      </c>
      <c r="AL91" s="1">
        <f>$B$91</f>
        <v>0.45</v>
      </c>
      <c r="AM91" s="17">
        <f>$E$6/12</f>
        <v>1438191.4166666667</v>
      </c>
      <c r="AN91" s="1">
        <f>AM91*10000*AK91*AJ91</f>
        <v>4591058639.0522118</v>
      </c>
    </row>
    <row r="92" spans="1:48" x14ac:dyDescent="0.15">
      <c r="C92" s="7">
        <v>3</v>
      </c>
      <c r="D92" s="7">
        <f>D76</f>
        <v>-15.686429032502801</v>
      </c>
      <c r="E92" s="10">
        <f>D91</f>
        <v>-22.0647226141242</v>
      </c>
      <c r="F92" s="7" t="s">
        <v>83</v>
      </c>
      <c r="G92" s="1">
        <v>4</v>
      </c>
      <c r="H92" s="9">
        <f>E93</f>
        <v>-15.686429032502801</v>
      </c>
      <c r="I92" s="9">
        <f>H92+273.15</f>
        <v>257.46357096749716</v>
      </c>
      <c r="J92" s="9">
        <f>EXP(($C$15*(I92-$C$13))/($C$16*I92*$C$13))</f>
        <v>1.9860935899942678E-3</v>
      </c>
      <c r="K92" s="9">
        <f>$B$89/12</f>
        <v>10.4025</v>
      </c>
      <c r="L92" s="9">
        <f>K92*$B$90/100</f>
        <v>5.305275</v>
      </c>
      <c r="M92" s="1" t="s">
        <v>83</v>
      </c>
      <c r="O92" s="9">
        <f>L92+O91-P91-N92</f>
        <v>21.196616529337653</v>
      </c>
      <c r="P92" s="9">
        <f>O92*J92</f>
        <v>4.2098464218484059E-2</v>
      </c>
      <c r="Q92" s="12">
        <f>P92*$B$91</f>
        <v>1.8944308898317826E-2</v>
      </c>
      <c r="R92" s="9">
        <f>L92*$B$91</f>
        <v>2.3873737500000001</v>
      </c>
      <c r="S92" s="13">
        <f>Q92/R92</f>
        <v>7.9352086778694906E-3</v>
      </c>
      <c r="T92" s="2">
        <f>$B$90/100</f>
        <v>0.51</v>
      </c>
      <c r="U92" s="14">
        <f>S92*T92</f>
        <v>4.0469564257134402E-3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>U92*0.67*AL92+(V92*W92+X92*Y92+Z92*AA92+AB92*AC92+AD92*AE92+AF92*AG92+AH92*AI92)/1000</f>
        <v>3.1557157362352602E-2</v>
      </c>
      <c r="AK92" s="9">
        <f>$B$89/12</f>
        <v>10.4025</v>
      </c>
      <c r="AL92" s="1">
        <f>$B$91</f>
        <v>0.45</v>
      </c>
      <c r="AM92" s="17">
        <f>$E$6/12</f>
        <v>1438191.4166666667</v>
      </c>
      <c r="AN92" s="1">
        <f>AM92*10000*AK92*AJ92</f>
        <v>4721198847.5265446</v>
      </c>
    </row>
    <row r="93" spans="1:48" x14ac:dyDescent="0.15">
      <c r="C93" s="7">
        <v>4</v>
      </c>
      <c r="D93" s="7">
        <f>D77</f>
        <v>-3.6895654262141102</v>
      </c>
      <c r="E93" s="10">
        <f>D92</f>
        <v>-15.686429032502801</v>
      </c>
      <c r="F93" s="7" t="s">
        <v>83</v>
      </c>
      <c r="G93" s="1">
        <v>5</v>
      </c>
      <c r="H93" s="9">
        <f>E94</f>
        <v>-3.6895654262141102</v>
      </c>
      <c r="I93" s="9">
        <f>H93+273.15</f>
        <v>269.46043457378585</v>
      </c>
      <c r="J93" s="9">
        <f>EXP(($C$15*(I93-$C$13))/($C$16*I93*$C$13))</f>
        <v>1.0696329288586505E-2</v>
      </c>
      <c r="K93" s="9">
        <f>$B$89/12</f>
        <v>10.4025</v>
      </c>
      <c r="L93" s="9">
        <f>K93*$B$90/100</f>
        <v>5.305275</v>
      </c>
      <c r="M93" s="1" t="s">
        <v>85</v>
      </c>
      <c r="N93" s="9">
        <f>(O92-P92)*$C$21/100</f>
        <v>20.09679216186321</v>
      </c>
      <c r="O93" s="9">
        <f>L93+O92-P92-N93</f>
        <v>6.363000903255962</v>
      </c>
      <c r="P93" s="9">
        <f>O93*J93</f>
        <v>6.8060752924799128E-2</v>
      </c>
      <c r="Q93" s="12">
        <f>P93*$B$91</f>
        <v>3.0627338816159609E-2</v>
      </c>
      <c r="R93" s="9">
        <f>L93*$B$91</f>
        <v>2.3873737500000001</v>
      </c>
      <c r="S93" s="13">
        <f>Q93/R93</f>
        <v>1.2828883125719049E-2</v>
      </c>
      <c r="T93" s="2">
        <f>$B$90/100</f>
        <v>0.51</v>
      </c>
      <c r="U93" s="14">
        <f>S93*T93</f>
        <v>6.542730394116715E-3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>U93*0.67*AL93+(V93*W93+X93*Y93+Z93*AA93+AB93*AC93+AD93*AE93+AF93*AG93+AH93*AI93)/1000</f>
        <v>3.230963321382619E-2</v>
      </c>
      <c r="AK93" s="9">
        <f>$B$89/12</f>
        <v>10.4025</v>
      </c>
      <c r="AL93" s="1">
        <f>$B$91</f>
        <v>0.45</v>
      </c>
      <c r="AM93" s="17">
        <f>$E$6/12</f>
        <v>1438191.4166666667</v>
      </c>
      <c r="AN93" s="1">
        <f>AM93*10000*AK93*AJ93</f>
        <v>4833775150.9614944</v>
      </c>
    </row>
    <row r="94" spans="1:48" x14ac:dyDescent="0.15">
      <c r="C94" s="7">
        <v>5</v>
      </c>
      <c r="D94" s="7">
        <f>D78</f>
        <v>5.32852617269159</v>
      </c>
      <c r="E94" s="10">
        <f>D93</f>
        <v>-3.6895654262141102</v>
      </c>
      <c r="F94" s="7" t="s">
        <v>85</v>
      </c>
      <c r="G94" s="1">
        <v>6</v>
      </c>
      <c r="H94" s="9">
        <f>E95</f>
        <v>5.32852617269159</v>
      </c>
      <c r="I94" s="9">
        <f>H94+273.15</f>
        <v>278.47852617269155</v>
      </c>
      <c r="J94" s="9">
        <f>EXP(($C$15*(I94-$C$13))/($C$16*I94*$C$13))</f>
        <v>3.4468864012854143E-2</v>
      </c>
      <c r="K94" s="9">
        <f>$B$89/12</f>
        <v>10.4025</v>
      </c>
      <c r="L94" s="9">
        <f>K94*$B$90/100</f>
        <v>5.305275</v>
      </c>
      <c r="M94" s="1" t="s">
        <v>83</v>
      </c>
      <c r="O94" s="9">
        <f>L94+O93-P93-N94</f>
        <v>11.600215150331163</v>
      </c>
      <c r="P94" s="9">
        <f>O94*J94</f>
        <v>0.39984623853661522</v>
      </c>
      <c r="Q94" s="12">
        <f>P94*$B$91</f>
        <v>0.17993080734147684</v>
      </c>
      <c r="R94" s="9">
        <f>L94*$B$91</f>
        <v>2.3873737500000001</v>
      </c>
      <c r="S94" s="13">
        <f>Q94/R94</f>
        <v>7.5367674349890473E-2</v>
      </c>
      <c r="T94" s="2">
        <f>$B$90/100</f>
        <v>0.51</v>
      </c>
      <c r="U94" s="14">
        <f>S94*T94</f>
        <v>3.843751391844414E-2</v>
      </c>
      <c r="V94" s="2">
        <v>180.9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>U94*0.67*AL94+(V94*W94+X94*Y94+Z94*AA94+AB94*AC94+AD94*AE94+AF94*AG94+AH94*AI94)/1000</f>
        <v>4.2779910446410913E-2</v>
      </c>
      <c r="AK94" s="9">
        <f>$B$89/12</f>
        <v>10.4025</v>
      </c>
      <c r="AL94" s="1">
        <f>$B$91</f>
        <v>0.45</v>
      </c>
      <c r="AM94" s="17">
        <f>$E$6/12</f>
        <v>1438191.4166666667</v>
      </c>
      <c r="AN94" s="1">
        <f>AM94*10000*AK94*AJ94</f>
        <v>6400210943.5191164</v>
      </c>
    </row>
    <row r="95" spans="1:48" x14ac:dyDescent="0.15">
      <c r="C95" s="7">
        <v>6</v>
      </c>
      <c r="D95" s="7">
        <f>D79</f>
        <v>13.8149005494808</v>
      </c>
      <c r="E95" s="10">
        <f>D94</f>
        <v>5.32852617269159</v>
      </c>
      <c r="F95" s="7" t="s">
        <v>83</v>
      </c>
      <c r="G95" s="1">
        <v>7</v>
      </c>
      <c r="H95" s="9">
        <f>E96</f>
        <v>13.8149005494808</v>
      </c>
      <c r="I95" s="9">
        <f>H95+273.15</f>
        <v>286.96490054948077</v>
      </c>
      <c r="J95" s="9">
        <f>EXP(($C$15*(I95-$C$13))/($C$16*I95*$C$13))</f>
        <v>9.6935818280191696E-2</v>
      </c>
      <c r="K95" s="9">
        <f>$B$89/12</f>
        <v>10.4025</v>
      </c>
      <c r="L95" s="9">
        <f>K95*$B$90/100</f>
        <v>5.305275</v>
      </c>
      <c r="M95" s="1" t="s">
        <v>83</v>
      </c>
      <c r="O95" s="9">
        <f>L95+O94-P94-N95</f>
        <v>16.505643911794547</v>
      </c>
      <c r="P95" s="9">
        <f>O95*J95</f>
        <v>1.5999880988312687</v>
      </c>
      <c r="Q95" s="12">
        <f>P95*$B$91</f>
        <v>0.71999464447407091</v>
      </c>
      <c r="R95" s="9">
        <f>L95*$B$91</f>
        <v>2.3873737500000001</v>
      </c>
      <c r="S95" s="13">
        <f>Q95/R95</f>
        <v>0.30158438513201835</v>
      </c>
      <c r="T95" s="2">
        <f>$B$90/100</f>
        <v>0.51</v>
      </c>
      <c r="U95" s="14">
        <f>S95*T95</f>
        <v>0.15380803641732937</v>
      </c>
      <c r="V95" s="2">
        <v>180.9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>U95*0.67*AL95+(V95*W95+X95*Y95+Z95*AA95+AB95*AC95+AD95*AE95+AF95*AG95+AH95*AI95)/1000</f>
        <v>7.7564122979824804E-2</v>
      </c>
      <c r="AK95" s="9">
        <f>$B$89/12</f>
        <v>10.4025</v>
      </c>
      <c r="AL95" s="1">
        <f>$B$91</f>
        <v>0.45</v>
      </c>
      <c r="AM95" s="17">
        <f>$E$6/12</f>
        <v>1438191.4166666667</v>
      </c>
      <c r="AN95" s="1">
        <f>AM95*10000*AK95*AJ95</f>
        <v>11604202616.127398</v>
      </c>
    </row>
    <row r="96" spans="1:48" x14ac:dyDescent="0.15">
      <c r="C96" s="7">
        <v>7</v>
      </c>
      <c r="D96" s="7">
        <f>D80</f>
        <v>16.167292782228099</v>
      </c>
      <c r="E96" s="10">
        <f>D95</f>
        <v>13.8149005494808</v>
      </c>
      <c r="F96" s="7" t="s">
        <v>83</v>
      </c>
      <c r="G96" s="1">
        <v>8</v>
      </c>
      <c r="H96" s="9">
        <f>E97</f>
        <v>16.167292782228099</v>
      </c>
      <c r="I96" s="9">
        <f>H96+273.15</f>
        <v>289.31729278222809</v>
      </c>
      <c r="J96" s="9">
        <f>EXP(($C$15*(I96-$C$13))/($C$16*I96*$C$13))</f>
        <v>0.12773150368290087</v>
      </c>
      <c r="K96" s="9">
        <f>$B$89/12</f>
        <v>10.4025</v>
      </c>
      <c r="L96" s="9">
        <f>K96*$B$90/100</f>
        <v>5.305275</v>
      </c>
      <c r="M96" s="1" t="s">
        <v>83</v>
      </c>
      <c r="O96" s="9">
        <f>L96+O95-P95-N96</f>
        <v>20.210930812963277</v>
      </c>
      <c r="P96" s="9">
        <f>O96*J96</f>
        <v>2.5815725835708734</v>
      </c>
      <c r="Q96" s="12">
        <f>P96*$B$91</f>
        <v>1.161707662606893</v>
      </c>
      <c r="R96" s="9">
        <f>L96*$B$91</f>
        <v>2.3873737500000001</v>
      </c>
      <c r="S96" s="13">
        <f>Q96/R96</f>
        <v>0.48660485716025526</v>
      </c>
      <c r="T96" s="2">
        <f>$B$90/100</f>
        <v>0.51</v>
      </c>
      <c r="U96" s="14">
        <f>S96*T96</f>
        <v>0.24816847715173018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>U96*0.67*AL96+(V96*W96+X96*Y96+Z96*AA96+AB96*AC96+AD96*AE96+AF96*AG96+AH96*AI96)/1000</f>
        <v>0.12127779586124665</v>
      </c>
      <c r="AK96" s="9">
        <f>$B$89/12</f>
        <v>10.4025</v>
      </c>
      <c r="AL96" s="1">
        <f>$B$91</f>
        <v>0.45</v>
      </c>
      <c r="AM96" s="17">
        <f>$E$6/12</f>
        <v>1438191.4166666667</v>
      </c>
      <c r="AN96" s="1">
        <f>AM96*10000*AK96*AJ96</f>
        <v>18144111761.275299</v>
      </c>
    </row>
    <row r="97" spans="1:50" x14ac:dyDescent="0.15">
      <c r="C97" s="7">
        <v>8</v>
      </c>
      <c r="D97" s="7">
        <f>D81</f>
        <v>11.999618613808201</v>
      </c>
      <c r="E97" s="10">
        <f>D96</f>
        <v>16.167292782228099</v>
      </c>
      <c r="F97" s="7" t="s">
        <v>83</v>
      </c>
      <c r="G97" s="1">
        <v>9</v>
      </c>
      <c r="H97" s="9">
        <f>E98</f>
        <v>11.999618613808201</v>
      </c>
      <c r="I97" s="9">
        <f>H97+273.15</f>
        <v>285.14961861380817</v>
      </c>
      <c r="J97" s="9">
        <f>EXP(($C$15*(I97-$C$13))/($C$16*I97*$C$13))</f>
        <v>7.8104435064874855E-2</v>
      </c>
      <c r="K97" s="9">
        <f>$B$89/12</f>
        <v>10.4025</v>
      </c>
      <c r="L97" s="9">
        <f>K97*$B$90/100</f>
        <v>5.305275</v>
      </c>
      <c r="M97" s="1" t="s">
        <v>83</v>
      </c>
      <c r="O97" s="9">
        <f>L97+O96-P96-N97</f>
        <v>22.934633229392404</v>
      </c>
      <c r="P97" s="9">
        <f>O97*J97</f>
        <v>1.7912965718018001</v>
      </c>
      <c r="Q97" s="12">
        <f>P97*$B$91</f>
        <v>0.8060834573108101</v>
      </c>
      <c r="R97" s="9">
        <f>L97*$B$91</f>
        <v>2.3873737500000001</v>
      </c>
      <c r="S97" s="13">
        <f>Q97/R97</f>
        <v>0.33764443347457013</v>
      </c>
      <c r="T97" s="2">
        <f>$B$90/100</f>
        <v>0.51</v>
      </c>
      <c r="U97" s="14">
        <f>S97*T97</f>
        <v>0.17219866107203077</v>
      </c>
      <c r="V97" s="2">
        <v>180.9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>U97*0.67*AL97+(V97*W97+X97*Y97+Z97*AA97+AB97*AC97+AD97*AE97+AF97*AG97+AH97*AI97)/1000</f>
        <v>8.3108896313217287E-2</v>
      </c>
      <c r="AK97" s="9">
        <f>$B$89/12</f>
        <v>10.4025</v>
      </c>
      <c r="AL97" s="1">
        <f>$B$91</f>
        <v>0.45</v>
      </c>
      <c r="AM97" s="17">
        <f>$E$6/12</f>
        <v>1438191.4166666667</v>
      </c>
      <c r="AN97" s="1">
        <f>AM97*10000*AK97*AJ97</f>
        <v>12433744300.469301</v>
      </c>
    </row>
    <row r="98" spans="1:50" x14ac:dyDescent="0.15">
      <c r="C98" s="7">
        <v>9</v>
      </c>
      <c r="D98" s="7">
        <f>D82</f>
        <v>6.8626625756340998</v>
      </c>
      <c r="E98" s="10">
        <f>D97</f>
        <v>11.999618613808201</v>
      </c>
      <c r="F98" s="7" t="s">
        <v>83</v>
      </c>
      <c r="G98" s="1">
        <v>10</v>
      </c>
      <c r="H98" s="9">
        <f>E99</f>
        <v>6.8626625756340998</v>
      </c>
      <c r="I98" s="9">
        <f>H98+273.15</f>
        <v>280.01266257563407</v>
      </c>
      <c r="J98" s="9">
        <f>EXP(($C$15*(I98-$C$13))/($C$16*I98*$C$13))</f>
        <v>4.1746635560624572E-2</v>
      </c>
      <c r="K98" s="9">
        <f>$B$89/12</f>
        <v>10.4025</v>
      </c>
      <c r="L98" s="9">
        <f>K98*$B$90/100</f>
        <v>5.305275</v>
      </c>
      <c r="M98" s="1" t="s">
        <v>83</v>
      </c>
      <c r="O98" s="9">
        <f>L98+O97-P97-N98</f>
        <v>26.448611657590604</v>
      </c>
      <c r="P98" s="9">
        <f>O98*J98</f>
        <v>1.1041405519539216</v>
      </c>
      <c r="Q98" s="12">
        <f>P98*$B$91</f>
        <v>0.49686324837926471</v>
      </c>
      <c r="R98" s="9">
        <f>L98*$B$91</f>
        <v>2.3873737500000001</v>
      </c>
      <c r="S98" s="13">
        <f>Q98/R98</f>
        <v>0.20812126646666224</v>
      </c>
      <c r="T98" s="2">
        <f>$B$90/100</f>
        <v>0.51</v>
      </c>
      <c r="U98" s="14">
        <f>S98*T98</f>
        <v>0.10614184589799774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>U98*0.67*AL98+(V98*W98+X98*Y98+Z98*AA98+AB98*AC98+AD98*AE98+AF98*AG98+AH98*AI98)/1000</f>
        <v>6.2338766538246326E-2</v>
      </c>
      <c r="AK98" s="9">
        <f>$B$89/12</f>
        <v>10.4025</v>
      </c>
      <c r="AL98" s="1">
        <f>$B$91</f>
        <v>0.45</v>
      </c>
      <c r="AM98" s="17">
        <f>$E$6/12</f>
        <v>1438191.4166666667</v>
      </c>
      <c r="AN98" s="1">
        <f>AM98*10000*AK98*AJ98</f>
        <v>9326369588.9069023</v>
      </c>
    </row>
    <row r="99" spans="1:50" x14ac:dyDescent="0.15">
      <c r="C99" s="7">
        <v>10</v>
      </c>
      <c r="D99" s="7">
        <f>D83</f>
        <v>-3.4599007208558801</v>
      </c>
      <c r="E99" s="10">
        <f>D98</f>
        <v>6.8626625756340998</v>
      </c>
      <c r="F99" s="7" t="s">
        <v>83</v>
      </c>
      <c r="G99" s="1">
        <v>11</v>
      </c>
      <c r="H99" s="9">
        <f>E100</f>
        <v>-3.4599007208558801</v>
      </c>
      <c r="I99" s="9">
        <f>H99+273.15</f>
        <v>269.69009927914408</v>
      </c>
      <c r="J99" s="9">
        <f>EXP(($C$15*(I99-$C$13))/($C$16*I99*$C$13))</f>
        <v>1.103058888132096E-2</v>
      </c>
      <c r="K99" s="9">
        <f>$B$89/12</f>
        <v>10.4025</v>
      </c>
      <c r="L99" s="9">
        <f>K99*$B$90/100</f>
        <v>5.305275</v>
      </c>
      <c r="M99" s="1" t="s">
        <v>85</v>
      </c>
      <c r="N99" s="9">
        <f>(O98-P98)*$C$21/100</f>
        <v>24.077247550354844</v>
      </c>
      <c r="O99" s="9">
        <f>L99+O98-P98-N99</f>
        <v>6.5724985552818396</v>
      </c>
      <c r="P99" s="9">
        <f>O99*J99</f>
        <v>7.2498529486389934E-2</v>
      </c>
      <c r="Q99" s="12">
        <f>P99*$B$91</f>
        <v>3.2624338268875473E-2</v>
      </c>
      <c r="R99" s="9">
        <f>L99*$B$91</f>
        <v>2.3873737500000001</v>
      </c>
      <c r="S99" s="13">
        <f>Q99/R99</f>
        <v>1.3665366919978689E-2</v>
      </c>
      <c r="T99" s="2">
        <f>$B$90/100</f>
        <v>0.51</v>
      </c>
      <c r="U99" s="14">
        <f>S99*T99</f>
        <v>6.9693371291891315E-3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>U99*0.67*AL99+(V99*W99+X99*Y99+Z99*AA99+AB99*AC99+AD99*AE99+AF99*AG99+AH99*AI99)/1000</f>
        <v>3.243825514445052E-2</v>
      </c>
      <c r="AK99" s="9">
        <f>$B$89/12</f>
        <v>10.4025</v>
      </c>
      <c r="AL99" s="1">
        <f>$B$91</f>
        <v>0.45</v>
      </c>
      <c r="AM99" s="17">
        <f>$E$6/12</f>
        <v>1438191.4166666667</v>
      </c>
      <c r="AN99" s="1">
        <f>AM99*10000*AK99*AJ99</f>
        <v>4853018003.0237865</v>
      </c>
    </row>
    <row r="100" spans="1:50" x14ac:dyDescent="0.15">
      <c r="C100" s="7">
        <v>11</v>
      </c>
      <c r="D100" s="7">
        <f>D84</f>
        <v>-14.5336990988627</v>
      </c>
      <c r="E100" s="10">
        <f>D99</f>
        <v>-3.4599007208558801</v>
      </c>
      <c r="F100" s="7" t="s">
        <v>85</v>
      </c>
      <c r="G100" s="1">
        <v>12</v>
      </c>
      <c r="H100" s="9">
        <f>E101</f>
        <v>-14.5336990988627</v>
      </c>
      <c r="I100" s="9">
        <f>H100+273.15</f>
        <v>258.61630090113727</v>
      </c>
      <c r="J100" s="9">
        <f>EXP(($C$15*(I100-$C$13))/($C$16*I100*$C$13))</f>
        <v>2.3507544932982512E-3</v>
      </c>
      <c r="K100" s="9">
        <f>$B$89/12</f>
        <v>10.4025</v>
      </c>
      <c r="L100" s="9">
        <f>K100*$B$90/100</f>
        <v>5.305275</v>
      </c>
      <c r="M100" s="1" t="s">
        <v>83</v>
      </c>
      <c r="O100" s="9">
        <f>L100+O99-P99-N100</f>
        <v>11.805275025795449</v>
      </c>
      <c r="P100" s="9">
        <f>O100*J100</f>
        <v>2.7751303311510281E-2</v>
      </c>
      <c r="Q100" s="12">
        <f>P100*$B$91</f>
        <v>1.2488086490179627E-2</v>
      </c>
      <c r="R100" s="9">
        <f>L100*$B$91</f>
        <v>2.3873737500000001</v>
      </c>
      <c r="S100" s="13">
        <f>Q100/R100</f>
        <v>5.2308887496897482E-3</v>
      </c>
      <c r="T100" s="2">
        <f>$B$90/100</f>
        <v>0.51</v>
      </c>
      <c r="U100" s="14">
        <f>S100*T100</f>
        <v>2.6677532623417717E-3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>U100*0.67*AL100+(V100*W100+X100*Y100+Z100*AA100+AB100*AC100+AD100*AE100+AF100*AG100+AH100*AI100)/1000</f>
        <v>3.1141327608596045E-2</v>
      </c>
      <c r="AK100" s="9">
        <f>$B$89/12</f>
        <v>10.4025</v>
      </c>
      <c r="AL100" s="1">
        <f>$B$91</f>
        <v>0.45</v>
      </c>
      <c r="AM100" s="17">
        <f>$E$6/12</f>
        <v>1438191.4166666667</v>
      </c>
      <c r="AN100" s="1">
        <f>AM100*10000*AK100*AJ100</f>
        <v>4658987447.0616598</v>
      </c>
      <c r="AO100" s="1">
        <f>SUM(AN89:AN100)</f>
        <v>90697743728.991806</v>
      </c>
    </row>
    <row r="101" spans="1:50" x14ac:dyDescent="0.15">
      <c r="C101" s="7">
        <v>12</v>
      </c>
      <c r="D101" s="7">
        <f>D85</f>
        <v>-24.2415874102985</v>
      </c>
      <c r="E101" s="10">
        <f>D100</f>
        <v>-14.5336990988627</v>
      </c>
      <c r="F101" s="7" t="s">
        <v>83</v>
      </c>
    </row>
    <row r="103" spans="1:50" x14ac:dyDescent="0.15">
      <c r="S103" s="36" t="s">
        <v>25</v>
      </c>
      <c r="T103" s="36"/>
      <c r="U103" s="36"/>
      <c r="V103" s="36" t="s">
        <v>54</v>
      </c>
      <c r="W103" s="36"/>
      <c r="X103" s="36"/>
      <c r="Y103" s="36" t="s">
        <v>55</v>
      </c>
      <c r="Z103" s="36"/>
      <c r="AA103" s="36"/>
      <c r="AB103" s="36" t="s">
        <v>56</v>
      </c>
      <c r="AC103" s="36"/>
      <c r="AD103" s="36"/>
      <c r="AE103" s="36" t="s">
        <v>57</v>
      </c>
      <c r="AF103" s="36"/>
      <c r="AG103" s="36"/>
      <c r="AH103" s="36" t="s">
        <v>58</v>
      </c>
      <c r="AI103" s="36"/>
      <c r="AJ103" s="36"/>
      <c r="AK103" s="39" t="s">
        <v>87</v>
      </c>
      <c r="AL103" s="38"/>
      <c r="AM103" s="37"/>
      <c r="AN103" s="38" t="s">
        <v>86</v>
      </c>
      <c r="AO103" s="38"/>
      <c r="AP103" s="37"/>
      <c r="AQ103" s="36" t="s">
        <v>60</v>
      </c>
      <c r="AR103" s="36"/>
      <c r="AS103" s="36"/>
    </row>
    <row r="104" spans="1:50" x14ac:dyDescent="0.15">
      <c r="A104" s="35" t="s">
        <v>28</v>
      </c>
      <c r="B104" s="35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-19.3762012746034</v>
      </c>
      <c r="E105" s="7"/>
      <c r="F105" s="7"/>
      <c r="G105" s="1">
        <v>1</v>
      </c>
      <c r="H105" s="9">
        <f>E106</f>
        <v>-19.3762012746034</v>
      </c>
      <c r="I105" s="9">
        <f>H105+273.15</f>
        <v>253.77379872539657</v>
      </c>
      <c r="J105" s="9">
        <f>EXP(($C$15*(I105-$C$13))/($C$16*I105*$C$13))</f>
        <v>1.1460358442997502E-3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>O105*J105</f>
        <v>7.4250540192083284E-4</v>
      </c>
      <c r="Q105" s="12">
        <f>P105*$B$107</f>
        <v>2.2275162057624985E-4</v>
      </c>
      <c r="R105" s="9">
        <f>L105*$B$107</f>
        <v>0.19436706250000002</v>
      </c>
      <c r="S105" s="13">
        <f>Q105/R105</f>
        <v>1.1460358442997502E-3</v>
      </c>
      <c r="T105" s="2">
        <f>$B$106/100</f>
        <v>0.01</v>
      </c>
      <c r="U105" s="14">
        <f>S105*T105</f>
        <v>1.1460358442997503E-5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>AR105*AQ105</f>
        <v>5.0000000000000001E-3</v>
      </c>
      <c r="AT105" s="1">
        <f>(AS105+AM105+AD105+AA105+U105+X105+AG105+AJ105+AP105)</f>
        <v>5.5014603584429972E-3</v>
      </c>
      <c r="AU105" s="9">
        <f>$B$105/12</f>
        <v>64.789020833333339</v>
      </c>
      <c r="AV105" s="1">
        <f>$B$107</f>
        <v>0.3</v>
      </c>
      <c r="AW105" s="1">
        <f>$E$7/12</f>
        <v>113511.08333333333</v>
      </c>
      <c r="AX105" s="1">
        <f>AW105*10000*AV105*0.67*AU105*AT105</f>
        <v>81323063.473711684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>D90</f>
        <v>-23.630721077782901</v>
      </c>
      <c r="E106" s="10">
        <f>D105</f>
        <v>-19.3762012746034</v>
      </c>
      <c r="F106" s="7" t="s">
        <v>83</v>
      </c>
      <c r="G106" s="1">
        <v>2</v>
      </c>
      <c r="H106" s="9">
        <f>E107</f>
        <v>-23.630721077782901</v>
      </c>
      <c r="I106" s="9">
        <f>H106+273.15</f>
        <v>249.51927892221707</v>
      </c>
      <c r="J106" s="9">
        <f>EXP(($C$15*(I106-$C$13))/($C$16*I106*$C$13))</f>
        <v>5.9577126696235092E-4</v>
      </c>
      <c r="K106" s="9">
        <f>$B$105/12</f>
        <v>64.789020833333339</v>
      </c>
      <c r="L106" s="9">
        <f>K106*$B$106/100</f>
        <v>0.64789020833333344</v>
      </c>
      <c r="M106" s="1" t="s">
        <v>83</v>
      </c>
      <c r="O106" s="9">
        <f>L106+O105-P105-N106</f>
        <v>1.2950379112647461</v>
      </c>
      <c r="P106" s="9">
        <f>O106*J106</f>
        <v>7.7154637715847439E-4</v>
      </c>
      <c r="Q106" s="12">
        <f>P106*$B$107</f>
        <v>2.3146391314754231E-4</v>
      </c>
      <c r="R106" s="9">
        <f>L106*$B$107</f>
        <v>0.19436706250000002</v>
      </c>
      <c r="S106" s="13">
        <f>Q106/R106</f>
        <v>1.1908597586977592E-3</v>
      </c>
      <c r="T106" s="2">
        <f>$B$106/100</f>
        <v>0.01</v>
      </c>
      <c r="U106" s="14">
        <f>S106*T106</f>
        <v>1.1908597586977591E-5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>AF106*AE106</f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>AR106*AQ106</f>
        <v>5.0000000000000001E-3</v>
      </c>
      <c r="AT106" s="1">
        <f>(AS106+AM106+AD106+AA106+U106+X106+AG106+AJ106+AP106)</f>
        <v>5.501908597586978E-3</v>
      </c>
      <c r="AU106" s="9">
        <f>$B$105/12</f>
        <v>64.789020833333339</v>
      </c>
      <c r="AV106" s="1">
        <f>$B$107</f>
        <v>0.3</v>
      </c>
      <c r="AW106" s="1">
        <f>$E$7/12</f>
        <v>113511.08333333333</v>
      </c>
      <c r="AX106" s="1">
        <f>AW106*10000*AV106*0.67*AU106*AT106</f>
        <v>81329689.383557856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>D91</f>
        <v>-22.0647226141242</v>
      </c>
      <c r="E107" s="10">
        <f>D106</f>
        <v>-23.630721077782901</v>
      </c>
      <c r="F107" s="7" t="s">
        <v>83</v>
      </c>
      <c r="G107" s="1">
        <v>3</v>
      </c>
      <c r="H107" s="9">
        <f>E108</f>
        <v>-22.0647226141242</v>
      </c>
      <c r="I107" s="9">
        <f>H107+273.15</f>
        <v>251.08527738587577</v>
      </c>
      <c r="J107" s="9">
        <f>EXP(($C$15*(I107-$C$13))/($C$16*I107*$C$13))</f>
        <v>7.5993663166216638E-4</v>
      </c>
      <c r="K107" s="9">
        <f>$B$105/12</f>
        <v>64.789020833333339</v>
      </c>
      <c r="L107" s="9">
        <f>K107*$B$106/100</f>
        <v>0.64789020833333344</v>
      </c>
      <c r="M107" s="1" t="s">
        <v>83</v>
      </c>
      <c r="O107" s="9">
        <f>L107+O106-P106-N107</f>
        <v>1.9421565732209212</v>
      </c>
      <c r="P107" s="9">
        <f>O107*J107</f>
        <v>1.4759159244140424E-3</v>
      </c>
      <c r="Q107" s="12">
        <f>P107*$B$107</f>
        <v>4.427747773242127E-4</v>
      </c>
      <c r="R107" s="9">
        <f>L107*$B$107</f>
        <v>0.19436706250000002</v>
      </c>
      <c r="S107" s="13">
        <f>Q107/R107</f>
        <v>2.2780340024134114E-3</v>
      </c>
      <c r="T107" s="2">
        <f>$B$106/100</f>
        <v>0.01</v>
      </c>
      <c r="U107" s="14">
        <f>S107*T107</f>
        <v>2.2780340024134116E-5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>AF107*AE107</f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>AR107*AQ107</f>
        <v>5.0000000000000001E-3</v>
      </c>
      <c r="AT107" s="1">
        <f>(AS107+AM107+AD107+AA107+U107+X107+AG107+AJ107+AP107)</f>
        <v>5.512780340024134E-3</v>
      </c>
      <c r="AU107" s="9">
        <f>$B$105/12</f>
        <v>64.789020833333339</v>
      </c>
      <c r="AV107" s="1">
        <f>$B$107</f>
        <v>0.3</v>
      </c>
      <c r="AW107" s="1">
        <f>$E$7/12</f>
        <v>113511.08333333333</v>
      </c>
      <c r="AX107" s="1">
        <f>AW107*10000*AV107*0.67*AU107*AT107</f>
        <v>81490396.421813577</v>
      </c>
    </row>
    <row r="108" spans="1:50" x14ac:dyDescent="0.15">
      <c r="C108" s="7">
        <v>3</v>
      </c>
      <c r="D108" s="7">
        <f>D92</f>
        <v>-15.686429032502801</v>
      </c>
      <c r="E108" s="10">
        <f>D107</f>
        <v>-22.0647226141242</v>
      </c>
      <c r="F108" s="7" t="s">
        <v>83</v>
      </c>
      <c r="G108" s="1">
        <v>4</v>
      </c>
      <c r="H108" s="9">
        <f>E109</f>
        <v>-15.686429032502801</v>
      </c>
      <c r="I108" s="9">
        <f>H108+273.15</f>
        <v>257.46357096749716</v>
      </c>
      <c r="J108" s="9">
        <f>EXP(($C$15*(I108-$C$13))/($C$16*I108*$C$13))</f>
        <v>1.9860935899942678E-3</v>
      </c>
      <c r="K108" s="9">
        <f>$B$105/12</f>
        <v>64.789020833333339</v>
      </c>
      <c r="L108" s="9">
        <f>K108*$B$106/100</f>
        <v>0.64789020833333344</v>
      </c>
      <c r="M108" s="1" t="s">
        <v>83</v>
      </c>
      <c r="O108" s="9">
        <f>L108+O107-P107-N108</f>
        <v>2.5885708656298405</v>
      </c>
      <c r="P108" s="9">
        <f>O108*J108</f>
        <v>5.1411440034733391E-3</v>
      </c>
      <c r="Q108" s="12">
        <f>P108*$B$107</f>
        <v>1.5423432010420017E-3</v>
      </c>
      <c r="R108" s="9">
        <f>L108*$B$107</f>
        <v>0.19436706250000002</v>
      </c>
      <c r="S108" s="13">
        <f>Q108/R108</f>
        <v>7.9352086778694906E-3</v>
      </c>
      <c r="T108" s="2">
        <f>$B$106/100</f>
        <v>0.01</v>
      </c>
      <c r="U108" s="14">
        <f>S108*T108</f>
        <v>7.9352086778694902E-5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>AF108*AE108</f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>AR108*AQ108</f>
        <v>5.0000000000000001E-3</v>
      </c>
      <c r="AT108" s="1">
        <f>(AS108+AM108+AD108+AA108+U108+X108+AG108+AJ108+AP108)</f>
        <v>5.569352086778695E-3</v>
      </c>
      <c r="AU108" s="9">
        <f>$B$105/12</f>
        <v>64.789020833333339</v>
      </c>
      <c r="AV108" s="1">
        <f>$B$107</f>
        <v>0.3</v>
      </c>
      <c r="AW108" s="1">
        <f>$E$7/12</f>
        <v>113511.08333333333</v>
      </c>
      <c r="AX108" s="1">
        <f>AW108*10000*AV108*0.67*AU108*AT108</f>
        <v>82326644.881748319</v>
      </c>
    </row>
    <row r="109" spans="1:50" x14ac:dyDescent="0.15">
      <c r="C109" s="7">
        <v>4</v>
      </c>
      <c r="D109" s="7">
        <f>D93</f>
        <v>-3.6895654262141102</v>
      </c>
      <c r="E109" s="10">
        <f>D108</f>
        <v>-15.686429032502801</v>
      </c>
      <c r="F109" s="7" t="s">
        <v>83</v>
      </c>
      <c r="G109" s="1">
        <v>5</v>
      </c>
      <c r="H109" s="9">
        <f>E110</f>
        <v>-3.6895654262141102</v>
      </c>
      <c r="I109" s="9">
        <f>H109+273.15</f>
        <v>269.46043457378585</v>
      </c>
      <c r="J109" s="9">
        <f>EXP(($C$15*(I109-$C$13))/($C$16*I109*$C$13))</f>
        <v>1.0696329288586505E-2</v>
      </c>
      <c r="K109" s="9">
        <f>$B$105/12</f>
        <v>64.789020833333339</v>
      </c>
      <c r="L109" s="9">
        <f>K109*$B$106/100</f>
        <v>0.64789020833333344</v>
      </c>
      <c r="M109" s="1" t="s">
        <v>85</v>
      </c>
      <c r="N109" s="9">
        <f>(O108-P108)*$C$21/100</f>
        <v>2.4542582355450491</v>
      </c>
      <c r="O109" s="9">
        <f>L109+O108-P108-N109</f>
        <v>0.77706169441465178</v>
      </c>
      <c r="P109" s="9">
        <f>O109*J109</f>
        <v>8.3117077610060965E-3</v>
      </c>
      <c r="Q109" s="12">
        <f>P109*$B$107</f>
        <v>2.4935123283018287E-3</v>
      </c>
      <c r="R109" s="9">
        <f>L109*$B$107</f>
        <v>0.19436706250000002</v>
      </c>
      <c r="S109" s="13">
        <f>Q109/R109</f>
        <v>1.2828883125719042E-2</v>
      </c>
      <c r="T109" s="2">
        <f>$B$106/100</f>
        <v>0.01</v>
      </c>
      <c r="U109" s="14">
        <f>S109*T109</f>
        <v>1.2828883125719042E-4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>AF109*AE109</f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>AR109*AQ109</f>
        <v>5.0000000000000001E-3</v>
      </c>
      <c r="AT109" s="1">
        <f>(AS109+AM109+AD109+AA109+U109+X109+AG109+AJ109+AP109)</f>
        <v>5.6182888312571906E-3</v>
      </c>
      <c r="AU109" s="9">
        <f>$B$105/12</f>
        <v>64.789020833333339</v>
      </c>
      <c r="AV109" s="1">
        <f>$B$107</f>
        <v>0.3</v>
      </c>
      <c r="AW109" s="1">
        <f>$E$7/12</f>
        <v>113511.08333333333</v>
      </c>
      <c r="AX109" s="1">
        <f>AW109*10000*AV109*0.67*AU109*AT109</f>
        <v>83050032.076807156</v>
      </c>
    </row>
    <row r="110" spans="1:50" x14ac:dyDescent="0.15">
      <c r="C110" s="7">
        <v>5</v>
      </c>
      <c r="D110" s="7">
        <f>D94</f>
        <v>5.32852617269159</v>
      </c>
      <c r="E110" s="10">
        <f>D109</f>
        <v>-3.6895654262141102</v>
      </c>
      <c r="F110" s="7" t="s">
        <v>85</v>
      </c>
      <c r="G110" s="1">
        <v>6</v>
      </c>
      <c r="H110" s="9">
        <f>E111</f>
        <v>5.32852617269159</v>
      </c>
      <c r="I110" s="9">
        <f>H110+273.15</f>
        <v>278.47852617269155</v>
      </c>
      <c r="J110" s="9">
        <f>EXP(($C$15*(I110-$C$13))/($C$16*I110*$C$13))</f>
        <v>3.4468864012854143E-2</v>
      </c>
      <c r="K110" s="9">
        <f>$B$105/12</f>
        <v>64.789020833333339</v>
      </c>
      <c r="L110" s="9">
        <f>K110*$B$106/100</f>
        <v>0.64789020833333344</v>
      </c>
      <c r="M110" s="1" t="s">
        <v>83</v>
      </c>
      <c r="O110" s="9">
        <f>L110+O109-P109-N110</f>
        <v>1.4166401949869791</v>
      </c>
      <c r="P110" s="9">
        <f>O110*J110</f>
        <v>4.882997823614936E-2</v>
      </c>
      <c r="Q110" s="12">
        <f>P110*$B$107</f>
        <v>1.4648993470844807E-2</v>
      </c>
      <c r="R110" s="9">
        <f>L110*$B$107</f>
        <v>0.19436706250000002</v>
      </c>
      <c r="S110" s="13">
        <f>Q110/R110</f>
        <v>7.5367674349890459E-2</v>
      </c>
      <c r="T110" s="2">
        <f>$B$106/100</f>
        <v>0.01</v>
      </c>
      <c r="U110" s="14">
        <f>S110*T110</f>
        <v>7.5367674349890459E-4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>AF110*AE110</f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>AR110*AQ110</f>
        <v>5.0000000000000001E-3</v>
      </c>
      <c r="AT110" s="1">
        <f>(AS110+AM110+AD110+AA110+U110+X110+AG110+AJ110+AP110)</f>
        <v>6.2436767434989049E-3</v>
      </c>
      <c r="AU110" s="9">
        <f>$B$105/12</f>
        <v>64.789020833333339</v>
      </c>
      <c r="AV110" s="1">
        <f>$B$107</f>
        <v>0.3</v>
      </c>
      <c r="AW110" s="1">
        <f>$E$7/12</f>
        <v>113511.08333333333</v>
      </c>
      <c r="AX110" s="1">
        <f>AW110*10000*AV110*0.67*AU110*AT110</f>
        <v>92294570.357424468</v>
      </c>
    </row>
    <row r="111" spans="1:50" x14ac:dyDescent="0.15">
      <c r="C111" s="7">
        <v>6</v>
      </c>
      <c r="D111" s="7">
        <f>D95</f>
        <v>13.8149005494808</v>
      </c>
      <c r="E111" s="10">
        <f>D110</f>
        <v>5.32852617269159</v>
      </c>
      <c r="F111" s="7" t="s">
        <v>83</v>
      </c>
      <c r="G111" s="1">
        <v>7</v>
      </c>
      <c r="H111" s="9">
        <f>E112</f>
        <v>13.8149005494808</v>
      </c>
      <c r="I111" s="9">
        <f>H111+273.15</f>
        <v>286.96490054948077</v>
      </c>
      <c r="J111" s="9">
        <f>EXP(($C$15*(I111-$C$13))/($C$16*I111*$C$13))</f>
        <v>9.6935818280191696E-2</v>
      </c>
      <c r="K111" s="9">
        <f>$B$105/12</f>
        <v>64.789020833333339</v>
      </c>
      <c r="L111" s="9">
        <f>K111*$B$106/100</f>
        <v>0.64789020833333344</v>
      </c>
      <c r="M111" s="1" t="s">
        <v>83</v>
      </c>
      <c r="O111" s="9">
        <f>L111+O110-P110-N111</f>
        <v>2.0157004250841632</v>
      </c>
      <c r="P111" s="9">
        <f>O111*J111</f>
        <v>0.19539357011326361</v>
      </c>
      <c r="Q111" s="12">
        <f>P111*$B$107</f>
        <v>5.8618071033979077E-2</v>
      </c>
      <c r="R111" s="9">
        <f>L111*$B$107</f>
        <v>0.19436706250000002</v>
      </c>
      <c r="S111" s="13">
        <f>Q111/R111</f>
        <v>0.3015843851320183</v>
      </c>
      <c r="T111" s="2">
        <f>$B$106/100</f>
        <v>0.01</v>
      </c>
      <c r="U111" s="14">
        <f>S111*T111</f>
        <v>3.015843851320183E-3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>AF111*AE111</f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>AR111*AQ111</f>
        <v>5.0000000000000001E-3</v>
      </c>
      <c r="AT111" s="1">
        <f>(AS111+AM111+AD111+AA111+U111+X111+AG111+AJ111+AP111)</f>
        <v>8.5058438513201835E-3</v>
      </c>
      <c r="AU111" s="9">
        <f>$B$105/12</f>
        <v>64.789020833333339</v>
      </c>
      <c r="AV111" s="1">
        <f>$B$107</f>
        <v>0.3</v>
      </c>
      <c r="AW111" s="1">
        <f>$E$7/12</f>
        <v>113511.08333333333</v>
      </c>
      <c r="AX111" s="1">
        <f>AW111*10000*AV111*0.67*AU111*AT111</f>
        <v>125734120.46072797</v>
      </c>
    </row>
    <row r="112" spans="1:50" x14ac:dyDescent="0.15">
      <c r="C112" s="7">
        <v>7</v>
      </c>
      <c r="D112" s="7">
        <f>D96</f>
        <v>16.167292782228099</v>
      </c>
      <c r="E112" s="10">
        <f>D111</f>
        <v>13.8149005494808</v>
      </c>
      <c r="F112" s="7" t="s">
        <v>83</v>
      </c>
      <c r="G112" s="1">
        <v>8</v>
      </c>
      <c r="H112" s="9">
        <f>E113</f>
        <v>16.167292782228099</v>
      </c>
      <c r="I112" s="9">
        <f>H112+273.15</f>
        <v>289.31729278222809</v>
      </c>
      <c r="J112" s="9">
        <f>EXP(($C$15*(I112-$C$13))/($C$16*I112*$C$13))</f>
        <v>0.12773150368290087</v>
      </c>
      <c r="K112" s="9">
        <f>$B$105/12</f>
        <v>64.789020833333339</v>
      </c>
      <c r="L112" s="9">
        <f>K112*$B$106/100</f>
        <v>0.64789020833333344</v>
      </c>
      <c r="M112" s="1" t="s">
        <v>83</v>
      </c>
      <c r="O112" s="9">
        <f>L112+O111-P111-N112</f>
        <v>2.4681970633042334</v>
      </c>
      <c r="P112" s="9">
        <f>O112*J112</f>
        <v>0.31526652228156982</v>
      </c>
      <c r="Q112" s="12">
        <f>P112*$B$107</f>
        <v>9.4579956684470945E-2</v>
      </c>
      <c r="R112" s="9">
        <f>L112*$B$107</f>
        <v>0.19436706250000002</v>
      </c>
      <c r="S112" s="13">
        <f>Q112/R112</f>
        <v>0.48660485716025542</v>
      </c>
      <c r="T112" s="2">
        <f>$B$106/100</f>
        <v>0.01</v>
      </c>
      <c r="U112" s="14">
        <f>S112*T112</f>
        <v>4.8660485716025539E-3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>AF112*AE112</f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>AR112*AQ112</f>
        <v>7.4999999999999997E-3</v>
      </c>
      <c r="AT112" s="1">
        <f>(AS112+AM112+AD112+AA112+U112+X112+AG112+AJ112+AP112)</f>
        <v>1.4816048571602555E-2</v>
      </c>
      <c r="AU112" s="9">
        <f>$B$105/12</f>
        <v>64.789020833333339</v>
      </c>
      <c r="AV112" s="1">
        <f>$B$107</f>
        <v>0.3</v>
      </c>
      <c r="AW112" s="1">
        <f>$E$7/12</f>
        <v>113511.08333333333</v>
      </c>
      <c r="AX112" s="1">
        <f>AW112*10000*AV112*0.67*AU112*AT112</f>
        <v>219012113.13263598</v>
      </c>
    </row>
    <row r="113" spans="1:53" x14ac:dyDescent="0.15">
      <c r="C113" s="7">
        <v>8</v>
      </c>
      <c r="D113" s="7">
        <f>D97</f>
        <v>11.999618613808201</v>
      </c>
      <c r="E113" s="10">
        <f>D112</f>
        <v>16.167292782228099</v>
      </c>
      <c r="F113" s="7" t="s">
        <v>83</v>
      </c>
      <c r="G113" s="1">
        <v>9</v>
      </c>
      <c r="H113" s="9">
        <f>E114</f>
        <v>11.999618613808201</v>
      </c>
      <c r="I113" s="9">
        <f>H113+273.15</f>
        <v>285.14961861380817</v>
      </c>
      <c r="J113" s="9">
        <f>EXP(($C$15*(I113-$C$13))/($C$16*I113*$C$13))</f>
        <v>7.8104435064874855E-2</v>
      </c>
      <c r="K113" s="9">
        <f>$B$105/12</f>
        <v>64.789020833333339</v>
      </c>
      <c r="L113" s="9">
        <f>K113*$B$106/100</f>
        <v>0.64789020833333344</v>
      </c>
      <c r="M113" s="1" t="s">
        <v>83</v>
      </c>
      <c r="O113" s="9">
        <f>L113+O112-P112-N113</f>
        <v>2.8008207493559971</v>
      </c>
      <c r="P113" s="9">
        <f>O113*J113</f>
        <v>0.21875652234642962</v>
      </c>
      <c r="Q113" s="12">
        <f>P113*$B$107</f>
        <v>6.5626956703928888E-2</v>
      </c>
      <c r="R113" s="9">
        <f>L113*$B$107</f>
        <v>0.19436706250000002</v>
      </c>
      <c r="S113" s="13">
        <f>Q113/R113</f>
        <v>0.33764443347457024</v>
      </c>
      <c r="T113" s="2">
        <f>$B$106/100</f>
        <v>0.01</v>
      </c>
      <c r="U113" s="14">
        <f>S113*T113</f>
        <v>3.3764443347457027E-3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>AF113*AE113</f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>AR113*AQ113</f>
        <v>5.0000000000000001E-3</v>
      </c>
      <c r="AT113" s="1">
        <f>(AS113+AM113+AD113+AA113+U113+X113+AG113+AJ113+AP113)</f>
        <v>8.8664443347457045E-3</v>
      </c>
      <c r="AU113" s="9">
        <f>$B$105/12</f>
        <v>64.789020833333339</v>
      </c>
      <c r="AV113" s="1">
        <f>$B$107</f>
        <v>0.3</v>
      </c>
      <c r="AW113" s="1">
        <f>$E$7/12</f>
        <v>113511.08333333333</v>
      </c>
      <c r="AX113" s="1">
        <f>AW113*10000*AV113*0.67*AU113*AT113</f>
        <v>131064548.03660971</v>
      </c>
    </row>
    <row r="114" spans="1:53" x14ac:dyDescent="0.15">
      <c r="C114" s="7">
        <v>9</v>
      </c>
      <c r="D114" s="7">
        <f>D98</f>
        <v>6.8626625756340998</v>
      </c>
      <c r="E114" s="10">
        <f>D113</f>
        <v>11.999618613808201</v>
      </c>
      <c r="F114" s="7" t="s">
        <v>83</v>
      </c>
      <c r="G114" s="1">
        <v>10</v>
      </c>
      <c r="H114" s="9">
        <f>E115</f>
        <v>6.8626625756340998</v>
      </c>
      <c r="I114" s="9">
        <f>H114+273.15</f>
        <v>280.01266257563407</v>
      </c>
      <c r="J114" s="9">
        <f>EXP(($C$15*(I114-$C$13))/($C$16*I114*$C$13))</f>
        <v>4.1746635560624572E-2</v>
      </c>
      <c r="K114" s="9">
        <f>$B$105/12</f>
        <v>64.789020833333339</v>
      </c>
      <c r="L114" s="9">
        <f>K114*$B$106/100</f>
        <v>0.64789020833333344</v>
      </c>
      <c r="M114" s="1" t="s">
        <v>83</v>
      </c>
      <c r="O114" s="9">
        <f>L114+O113-P113-N114</f>
        <v>3.2299544353429011</v>
      </c>
      <c r="P114" s="9">
        <f>O114*J114</f>
        <v>0.13483973068968302</v>
      </c>
      <c r="Q114" s="12">
        <f>P114*$B$107</f>
        <v>4.0451919206904906E-2</v>
      </c>
      <c r="R114" s="9">
        <f>L114*$B$107</f>
        <v>0.19436706250000002</v>
      </c>
      <c r="S114" s="13">
        <f>Q114/R114</f>
        <v>0.20812126646666229</v>
      </c>
      <c r="T114" s="2">
        <f>$B$106/100</f>
        <v>0.01</v>
      </c>
      <c r="U114" s="14">
        <f>S114*T114</f>
        <v>2.0812126646666228E-3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>AF114*AE114</f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>AR114*AQ114</f>
        <v>5.0000000000000001E-3</v>
      </c>
      <c r="AT114" s="1">
        <f>(AS114+AM114+AD114+AA114+U114+X114+AG114+AJ114+AP114)</f>
        <v>7.5712126646666229E-3</v>
      </c>
      <c r="AU114" s="9">
        <f>$B$105/12</f>
        <v>64.789020833333339</v>
      </c>
      <c r="AV114" s="1">
        <f>$B$107</f>
        <v>0.3</v>
      </c>
      <c r="AW114" s="1">
        <f>$E$7/12</f>
        <v>113511.08333333333</v>
      </c>
      <c r="AX114" s="1">
        <f>AW114*10000*AV114*0.67*AU114*AT114</f>
        <v>111918321.31567165</v>
      </c>
    </row>
    <row r="115" spans="1:53" x14ac:dyDescent="0.15">
      <c r="C115" s="7">
        <v>10</v>
      </c>
      <c r="D115" s="7">
        <f>D99</f>
        <v>-3.4599007208558801</v>
      </c>
      <c r="E115" s="10">
        <f>D114</f>
        <v>6.8626625756340998</v>
      </c>
      <c r="F115" s="7" t="s">
        <v>83</v>
      </c>
      <c r="G115" s="1">
        <v>11</v>
      </c>
      <c r="H115" s="9">
        <f>E116</f>
        <v>-3.4599007208558801</v>
      </c>
      <c r="I115" s="9">
        <f>H115+273.15</f>
        <v>269.69009927914408</v>
      </c>
      <c r="J115" s="9">
        <f>EXP(($C$15*(I115-$C$13))/($C$16*I115*$C$13))</f>
        <v>1.103058888132096E-2</v>
      </c>
      <c r="K115" s="9">
        <f>$B$105/12</f>
        <v>64.789020833333339</v>
      </c>
      <c r="L115" s="9">
        <f>K115*$B$106/100</f>
        <v>0.64789020833333344</v>
      </c>
      <c r="M115" s="1" t="s">
        <v>85</v>
      </c>
      <c r="N115" s="9">
        <f>(O114-P114)*$C$21/100</f>
        <v>2.9403589694205574</v>
      </c>
      <c r="O115" s="9">
        <f>L115+O114-P114-N115</f>
        <v>0.80264594356599428</v>
      </c>
      <c r="P115" s="9">
        <f>O115*J115</f>
        <v>8.8536574207364275E-3</v>
      </c>
      <c r="Q115" s="12">
        <f>P115*$B$107</f>
        <v>2.6560972262209283E-3</v>
      </c>
      <c r="R115" s="9">
        <f>L115*$B$107</f>
        <v>0.19436706250000002</v>
      </c>
      <c r="S115" s="13">
        <f>Q115/R115</f>
        <v>1.3665366919978677E-2</v>
      </c>
      <c r="T115" s="2">
        <f>$B$106/100</f>
        <v>0.01</v>
      </c>
      <c r="U115" s="14">
        <f>S115*T115</f>
        <v>1.3665366919978677E-4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>AF115*AE115</f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>AR115*AQ115</f>
        <v>5.0000000000000001E-3</v>
      </c>
      <c r="AT115" s="1">
        <f>(AS115+AM115+AD115+AA115+U115+X115+AG115+AJ115+AP115)</f>
        <v>5.6266536691997873E-3</v>
      </c>
      <c r="AU115" s="9">
        <f>$B$105/12</f>
        <v>64.789020833333339</v>
      </c>
      <c r="AV115" s="1">
        <f>$B$107</f>
        <v>0.3</v>
      </c>
      <c r="AW115" s="1">
        <f>$E$7/12</f>
        <v>113511.08333333333</v>
      </c>
      <c r="AX115" s="1">
        <f>AW115*10000*AV115*0.67*AU115*AT115</f>
        <v>83173681.835713282</v>
      </c>
    </row>
    <row r="116" spans="1:53" x14ac:dyDescent="0.15">
      <c r="C116" s="7">
        <v>11</v>
      </c>
      <c r="D116" s="7">
        <f>D100</f>
        <v>-14.5336990988627</v>
      </c>
      <c r="E116" s="10">
        <f>D115</f>
        <v>-3.4599007208558801</v>
      </c>
      <c r="F116" s="7" t="s">
        <v>85</v>
      </c>
      <c r="G116" s="1">
        <v>12</v>
      </c>
      <c r="H116" s="9">
        <f>E117</f>
        <v>-14.5336990988627</v>
      </c>
      <c r="I116" s="9">
        <f>H116+273.15</f>
        <v>258.61630090113727</v>
      </c>
      <c r="J116" s="9">
        <f>EXP(($C$15*(I116-$C$13))/($C$16*I116*$C$13))</f>
        <v>2.3507544932982512E-3</v>
      </c>
      <c r="K116" s="9">
        <f>$B$105/12</f>
        <v>64.789020833333339</v>
      </c>
      <c r="L116" s="9">
        <f>K116*$B$106/100</f>
        <v>0.64789020833333344</v>
      </c>
      <c r="M116" s="1" t="s">
        <v>83</v>
      </c>
      <c r="O116" s="9">
        <f>L116+O115-P115-N116</f>
        <v>1.4416824944785913</v>
      </c>
      <c r="P116" s="9">
        <f>O116*J116</f>
        <v>3.3890416018049797E-3</v>
      </c>
      <c r="Q116" s="12">
        <f>P116*$B$107</f>
        <v>1.0167124805414939E-3</v>
      </c>
      <c r="R116" s="9">
        <f>L116*$B$107</f>
        <v>0.19436706250000002</v>
      </c>
      <c r="S116" s="13">
        <f>Q116/R116</f>
        <v>5.2308887496897464E-3</v>
      </c>
      <c r="T116" s="2">
        <f>$B$106/100</f>
        <v>0.01</v>
      </c>
      <c r="U116" s="14">
        <f>S116*T116</f>
        <v>5.2308887496897466E-5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>AF116*AE116</f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>AR116*AQ116</f>
        <v>5.0000000000000001E-3</v>
      </c>
      <c r="AT116" s="1">
        <f>(AS116+AM116+AD116+AA116+U116+X116+AG116+AJ116+AP116)</f>
        <v>5.5423088874968973E-3</v>
      </c>
      <c r="AU116" s="9">
        <f>$B$105/12</f>
        <v>64.789020833333339</v>
      </c>
      <c r="AV116" s="1">
        <f>$B$107</f>
        <v>0.3</v>
      </c>
      <c r="AW116" s="1">
        <f>$E$7/12</f>
        <v>113511.08333333333</v>
      </c>
      <c r="AX116" s="1">
        <f>AW116*10000*AV116*0.67*AU116*AT116</f>
        <v>81926889.967882439</v>
      </c>
      <c r="AY116" s="1">
        <f>SUM(AX105:AX116)</f>
        <v>1254644071.3443041</v>
      </c>
    </row>
    <row r="117" spans="1:53" x14ac:dyDescent="0.15">
      <c r="C117" s="7">
        <v>12</v>
      </c>
      <c r="D117" s="7">
        <f>D101</f>
        <v>-24.2415874102985</v>
      </c>
      <c r="E117" s="10">
        <f>D116</f>
        <v>-14.5336990988627</v>
      </c>
      <c r="F117" s="7" t="s">
        <v>83</v>
      </c>
    </row>
    <row r="119" spans="1:53" x14ac:dyDescent="0.15">
      <c r="S119" s="36" t="s">
        <v>25</v>
      </c>
      <c r="T119" s="36"/>
      <c r="U119" s="36"/>
      <c r="V119" s="36" t="s">
        <v>54</v>
      </c>
      <c r="W119" s="36"/>
      <c r="X119" s="36"/>
      <c r="Y119" s="36" t="s">
        <v>55</v>
      </c>
      <c r="Z119" s="36"/>
      <c r="AA119" s="36"/>
      <c r="AB119" s="36" t="s">
        <v>56</v>
      </c>
      <c r="AC119" s="36"/>
      <c r="AD119" s="36"/>
      <c r="AE119" s="36" t="s">
        <v>57</v>
      </c>
      <c r="AF119" s="36"/>
      <c r="AG119" s="36"/>
      <c r="AH119" s="36" t="s">
        <v>58</v>
      </c>
      <c r="AI119" s="36"/>
      <c r="AJ119" s="36"/>
      <c r="AK119" s="39" t="s">
        <v>87</v>
      </c>
      <c r="AL119" s="38"/>
      <c r="AM119" s="37"/>
      <c r="AN119" s="38" t="s">
        <v>86</v>
      </c>
      <c r="AO119" s="38"/>
      <c r="AP119" s="37"/>
      <c r="AQ119" s="36" t="s">
        <v>60</v>
      </c>
      <c r="AR119" s="36"/>
      <c r="AS119" s="36"/>
    </row>
    <row r="120" spans="1:53" x14ac:dyDescent="0.15">
      <c r="A120" s="35" t="s">
        <v>90</v>
      </c>
      <c r="B120" s="35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-19.3762012746034</v>
      </c>
      <c r="E121" s="7"/>
      <c r="F121" s="7"/>
      <c r="G121" s="1">
        <v>1</v>
      </c>
      <c r="H121" s="9">
        <f>E122</f>
        <v>-19.3762012746034</v>
      </c>
      <c r="I121" s="9">
        <f>H121+273.15</f>
        <v>253.77379872539657</v>
      </c>
      <c r="J121" s="9">
        <f>EXP(($C$15*(I121-$C$13))/($C$16*I121*$C$13))</f>
        <v>1.1460358442997502E-3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>O121*J121</f>
        <v>3.2627640487213893E-4</v>
      </c>
      <c r="Q121" s="12">
        <f>P121*$B$123</f>
        <v>1.0767121360780585E-4</v>
      </c>
      <c r="R121" s="9">
        <f>L121*$B$123</f>
        <v>9.3951000000000007E-2</v>
      </c>
      <c r="S121" s="13">
        <f>Q121/R121</f>
        <v>1.1460358442997502E-3</v>
      </c>
      <c r="T121" s="2">
        <f>$B$122/100</f>
        <v>0.01</v>
      </c>
      <c r="U121" s="14">
        <f>S121*T121</f>
        <v>1.1460358442997503E-5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>AR121*AQ121</f>
        <v>5.0000000000000001E-3</v>
      </c>
      <c r="AT121" s="1">
        <f>(AS121+AM121+AD121+AA121+U121+X121+AG121+AJ121+AP121)</f>
        <v>5.5014603584429972E-3</v>
      </c>
      <c r="AU121" s="9">
        <f>$B$121/12</f>
        <v>28.47</v>
      </c>
      <c r="AV121" s="1">
        <f>$B$123</f>
        <v>0.33</v>
      </c>
      <c r="AW121" s="1">
        <f>$E$8/12</f>
        <v>1255.6666666666667</v>
      </c>
      <c r="AX121" s="1">
        <f>AW121*10000*AV121*0.67*AU121*AT121</f>
        <v>434839.07491474203</v>
      </c>
      <c r="AZ121" s="1">
        <f>$E$9/12</f>
        <v>13.666666666666666</v>
      </c>
      <c r="BA121" s="1">
        <f>AZ121*10000*AV121*0.67*AU121*AT121</f>
        <v>4732.7852592260215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>D106</f>
        <v>-23.630721077782901</v>
      </c>
      <c r="E122" s="10">
        <f>D121</f>
        <v>-19.3762012746034</v>
      </c>
      <c r="F122" s="7" t="s">
        <v>83</v>
      </c>
      <c r="G122" s="1">
        <v>2</v>
      </c>
      <c r="H122" s="9">
        <f>E123</f>
        <v>-23.630721077782901</v>
      </c>
      <c r="I122" s="9">
        <f>H122+273.15</f>
        <v>249.51927892221707</v>
      </c>
      <c r="J122" s="9">
        <f>EXP(($C$15*(I122-$C$13))/($C$16*I122*$C$13))</f>
        <v>5.9577126696235092E-4</v>
      </c>
      <c r="K122" s="9">
        <f>$B$121/12</f>
        <v>28.47</v>
      </c>
      <c r="L122" s="9">
        <f>K122*$B$122/100</f>
        <v>0.28470000000000001</v>
      </c>
      <c r="M122" s="1" t="s">
        <v>83</v>
      </c>
      <c r="O122" s="9">
        <f>L122+O121-P121-N122</f>
        <v>0.56907372359512787</v>
      </c>
      <c r="P122" s="9">
        <f>O122*J122</f>
        <v>3.3903777330125201E-4</v>
      </c>
      <c r="Q122" s="12">
        <f>P122*$B$123</f>
        <v>1.1188246518941316E-4</v>
      </c>
      <c r="R122" s="9">
        <f>L122*$B$123</f>
        <v>9.3951000000000007E-2</v>
      </c>
      <c r="S122" s="13">
        <f>Q122/R122</f>
        <v>1.190859758697759E-3</v>
      </c>
      <c r="T122" s="2">
        <f>$B$122/100</f>
        <v>0.01</v>
      </c>
      <c r="U122" s="14">
        <f>S122*T122</f>
        <v>1.190859758697759E-5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>AF122*AE122</f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>AR122*AQ122</f>
        <v>5.0000000000000001E-3</v>
      </c>
      <c r="AT122" s="1">
        <f>(AS122+AM122+AD122+AA122+U122+X122+AG122+AJ122+AP122)</f>
        <v>5.501908597586978E-3</v>
      </c>
      <c r="AU122" s="9">
        <f>$B$121/12</f>
        <v>28.47</v>
      </c>
      <c r="AV122" s="1">
        <f>$B$123</f>
        <v>0.33</v>
      </c>
      <c r="AW122" s="1">
        <f>$E$8/12</f>
        <v>1255.6666666666667</v>
      </c>
      <c r="AX122" s="1">
        <f>AW122*10000*AV122*0.67*AU122*AT122</f>
        <v>434874.50403392309</v>
      </c>
      <c r="AZ122" s="1">
        <f>$E$9/12</f>
        <v>13.666666666666666</v>
      </c>
      <c r="BA122" s="1">
        <f>AZ122*10000*AV122*0.67*AU122*AT122</f>
        <v>4733.1708694958443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>D107</f>
        <v>-22.0647226141242</v>
      </c>
      <c r="E123" s="10">
        <f>D122</f>
        <v>-23.630721077782901</v>
      </c>
      <c r="F123" s="7" t="s">
        <v>83</v>
      </c>
      <c r="G123" s="1">
        <v>3</v>
      </c>
      <c r="H123" s="9">
        <f>E124</f>
        <v>-22.0647226141242</v>
      </c>
      <c r="I123" s="9">
        <f>H123+273.15</f>
        <v>251.08527738587577</v>
      </c>
      <c r="J123" s="9">
        <f>EXP(($C$15*(I123-$C$13))/($C$16*I123*$C$13))</f>
        <v>7.5993663166216638E-4</v>
      </c>
      <c r="K123" s="9">
        <f>$B$121/12</f>
        <v>28.47</v>
      </c>
      <c r="L123" s="9">
        <f>K123*$B$122/100</f>
        <v>0.28470000000000001</v>
      </c>
      <c r="M123" s="1" t="s">
        <v>83</v>
      </c>
      <c r="O123" s="9">
        <f>L123+O122-P122-N123</f>
        <v>0.85343468582182669</v>
      </c>
      <c r="P123" s="9">
        <f>O123*J123</f>
        <v>6.4855628048709818E-4</v>
      </c>
      <c r="Q123" s="12">
        <f>P123*$B$123</f>
        <v>2.140235725607424E-4</v>
      </c>
      <c r="R123" s="9">
        <f>L123*$B$123</f>
        <v>9.3951000000000007E-2</v>
      </c>
      <c r="S123" s="13">
        <f>Q123/R123</f>
        <v>2.278034002413411E-3</v>
      </c>
      <c r="T123" s="2">
        <f>$B$122/100</f>
        <v>0.01</v>
      </c>
      <c r="U123" s="14">
        <f>S123*T123</f>
        <v>2.2780340024134112E-5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>AF123*AE123</f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>AR123*AQ123</f>
        <v>5.0000000000000001E-3</v>
      </c>
      <c r="AT123" s="1">
        <f>(AS123+AM123+AD123+AA123+U123+X123+AG123+AJ123+AP123)</f>
        <v>5.512780340024134E-3</v>
      </c>
      <c r="AU123" s="9">
        <f>$B$121/12</f>
        <v>28.47</v>
      </c>
      <c r="AV123" s="1">
        <f>$B$123</f>
        <v>0.33</v>
      </c>
      <c r="AW123" s="1">
        <f>$E$8/12</f>
        <v>1255.6666666666667</v>
      </c>
      <c r="AX123" s="1">
        <f>AW123*10000*AV123*0.67*AU123*AT123</f>
        <v>435733.81376553449</v>
      </c>
      <c r="AZ123" s="1">
        <f>$E$9/12</f>
        <v>13.666666666666666</v>
      </c>
      <c r="BA123" s="1">
        <f>AZ123*10000*AV123*0.67*AU123*AT123</f>
        <v>4742.5235902274781</v>
      </c>
    </row>
    <row r="124" spans="1:53" x14ac:dyDescent="0.15">
      <c r="C124" s="7">
        <v>3</v>
      </c>
      <c r="D124" s="7">
        <f>D108</f>
        <v>-15.686429032502801</v>
      </c>
      <c r="E124" s="10">
        <f>D123</f>
        <v>-22.0647226141242</v>
      </c>
      <c r="F124" s="7" t="s">
        <v>83</v>
      </c>
      <c r="G124" s="1">
        <v>4</v>
      </c>
      <c r="H124" s="9">
        <f>E125</f>
        <v>-15.686429032502801</v>
      </c>
      <c r="I124" s="9">
        <f>H124+273.15</f>
        <v>257.46357096749716</v>
      </c>
      <c r="J124" s="9">
        <f>EXP(($C$15*(I124-$C$13))/($C$16*I124*$C$13))</f>
        <v>1.9860935899942678E-3</v>
      </c>
      <c r="K124" s="9">
        <f>$B$121/12</f>
        <v>28.47</v>
      </c>
      <c r="L124" s="9">
        <f>K124*$B$122/100</f>
        <v>0.28470000000000001</v>
      </c>
      <c r="M124" s="1" t="s">
        <v>83</v>
      </c>
      <c r="O124" s="9">
        <f>L124+O123-P123-N124</f>
        <v>1.1374861295413397</v>
      </c>
      <c r="P124" s="9">
        <f>O124*J124</f>
        <v>2.259153910589444E-3</v>
      </c>
      <c r="Q124" s="12">
        <f>P124*$B$123</f>
        <v>7.4552079049451658E-4</v>
      </c>
      <c r="R124" s="9">
        <f>L124*$B$123</f>
        <v>9.3951000000000007E-2</v>
      </c>
      <c r="S124" s="13">
        <f>Q124/R124</f>
        <v>7.9352086778694906E-3</v>
      </c>
      <c r="T124" s="2">
        <f>$B$122/100</f>
        <v>0.01</v>
      </c>
      <c r="U124" s="14">
        <f>S124*T124</f>
        <v>7.9352086778694902E-5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>AF124*AE124</f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>AR124*AQ124</f>
        <v>5.0000000000000001E-3</v>
      </c>
      <c r="AT124" s="1">
        <f>(AS124+AM124+AD124+AA124+U124+X124+AG124+AJ124+AP124)</f>
        <v>5.569352086778695E-3</v>
      </c>
      <c r="AU124" s="9">
        <f>$B$121/12</f>
        <v>28.47</v>
      </c>
      <c r="AV124" s="1">
        <f>$B$123</f>
        <v>0.33</v>
      </c>
      <c r="AW124" s="1">
        <f>$E$8/12</f>
        <v>1255.6666666666667</v>
      </c>
      <c r="AX124" s="1">
        <f>AW124*10000*AV124*0.67*AU124*AT124</f>
        <v>440205.28214343742</v>
      </c>
      <c r="AZ124" s="1">
        <f>$E$9/12</f>
        <v>13.666666666666666</v>
      </c>
      <c r="BA124" s="1">
        <f>AZ124*10000*AV124*0.67*AU124*AT124</f>
        <v>4791.191018816281</v>
      </c>
    </row>
    <row r="125" spans="1:53" x14ac:dyDescent="0.15">
      <c r="C125" s="7">
        <v>4</v>
      </c>
      <c r="D125" s="7">
        <f>D109</f>
        <v>-3.6895654262141102</v>
      </c>
      <c r="E125" s="10">
        <f>D124</f>
        <v>-15.686429032502801</v>
      </c>
      <c r="F125" s="7" t="s">
        <v>83</v>
      </c>
      <c r="G125" s="1">
        <v>5</v>
      </c>
      <c r="H125" s="9">
        <f>E126</f>
        <v>-3.6895654262141102</v>
      </c>
      <c r="I125" s="9">
        <f>H125+273.15</f>
        <v>269.46043457378585</v>
      </c>
      <c r="J125" s="9">
        <f>EXP(($C$15*(I125-$C$13))/($C$16*I125*$C$13))</f>
        <v>1.0696329288586505E-2</v>
      </c>
      <c r="K125" s="9">
        <f>$B$121/12</f>
        <v>28.47</v>
      </c>
      <c r="L125" s="9">
        <f>K125*$B$122/100</f>
        <v>0.28470000000000001</v>
      </c>
      <c r="M125" s="1" t="s">
        <v>85</v>
      </c>
      <c r="N125" s="9">
        <f>(O124-P124)*$C$21/100</f>
        <v>1.0784656268492128</v>
      </c>
      <c r="O125" s="9">
        <f>L125+O124-P124-N125</f>
        <v>0.34146134878153744</v>
      </c>
      <c r="P125" s="9">
        <f>O125*J125</f>
        <v>3.6523830258922106E-3</v>
      </c>
      <c r="Q125" s="12">
        <f>P125*$B$123</f>
        <v>1.2052863985444295E-3</v>
      </c>
      <c r="R125" s="9">
        <f>L125*$B$123</f>
        <v>9.3951000000000007E-2</v>
      </c>
      <c r="S125" s="13">
        <f>Q125/R125</f>
        <v>1.2828883125719039E-2</v>
      </c>
      <c r="T125" s="2">
        <f>$B$122/100</f>
        <v>0.01</v>
      </c>
      <c r="U125" s="14">
        <f>S125*T125</f>
        <v>1.2828883125719039E-4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>AF125*AE125</f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>AR125*AQ125</f>
        <v>5.0000000000000001E-3</v>
      </c>
      <c r="AT125" s="1">
        <f>(AS125+AM125+AD125+AA125+U125+X125+AG125+AJ125+AP125)</f>
        <v>5.6182888312571906E-3</v>
      </c>
      <c r="AU125" s="9">
        <f>$B$121/12</f>
        <v>28.47</v>
      </c>
      <c r="AV125" s="1">
        <f>$B$123</f>
        <v>0.33</v>
      </c>
      <c r="AW125" s="1">
        <f>$E$8/12</f>
        <v>1255.6666666666667</v>
      </c>
      <c r="AX125" s="1">
        <f>AW125*10000*AV125*0.67*AU125*AT125</f>
        <v>444073.27487844107</v>
      </c>
      <c r="AZ125" s="1">
        <f>$E$9/12</f>
        <v>13.666666666666666</v>
      </c>
      <c r="BA125" s="1">
        <f>AZ125*10000*AV125*0.67*AU125*AT125</f>
        <v>4833.2902229933852</v>
      </c>
    </row>
    <row r="126" spans="1:53" x14ac:dyDescent="0.15">
      <c r="C126" s="7">
        <v>5</v>
      </c>
      <c r="D126" s="7">
        <f>D110</f>
        <v>5.32852617269159</v>
      </c>
      <c r="E126" s="10">
        <f>D125</f>
        <v>-3.6895654262141102</v>
      </c>
      <c r="F126" s="7" t="s">
        <v>85</v>
      </c>
      <c r="G126" s="1">
        <v>6</v>
      </c>
      <c r="H126" s="9">
        <f>E127</f>
        <v>5.32852617269159</v>
      </c>
      <c r="I126" s="9">
        <f>H126+273.15</f>
        <v>278.47852617269155</v>
      </c>
      <c r="J126" s="9">
        <f>EXP(($C$15*(I126-$C$13))/($C$16*I126*$C$13))</f>
        <v>3.4468864012854143E-2</v>
      </c>
      <c r="K126" s="9">
        <f>$B$121/12</f>
        <v>28.47</v>
      </c>
      <c r="L126" s="9">
        <f>K126*$B$122/100</f>
        <v>0.28470000000000001</v>
      </c>
      <c r="M126" s="1" t="s">
        <v>83</v>
      </c>
      <c r="O126" s="9">
        <f>L126+O125-P125-N126</f>
        <v>0.62250896575564518</v>
      </c>
      <c r="P126" s="9">
        <f>O126*J126</f>
        <v>2.1457176887413811E-2</v>
      </c>
      <c r="Q126" s="12">
        <f>P126*$B$123</f>
        <v>7.080868372846558E-3</v>
      </c>
      <c r="R126" s="9">
        <f>L126*$B$123</f>
        <v>9.3951000000000007E-2</v>
      </c>
      <c r="S126" s="13">
        <f>Q126/R126</f>
        <v>7.5367674349890446E-2</v>
      </c>
      <c r="T126" s="2">
        <f>$B$122/100</f>
        <v>0.01</v>
      </c>
      <c r="U126" s="14">
        <f>S126*T126</f>
        <v>7.5367674349890448E-4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>AF126*AE126</f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>AR126*AQ126</f>
        <v>5.0000000000000001E-3</v>
      </c>
      <c r="AT126" s="1">
        <f>(AS126+AM126+AD126+AA126+U126+X126+AG126+AJ126+AP126)</f>
        <v>6.2436767434989049E-3</v>
      </c>
      <c r="AU126" s="9">
        <f>$B$121/12</f>
        <v>28.47</v>
      </c>
      <c r="AV126" s="1">
        <f>$B$123</f>
        <v>0.33</v>
      </c>
      <c r="AW126" s="1">
        <f>$E$8/12</f>
        <v>1255.6666666666667</v>
      </c>
      <c r="AX126" s="1">
        <f>AW126*10000*AV126*0.67*AU126*AT126</f>
        <v>493504.35017551243</v>
      </c>
      <c r="AZ126" s="1">
        <f>$E$9/12</f>
        <v>13.666666666666666</v>
      </c>
      <c r="BA126" s="1">
        <f>AZ126*10000*AV126*0.67*AU126*AT126</f>
        <v>5371.2976791069832</v>
      </c>
    </row>
    <row r="127" spans="1:53" x14ac:dyDescent="0.15">
      <c r="C127" s="7">
        <v>6</v>
      </c>
      <c r="D127" s="7">
        <f>D111</f>
        <v>13.8149005494808</v>
      </c>
      <c r="E127" s="10">
        <f>D126</f>
        <v>5.32852617269159</v>
      </c>
      <c r="F127" s="7" t="s">
        <v>83</v>
      </c>
      <c r="G127" s="1">
        <v>7</v>
      </c>
      <c r="H127" s="9">
        <f>E128</f>
        <v>13.8149005494808</v>
      </c>
      <c r="I127" s="9">
        <f>H127+273.15</f>
        <v>286.96490054948077</v>
      </c>
      <c r="J127" s="9">
        <f>EXP(($C$15*(I127-$C$13))/($C$16*I127*$C$13))</f>
        <v>9.6935818280191696E-2</v>
      </c>
      <c r="K127" s="9">
        <f>$B$121/12</f>
        <v>28.47</v>
      </c>
      <c r="L127" s="9">
        <f>K127*$B$122/100</f>
        <v>0.28470000000000001</v>
      </c>
      <c r="M127" s="1" t="s">
        <v>83</v>
      </c>
      <c r="O127" s="9">
        <f>L127+O126-P126-N127</f>
        <v>0.88575178886823147</v>
      </c>
      <c r="P127" s="9">
        <f>O127*J127</f>
        <v>8.5861074447085614E-2</v>
      </c>
      <c r="Q127" s="12">
        <f>P127*$B$123</f>
        <v>2.8334154567538253E-2</v>
      </c>
      <c r="R127" s="9">
        <f>L127*$B$123</f>
        <v>9.3951000000000007E-2</v>
      </c>
      <c r="S127" s="13">
        <f>Q127/R127</f>
        <v>0.3015843851320183</v>
      </c>
      <c r="T127" s="2">
        <f>$B$122/100</f>
        <v>0.01</v>
      </c>
      <c r="U127" s="14">
        <f>S127*T127</f>
        <v>3.015843851320183E-3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>AF127*AE127</f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>AR127*AQ127</f>
        <v>5.0000000000000001E-3</v>
      </c>
      <c r="AT127" s="1">
        <f>(AS127+AM127+AD127+AA127+U127+X127+AG127+AJ127+AP127)</f>
        <v>8.5058438513201835E-3</v>
      </c>
      <c r="AU127" s="9">
        <f>$B$121/12</f>
        <v>28.47</v>
      </c>
      <c r="AV127" s="1">
        <f>$B$123</f>
        <v>0.33</v>
      </c>
      <c r="AW127" s="1">
        <f>$E$8/12</f>
        <v>1255.6666666666667</v>
      </c>
      <c r="AX127" s="1">
        <f>AW127*10000*AV127*0.67*AU127*AT127</f>
        <v>672307.5384885805</v>
      </c>
      <c r="AZ127" s="1">
        <f>$E$9/12</f>
        <v>13.666666666666666</v>
      </c>
      <c r="BA127" s="1">
        <f>AZ127*10000*AV127*0.67*AU127*AT127</f>
        <v>7317.3902516675862</v>
      </c>
    </row>
    <row r="128" spans="1:53" x14ac:dyDescent="0.15">
      <c r="C128" s="7">
        <v>7</v>
      </c>
      <c r="D128" s="7">
        <f>D112</f>
        <v>16.167292782228099</v>
      </c>
      <c r="E128" s="10">
        <f>D127</f>
        <v>13.8149005494808</v>
      </c>
      <c r="F128" s="7" t="s">
        <v>83</v>
      </c>
      <c r="G128" s="1">
        <v>8</v>
      </c>
      <c r="H128" s="9">
        <f>E129</f>
        <v>16.167292782228099</v>
      </c>
      <c r="I128" s="9">
        <f>H128+273.15</f>
        <v>289.31729278222809</v>
      </c>
      <c r="J128" s="9">
        <f>EXP(($C$15*(I128-$C$13))/($C$16*I128*$C$13))</f>
        <v>0.12773150368290087</v>
      </c>
      <c r="K128" s="9">
        <f>$B$121/12</f>
        <v>28.47</v>
      </c>
      <c r="L128" s="9">
        <f>K128*$B$122/100</f>
        <v>0.28470000000000001</v>
      </c>
      <c r="M128" s="1" t="s">
        <v>83</v>
      </c>
      <c r="O128" s="9">
        <f>L128+O127-P127-N128</f>
        <v>1.084590714421146</v>
      </c>
      <c r="P128" s="9">
        <f>O128*J128</f>
        <v>0.1385364028335247</v>
      </c>
      <c r="Q128" s="12">
        <f>P128*$B$123</f>
        <v>4.5717012935063153E-2</v>
      </c>
      <c r="R128" s="9">
        <f>L128*$B$123</f>
        <v>9.3951000000000007E-2</v>
      </c>
      <c r="S128" s="13">
        <f>Q128/R128</f>
        <v>0.48660485716025537</v>
      </c>
      <c r="T128" s="2">
        <f>$B$122/100</f>
        <v>0.01</v>
      </c>
      <c r="U128" s="14">
        <f>S128*T128</f>
        <v>4.8660485716025539E-3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>AF128*AE128</f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>AR128*AQ128</f>
        <v>7.4999999999999997E-3</v>
      </c>
      <c r="AT128" s="1">
        <f>(AS128+AM128+AD128+AA128+U128+X128+AG128+AJ128+AP128)</f>
        <v>1.4816048571602555E-2</v>
      </c>
      <c r="AU128" s="9">
        <f>$B$121/12</f>
        <v>28.47</v>
      </c>
      <c r="AV128" s="1">
        <f>$B$123</f>
        <v>0.33</v>
      </c>
      <c r="AW128" s="1">
        <f>$E$8/12</f>
        <v>1255.6666666666667</v>
      </c>
      <c r="AX128" s="1">
        <f>AW128*10000*AV128*0.67*AU128*AT128</f>
        <v>1171070.3040657553</v>
      </c>
      <c r="AZ128" s="1">
        <f>$E$9/12</f>
        <v>13.666666666666666</v>
      </c>
      <c r="BA128" s="1">
        <f>AZ128*10000*AV128*0.67*AU128*AT128</f>
        <v>12745.920484920618</v>
      </c>
    </row>
    <row r="129" spans="1:54" x14ac:dyDescent="0.15">
      <c r="C129" s="7">
        <v>8</v>
      </c>
      <c r="D129" s="7">
        <f>D113</f>
        <v>11.999618613808201</v>
      </c>
      <c r="E129" s="10">
        <f>D128</f>
        <v>16.167292782228099</v>
      </c>
      <c r="F129" s="7" t="s">
        <v>83</v>
      </c>
      <c r="G129" s="1">
        <v>9</v>
      </c>
      <c r="H129" s="9">
        <f>E130</f>
        <v>11.999618613808201</v>
      </c>
      <c r="I129" s="9">
        <f>H129+273.15</f>
        <v>285.14961861380817</v>
      </c>
      <c r="J129" s="9">
        <f>EXP(($C$15*(I129-$C$13))/($C$16*I129*$C$13))</f>
        <v>7.8104435064874855E-2</v>
      </c>
      <c r="K129" s="9">
        <f>$B$121/12</f>
        <v>28.47</v>
      </c>
      <c r="L129" s="9">
        <f>K129*$B$122/100</f>
        <v>0.28470000000000001</v>
      </c>
      <c r="M129" s="1" t="s">
        <v>83</v>
      </c>
      <c r="O129" s="9">
        <f>L129+O128-P128-N129</f>
        <v>1.2307543115876212</v>
      </c>
      <c r="P129" s="9">
        <f>O129*J129</f>
        <v>9.6127370210210117E-2</v>
      </c>
      <c r="Q129" s="12">
        <f>P129*$B$123</f>
        <v>3.1722032169369342E-2</v>
      </c>
      <c r="R129" s="9">
        <f>L129*$B$123</f>
        <v>9.3951000000000007E-2</v>
      </c>
      <c r="S129" s="13">
        <f>Q129/R129</f>
        <v>0.33764443347457013</v>
      </c>
      <c r="T129" s="2">
        <f>$B$122/100</f>
        <v>0.01</v>
      </c>
      <c r="U129" s="14">
        <f>S129*T129</f>
        <v>3.3764443347457014E-3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>AF129*AE129</f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>AR129*AQ129</f>
        <v>5.0000000000000001E-3</v>
      </c>
      <c r="AT129" s="1">
        <f>(AS129+AM129+AD129+AA129+U129+X129+AG129+AJ129+AP129)</f>
        <v>8.866444334745701E-3</v>
      </c>
      <c r="AU129" s="9">
        <f>$B$121/12</f>
        <v>28.47</v>
      </c>
      <c r="AV129" s="1">
        <f>$B$123</f>
        <v>0.33</v>
      </c>
      <c r="AW129" s="1">
        <f>$E$8/12</f>
        <v>1255.6666666666667</v>
      </c>
      <c r="AX129" s="1">
        <f>AW129*10000*AV129*0.67*AU129*AT129</f>
        <v>700809.63982353196</v>
      </c>
      <c r="AZ129" s="1">
        <f>$E$9/12</f>
        <v>13.666666666666666</v>
      </c>
      <c r="BA129" s="1">
        <f>AZ129*10000*AV129*0.67*AU129*AT129</f>
        <v>7627.6069107419189</v>
      </c>
    </row>
    <row r="130" spans="1:54" x14ac:dyDescent="0.15">
      <c r="C130" s="7">
        <v>9</v>
      </c>
      <c r="D130" s="7">
        <f>D114</f>
        <v>6.8626625756340998</v>
      </c>
      <c r="E130" s="10">
        <f>D129</f>
        <v>11.999618613808201</v>
      </c>
      <c r="F130" s="7" t="s">
        <v>83</v>
      </c>
      <c r="G130" s="1">
        <v>10</v>
      </c>
      <c r="H130" s="9">
        <f>E131</f>
        <v>6.8626625756340998</v>
      </c>
      <c r="I130" s="9">
        <f>H130+273.15</f>
        <v>280.01266257563407</v>
      </c>
      <c r="J130" s="9">
        <f>EXP(($C$15*(I130-$C$13))/($C$16*I130*$C$13))</f>
        <v>4.1746635560624572E-2</v>
      </c>
      <c r="K130" s="9">
        <f>$B$121/12</f>
        <v>28.47</v>
      </c>
      <c r="L130" s="9">
        <f>K130*$B$122/100</f>
        <v>0.28470000000000001</v>
      </c>
      <c r="M130" s="1" t="s">
        <v>83</v>
      </c>
      <c r="O130" s="9">
        <f>L130+O129-P129-N130</f>
        <v>1.419326941377411</v>
      </c>
      <c r="P130" s="9">
        <f>O130*J130</f>
        <v>5.9252124563058735E-2</v>
      </c>
      <c r="Q130" s="12">
        <f>P130*$B$123</f>
        <v>1.9553201105809385E-2</v>
      </c>
      <c r="R130" s="9">
        <f>L130*$B$123</f>
        <v>9.3951000000000007E-2</v>
      </c>
      <c r="S130" s="13">
        <f>Q130/R130</f>
        <v>0.20812126646666224</v>
      </c>
      <c r="T130" s="2">
        <f>$B$122/100</f>
        <v>0.01</v>
      </c>
      <c r="U130" s="14">
        <f>S130*T130</f>
        <v>2.0812126646666223E-3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>AF130*AE130</f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>AR130*AQ130</f>
        <v>5.0000000000000001E-3</v>
      </c>
      <c r="AT130" s="1">
        <f>(AS130+AM130+AD130+AA130+U130+X130+AG130+AJ130+AP130)</f>
        <v>7.571212664666622E-3</v>
      </c>
      <c r="AU130" s="9">
        <f>$B$121/12</f>
        <v>28.47</v>
      </c>
      <c r="AV130" s="1">
        <f>$B$123</f>
        <v>0.33</v>
      </c>
      <c r="AW130" s="1">
        <f>$E$8/12</f>
        <v>1255.6666666666667</v>
      </c>
      <c r="AX130" s="1">
        <f>AW130*10000*AV130*0.67*AU130*AT130</f>
        <v>598433.66971350415</v>
      </c>
      <c r="AZ130" s="1">
        <f>$E$9/12</f>
        <v>13.666666666666666</v>
      </c>
      <c r="BA130" s="1">
        <f>AZ130*10000*AV130*0.67*AU130*AT130</f>
        <v>6513.3476130219451</v>
      </c>
    </row>
    <row r="131" spans="1:54" x14ac:dyDescent="0.15">
      <c r="C131" s="7">
        <v>10</v>
      </c>
      <c r="D131" s="7">
        <f>D115</f>
        <v>-3.4599007208558801</v>
      </c>
      <c r="E131" s="10">
        <f>D130</f>
        <v>6.8626625756340998</v>
      </c>
      <c r="F131" s="7" t="s">
        <v>83</v>
      </c>
      <c r="G131" s="1">
        <v>11</v>
      </c>
      <c r="H131" s="9">
        <f>E132</f>
        <v>-3.4599007208558801</v>
      </c>
      <c r="I131" s="9">
        <f>H131+273.15</f>
        <v>269.69009927914408</v>
      </c>
      <c r="J131" s="9">
        <f>EXP(($C$15*(I131-$C$13))/($C$16*I131*$C$13))</f>
        <v>1.103058888132096E-2</v>
      </c>
      <c r="K131" s="9">
        <f>$B$121/12</f>
        <v>28.47</v>
      </c>
      <c r="L131" s="9">
        <f>K131*$B$122/100</f>
        <v>0.28470000000000001</v>
      </c>
      <c r="M131" s="1" t="s">
        <v>85</v>
      </c>
      <c r="N131" s="9">
        <f>(O130-P130)*$C$21/100</f>
        <v>1.2920710759736347</v>
      </c>
      <c r="O131" s="9">
        <f>L131+O130-P130-N131</f>
        <v>0.35270374084071743</v>
      </c>
      <c r="P131" s="9">
        <f>O131*J131</f>
        <v>3.8905299621179268E-3</v>
      </c>
      <c r="Q131" s="12">
        <f>P131*$B$123</f>
        <v>1.2838748874989159E-3</v>
      </c>
      <c r="R131" s="9">
        <f>L131*$B$123</f>
        <v>9.3951000000000007E-2</v>
      </c>
      <c r="S131" s="13">
        <f>Q131/R131</f>
        <v>1.3665366919978668E-2</v>
      </c>
      <c r="T131" s="2">
        <f>$B$122/100</f>
        <v>0.01</v>
      </c>
      <c r="U131" s="14">
        <f>S131*T131</f>
        <v>1.3665366919978668E-4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>AF131*AE131</f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>AR131*AQ131</f>
        <v>5.0000000000000001E-3</v>
      </c>
      <c r="AT131" s="1">
        <f>(AS131+AM131+AD131+AA131+U131+X131+AG131+AJ131+AP131)</f>
        <v>5.6266536691997864E-3</v>
      </c>
      <c r="AU131" s="9">
        <f>$B$121/12</f>
        <v>28.47</v>
      </c>
      <c r="AV131" s="1">
        <f>$B$123</f>
        <v>0.33</v>
      </c>
      <c r="AW131" s="1">
        <f>$E$8/12</f>
        <v>1255.6666666666667</v>
      </c>
      <c r="AX131" s="1">
        <f>AW131*10000*AV131*0.67*AU131*AT131</f>
        <v>444734.43721639883</v>
      </c>
      <c r="AZ131" s="1">
        <f>$E$9/12</f>
        <v>13.666666666666666</v>
      </c>
      <c r="BA131" s="1">
        <f>AZ131*10000*AV131*0.67*AU131*AT131</f>
        <v>4840.4863089653172</v>
      </c>
    </row>
    <row r="132" spans="1:54" x14ac:dyDescent="0.15">
      <c r="C132" s="7">
        <v>11</v>
      </c>
      <c r="D132" s="7">
        <f>D116</f>
        <v>-14.5336990988627</v>
      </c>
      <c r="E132" s="10">
        <f>D131</f>
        <v>-3.4599007208558801</v>
      </c>
      <c r="F132" s="7" t="s">
        <v>85</v>
      </c>
      <c r="G132" s="1">
        <v>12</v>
      </c>
      <c r="H132" s="9">
        <f>E133</f>
        <v>-14.5336990988627</v>
      </c>
      <c r="I132" s="9">
        <f>H132+273.15</f>
        <v>258.61630090113727</v>
      </c>
      <c r="J132" s="9">
        <f>EXP(($C$15*(I132-$C$13))/($C$16*I132*$C$13))</f>
        <v>2.3507544932982512E-3</v>
      </c>
      <c r="K132" s="9">
        <f>$B$121/12</f>
        <v>28.47</v>
      </c>
      <c r="L132" s="9">
        <f>K132*$B$122/100</f>
        <v>0.28470000000000001</v>
      </c>
      <c r="M132" s="1" t="s">
        <v>83</v>
      </c>
      <c r="O132" s="9">
        <f>L132+O131-P131-N132</f>
        <v>0.63351321087859946</v>
      </c>
      <c r="P132" s="9">
        <f>O132*J132</f>
        <v>1.4892340270366703E-3</v>
      </c>
      <c r="Q132" s="12">
        <f>P132*$B$123</f>
        <v>4.9144722892210122E-4</v>
      </c>
      <c r="R132" s="9">
        <f>L132*$B$123</f>
        <v>9.3951000000000007E-2</v>
      </c>
      <c r="S132" s="13">
        <f>Q132/R132</f>
        <v>5.2308887496897447E-3</v>
      </c>
      <c r="T132" s="2">
        <f>$B$122/100</f>
        <v>0.01</v>
      </c>
      <c r="U132" s="14">
        <f>S132*T132</f>
        <v>5.2308887496897446E-5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>AF132*AE132</f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>AR132*AQ132</f>
        <v>5.0000000000000001E-3</v>
      </c>
      <c r="AT132" s="1">
        <f>(AS132+AM132+AD132+AA132+U132+X132+AG132+AJ132+AP132)</f>
        <v>5.5423088874968973E-3</v>
      </c>
      <c r="AU132" s="9">
        <f>$B$121/12</f>
        <v>28.47</v>
      </c>
      <c r="AV132" s="1">
        <f>$B$123</f>
        <v>0.33</v>
      </c>
      <c r="AW132" s="1">
        <f>$E$8/12</f>
        <v>1255.6666666666667</v>
      </c>
      <c r="AX132" s="1">
        <f>AW132*10000*AV132*0.67*AU132*AT132</f>
        <v>438067.76973904739</v>
      </c>
      <c r="AY132" s="1">
        <f>SUM(AX121:AX132)</f>
        <v>6708653.6589584081</v>
      </c>
      <c r="AZ132" s="1">
        <f>$E$9/12</f>
        <v>13.666666666666666</v>
      </c>
      <c r="BA132" s="1">
        <f>AZ132*10000*AV132*0.67*AU132*AT132</f>
        <v>4767.926349694967</v>
      </c>
      <c r="BB132" s="1">
        <f>SUM(BA121:BA132)</f>
        <v>73016.93655887834</v>
      </c>
    </row>
    <row r="133" spans="1:54" x14ac:dyDescent="0.15">
      <c r="C133" s="7">
        <v>12</v>
      </c>
      <c r="D133" s="7">
        <f>D117</f>
        <v>-24.2415874102985</v>
      </c>
      <c r="E133" s="10">
        <f>D132</f>
        <v>-14.5336990988627</v>
      </c>
      <c r="F133" s="7" t="s">
        <v>83</v>
      </c>
    </row>
    <row r="135" spans="1:54" x14ac:dyDescent="0.15">
      <c r="A135" s="35" t="s">
        <v>29</v>
      </c>
      <c r="B135" s="35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-19.3762012746034</v>
      </c>
      <c r="E136" s="7"/>
      <c r="F136" s="7"/>
      <c r="G136" s="1">
        <v>1</v>
      </c>
      <c r="H136" s="9">
        <f>E137</f>
        <v>-19.3762012746034</v>
      </c>
      <c r="I136" s="9">
        <f>H136+273.15</f>
        <v>253.77379872539657</v>
      </c>
      <c r="J136" s="9">
        <f>EXP(($C$15*(I136-$C$13))/($C$16*I136*$C$13))</f>
        <v>1.1460358442997502E-3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>O136*J136</f>
        <v>8.6989612004104979E-4</v>
      </c>
      <c r="Q136" s="12">
        <f>P136*$B$138</f>
        <v>2.2617299121067296E-4</v>
      </c>
      <c r="R136" s="9">
        <f>L136*$B$138</f>
        <v>0.19735245833333334</v>
      </c>
      <c r="S136" s="13">
        <f>Q136/R136</f>
        <v>1.1460358442997502E-3</v>
      </c>
      <c r="T136" s="2">
        <f>$B$137/100</f>
        <v>0.01</v>
      </c>
      <c r="U136" s="14">
        <f>S136*T136</f>
        <v>1.1460358442997503E-5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>AR136*AQ136</f>
        <v>5.0000000000000001E-3</v>
      </c>
      <c r="AT136" s="1">
        <f>(AS136+AM136+AD136+AA136+U136+X136+AG136+AJ136+AP136)</f>
        <v>5.5014603584429972E-3</v>
      </c>
      <c r="AU136" s="9">
        <f>$B$136/12</f>
        <v>75.904791666666668</v>
      </c>
      <c r="AV136" s="1">
        <f>$B$138</f>
        <v>0.26</v>
      </c>
      <c r="AW136" s="1">
        <f>$E$10/12</f>
        <v>557.66666666666663</v>
      </c>
      <c r="AX136" s="1">
        <f>AW136*10000*AV136*0.67*AU136*AT136</f>
        <v>405667.31487412233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>D122</f>
        <v>-23.630721077782901</v>
      </c>
      <c r="E137" s="10">
        <f>D136</f>
        <v>-19.3762012746034</v>
      </c>
      <c r="F137" s="7" t="s">
        <v>83</v>
      </c>
      <c r="G137" s="1">
        <v>2</v>
      </c>
      <c r="H137" s="9">
        <f>E138</f>
        <v>-23.630721077782901</v>
      </c>
      <c r="I137" s="9">
        <f>H137+273.15</f>
        <v>249.51927892221707</v>
      </c>
      <c r="J137" s="9">
        <f>EXP(($C$15*(I137-$C$13))/($C$16*I137*$C$13))</f>
        <v>5.9577126696235092E-4</v>
      </c>
      <c r="K137" s="9">
        <f>$B$136/12</f>
        <v>75.904791666666668</v>
      </c>
      <c r="L137" s="9">
        <f>K137*$B$137/100</f>
        <v>0.75904791666666671</v>
      </c>
      <c r="M137" s="1" t="s">
        <v>83</v>
      </c>
      <c r="O137" s="9">
        <f>L137+O136-P136-N137</f>
        <v>1.5172259372132924</v>
      </c>
      <c r="P137" s="9">
        <f>O137*J137</f>
        <v>9.0391961888170347E-4</v>
      </c>
      <c r="Q137" s="12">
        <f>P137*$B$138</f>
        <v>2.350191009092429E-4</v>
      </c>
      <c r="R137" s="9">
        <f>L137*$B$138</f>
        <v>0.19735245833333334</v>
      </c>
      <c r="S137" s="13">
        <f>Q137/R137</f>
        <v>1.1908597586977592E-3</v>
      </c>
      <c r="T137" s="2">
        <f>$B$137/100</f>
        <v>0.01</v>
      </c>
      <c r="U137" s="14">
        <f>S137*T137</f>
        <v>1.1908597586977591E-5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>AF137*AE137</f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>AR137*AQ137</f>
        <v>5.0000000000000001E-3</v>
      </c>
      <c r="AT137" s="1">
        <f>(AS137+AM137+AD137+AA137+U137+X137+AG137+AJ137+AP137)</f>
        <v>5.501908597586978E-3</v>
      </c>
      <c r="AU137" s="9">
        <f>$B$136/12</f>
        <v>75.904791666666668</v>
      </c>
      <c r="AV137" s="1">
        <f>$B$138</f>
        <v>0.26</v>
      </c>
      <c r="AW137" s="1">
        <f>$E$10/12</f>
        <v>557.66666666666663</v>
      </c>
      <c r="AX137" s="1">
        <f>AW137*10000*AV137*0.67*AU137*AT137</f>
        <v>405700.36718352983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>D123</f>
        <v>-22.0647226141242</v>
      </c>
      <c r="E138" s="10">
        <f>D137</f>
        <v>-23.630721077782901</v>
      </c>
      <c r="F138" s="7" t="s">
        <v>83</v>
      </c>
      <c r="G138" s="1">
        <v>3</v>
      </c>
      <c r="H138" s="9">
        <f>E139</f>
        <v>-22.0647226141242</v>
      </c>
      <c r="I138" s="9">
        <f>H138+273.15</f>
        <v>251.08527738587577</v>
      </c>
      <c r="J138" s="9">
        <f>EXP(($C$15*(I138-$C$13))/($C$16*I138*$C$13))</f>
        <v>7.5993663166216638E-4</v>
      </c>
      <c r="K138" s="9">
        <f>$B$136/12</f>
        <v>75.904791666666668</v>
      </c>
      <c r="L138" s="9">
        <f>K138*$B$137/100</f>
        <v>0.75904791666666671</v>
      </c>
      <c r="M138" s="1" t="s">
        <v>83</v>
      </c>
      <c r="O138" s="9">
        <f>L138+O137-P137-N138</f>
        <v>2.2753699342610774</v>
      </c>
      <c r="P138" s="9">
        <f>O138*J138</f>
        <v>1.729136963627728E-3</v>
      </c>
      <c r="Q138" s="12">
        <f>P138*$B$138</f>
        <v>4.4957561054320927E-4</v>
      </c>
      <c r="R138" s="9">
        <f>L138*$B$138</f>
        <v>0.19735245833333334</v>
      </c>
      <c r="S138" s="13">
        <f>Q138/R138</f>
        <v>2.278034002413411E-3</v>
      </c>
      <c r="T138" s="2">
        <f>$B$137/100</f>
        <v>0.01</v>
      </c>
      <c r="U138" s="14">
        <f>S138*T138</f>
        <v>2.2780340024134112E-5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>AF138*AE138</f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>AR138*AQ138</f>
        <v>5.0000000000000001E-3</v>
      </c>
      <c r="AT138" s="1">
        <f>(AS138+AM138+AD138+AA138+U138+X138+AG138+AJ138+AP138)</f>
        <v>5.512780340024134E-3</v>
      </c>
      <c r="AU138" s="9">
        <f>$B$136/12</f>
        <v>75.904791666666668</v>
      </c>
      <c r="AV138" s="1">
        <f>$B$138</f>
        <v>0.26</v>
      </c>
      <c r="AW138" s="1">
        <f>$E$10/12</f>
        <v>557.66666666666663</v>
      </c>
      <c r="AX138" s="1">
        <f>AW138*10000*AV138*0.67*AU138*AT138</f>
        <v>406502.02897424245</v>
      </c>
    </row>
    <row r="139" spans="1:54" x14ac:dyDescent="0.15">
      <c r="C139" s="7">
        <v>3</v>
      </c>
      <c r="D139" s="7">
        <f>D124</f>
        <v>-15.686429032502801</v>
      </c>
      <c r="E139" s="10">
        <f>D138</f>
        <v>-22.0647226141242</v>
      </c>
      <c r="F139" s="7" t="s">
        <v>83</v>
      </c>
      <c r="G139" s="1">
        <v>4</v>
      </c>
      <c r="H139" s="9">
        <f>E140</f>
        <v>-15.686429032502801</v>
      </c>
      <c r="I139" s="9">
        <f>H139+273.15</f>
        <v>257.46357096749716</v>
      </c>
      <c r="J139" s="9">
        <f>EXP(($C$15*(I139-$C$13))/($C$16*I139*$C$13))</f>
        <v>1.9860935899942678E-3</v>
      </c>
      <c r="K139" s="9">
        <f>$B$136/12</f>
        <v>75.904791666666668</v>
      </c>
      <c r="L139" s="9">
        <f>K139*$B$137/100</f>
        <v>0.75904791666666671</v>
      </c>
      <c r="M139" s="1" t="s">
        <v>83</v>
      </c>
      <c r="O139" s="9">
        <f>L139+O138-P138-N139</f>
        <v>3.0326887139641165</v>
      </c>
      <c r="P139" s="9">
        <f>O139*J139</f>
        <v>6.0232036152520919E-3</v>
      </c>
      <c r="Q139" s="12">
        <f>P139*$B$138</f>
        <v>1.566032939965544E-3</v>
      </c>
      <c r="R139" s="9">
        <f>L139*$B$138</f>
        <v>0.19735245833333334</v>
      </c>
      <c r="S139" s="13">
        <f>Q139/R139</f>
        <v>7.9352086778694906E-3</v>
      </c>
      <c r="T139" s="2">
        <f>$B$137/100</f>
        <v>0.01</v>
      </c>
      <c r="U139" s="14">
        <f>S139*T139</f>
        <v>7.9352086778694902E-5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>AF139*AE139</f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>AR139*AQ139</f>
        <v>5.0000000000000001E-3</v>
      </c>
      <c r="AT139" s="1">
        <f>(AS139+AM139+AD139+AA139+U139+X139+AG139+AJ139+AP139)</f>
        <v>5.569352086778695E-3</v>
      </c>
      <c r="AU139" s="9">
        <f>$B$136/12</f>
        <v>75.904791666666668</v>
      </c>
      <c r="AV139" s="1">
        <f>$B$138</f>
        <v>0.26</v>
      </c>
      <c r="AW139" s="1">
        <f>$E$10/12</f>
        <v>557.66666666666663</v>
      </c>
      <c r="AX139" s="1">
        <f>AW139*10000*AV139*0.67*AU139*AT139</f>
        <v>410673.5229246518</v>
      </c>
    </row>
    <row r="140" spans="1:54" x14ac:dyDescent="0.15">
      <c r="C140" s="7">
        <v>4</v>
      </c>
      <c r="D140" s="7">
        <f>D125</f>
        <v>-3.6895654262141102</v>
      </c>
      <c r="E140" s="10">
        <f>D139</f>
        <v>-15.686429032502801</v>
      </c>
      <c r="F140" s="7" t="s">
        <v>83</v>
      </c>
      <c r="G140" s="1">
        <v>5</v>
      </c>
      <c r="H140" s="9">
        <f>E141</f>
        <v>-3.6895654262141102</v>
      </c>
      <c r="I140" s="9">
        <f>H140+273.15</f>
        <v>269.46043457378585</v>
      </c>
      <c r="J140" s="9">
        <f>EXP(($C$15*(I140-$C$13))/($C$16*I140*$C$13))</f>
        <v>1.0696329288586505E-2</v>
      </c>
      <c r="K140" s="9">
        <f>$B$136/12</f>
        <v>75.904791666666668</v>
      </c>
      <c r="L140" s="9">
        <f>K140*$B$137/100</f>
        <v>0.75904791666666671</v>
      </c>
      <c r="M140" s="1" t="s">
        <v>85</v>
      </c>
      <c r="N140" s="9">
        <f>(O139-P139)*$C$24/100</f>
        <v>0</v>
      </c>
      <c r="O140" s="9">
        <f>L140+O139-P139-N140</f>
        <v>3.7857134270155313</v>
      </c>
      <c r="P140" s="9">
        <f>O140*J140</f>
        <v>4.0493237407581414E-2</v>
      </c>
      <c r="Q140" s="12">
        <f>P140*$B$138</f>
        <v>1.0528241725971168E-2</v>
      </c>
      <c r="R140" s="9">
        <f>L140*$B$138</f>
        <v>0.19735245833333334</v>
      </c>
      <c r="S140" s="13">
        <f>Q140/R140</f>
        <v>5.3347406031237263E-2</v>
      </c>
      <c r="T140" s="2">
        <f>$B$137/100</f>
        <v>0.01</v>
      </c>
      <c r="U140" s="14">
        <f>S140*T140</f>
        <v>5.3347406031237265E-4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>AF140*AE140</f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>AR140*AQ140</f>
        <v>5.0000000000000001E-3</v>
      </c>
      <c r="AT140" s="1">
        <f>(AS140+AM140+AD140+AA140+U140+X140+AG140+AJ140+AP140)</f>
        <v>6.0234740603123732E-3</v>
      </c>
      <c r="AU140" s="9">
        <f>$B$136/12</f>
        <v>75.904791666666668</v>
      </c>
      <c r="AV140" s="1">
        <f>$B$138</f>
        <v>0.26</v>
      </c>
      <c r="AW140" s="1">
        <f>$E$10/12</f>
        <v>557.66666666666663</v>
      </c>
      <c r="AX140" s="1">
        <f>AW140*10000*AV140*0.67*AU140*AT140</f>
        <v>444159.62109239039</v>
      </c>
    </row>
    <row r="141" spans="1:54" x14ac:dyDescent="0.15">
      <c r="C141" s="7">
        <v>5</v>
      </c>
      <c r="D141" s="7">
        <f>D126</f>
        <v>5.32852617269159</v>
      </c>
      <c r="E141" s="10">
        <f>D140</f>
        <v>-3.6895654262141102</v>
      </c>
      <c r="F141" s="7" t="s">
        <v>85</v>
      </c>
      <c r="G141" s="1">
        <v>6</v>
      </c>
      <c r="H141" s="9">
        <f>E142</f>
        <v>5.32852617269159</v>
      </c>
      <c r="I141" s="9">
        <f>H141+273.15</f>
        <v>278.47852617269155</v>
      </c>
      <c r="J141" s="9">
        <f>EXP(($C$15*(I141-$C$13))/($C$16*I141*$C$13))</f>
        <v>3.4468864012854143E-2</v>
      </c>
      <c r="K141" s="9">
        <f>$B$136/12</f>
        <v>75.904791666666668</v>
      </c>
      <c r="L141" s="9">
        <f>K141*$B$137/100</f>
        <v>0.75904791666666671</v>
      </c>
      <c r="M141" s="1" t="s">
        <v>83</v>
      </c>
      <c r="O141" s="9">
        <f>L141+O140-P140-N141</f>
        <v>4.5042681062746164</v>
      </c>
      <c r="P141" s="9">
        <f>O141*J141</f>
        <v>0.15525700483261581</v>
      </c>
      <c r="Q141" s="12">
        <f>P141*$B$138</f>
        <v>4.0366821256480112E-2</v>
      </c>
      <c r="R141" s="9">
        <f>L141*$B$138</f>
        <v>0.19735245833333334</v>
      </c>
      <c r="S141" s="13">
        <f>Q141/R141</f>
        <v>0.20454177058336673</v>
      </c>
      <c r="T141" s="2">
        <f>$B$137/100</f>
        <v>0.01</v>
      </c>
      <c r="U141" s="14">
        <f>S141*T141</f>
        <v>2.0454177058336675E-3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>AF141*AE141</f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>AR141*AQ141</f>
        <v>5.0000000000000001E-3</v>
      </c>
      <c r="AT141" s="1">
        <f>(AS141+AM141+AD141+AA141+U141+X141+AG141+AJ141+AP141)</f>
        <v>7.5354177058336675E-3</v>
      </c>
      <c r="AU141" s="9">
        <f>$B$136/12</f>
        <v>75.904791666666668</v>
      </c>
      <c r="AV141" s="1">
        <f>$B$138</f>
        <v>0.26</v>
      </c>
      <c r="AW141" s="1">
        <f>$E$10/12</f>
        <v>557.66666666666663</v>
      </c>
      <c r="AX141" s="1">
        <f>AW141*10000*AV141*0.67*AU141*AT141</f>
        <v>555647.49503086624</v>
      </c>
    </row>
    <row r="142" spans="1:54" x14ac:dyDescent="0.15">
      <c r="C142" s="7">
        <v>6</v>
      </c>
      <c r="D142" s="7">
        <f>D127</f>
        <v>13.8149005494808</v>
      </c>
      <c r="E142" s="10">
        <f>D141</f>
        <v>5.32852617269159</v>
      </c>
      <c r="F142" s="7" t="s">
        <v>83</v>
      </c>
      <c r="G142" s="1">
        <v>7</v>
      </c>
      <c r="H142" s="9">
        <f>E143</f>
        <v>13.8149005494808</v>
      </c>
      <c r="I142" s="9">
        <f>H142+273.15</f>
        <v>286.96490054948077</v>
      </c>
      <c r="J142" s="9">
        <f>EXP(($C$15*(I142-$C$13))/($C$16*I142*$C$13))</f>
        <v>9.6935818280191696E-2</v>
      </c>
      <c r="K142" s="9">
        <f>$B$136/12</f>
        <v>75.904791666666668</v>
      </c>
      <c r="L142" s="9">
        <f>K142*$B$137/100</f>
        <v>0.75904791666666671</v>
      </c>
      <c r="M142" s="1" t="s">
        <v>83</v>
      </c>
      <c r="O142" s="9">
        <f>L142+O141-P141-N142</f>
        <v>5.1080590181086674</v>
      </c>
      <c r="P142" s="9">
        <f>O142*J142</f>
        <v>0.49515388074387623</v>
      </c>
      <c r="Q142" s="12">
        <f>P142*$B$138</f>
        <v>0.12874000899340782</v>
      </c>
      <c r="R142" s="9">
        <f>L142*$B$138</f>
        <v>0.19735245833333334</v>
      </c>
      <c r="S142" s="13">
        <f>Q142/R142</f>
        <v>0.65233547167658101</v>
      </c>
      <c r="T142" s="2">
        <f>$B$137/100</f>
        <v>0.01</v>
      </c>
      <c r="U142" s="14">
        <f>S142*T142</f>
        <v>6.5233547167658102E-3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>AF142*AE142</f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>AR142*AQ142</f>
        <v>5.0000000000000001E-3</v>
      </c>
      <c r="AT142" s="1">
        <f>(AS142+AM142+AD142+AA142+U142+X142+AG142+AJ142+AP142)</f>
        <v>1.201335471676581E-2</v>
      </c>
      <c r="AU142" s="9">
        <f>$B$136/12</f>
        <v>75.904791666666668</v>
      </c>
      <c r="AV142" s="1">
        <f>$B$138</f>
        <v>0.26</v>
      </c>
      <c r="AW142" s="1">
        <f>$E$10/12</f>
        <v>557.66666666666663</v>
      </c>
      <c r="AX142" s="1">
        <f>AW142*10000*AV142*0.67*AU142*AT142</f>
        <v>885842.12791819836</v>
      </c>
    </row>
    <row r="143" spans="1:54" x14ac:dyDescent="0.15">
      <c r="C143" s="7">
        <v>7</v>
      </c>
      <c r="D143" s="7">
        <f>D128</f>
        <v>16.167292782228099</v>
      </c>
      <c r="E143" s="10">
        <f>D142</f>
        <v>13.8149005494808</v>
      </c>
      <c r="F143" s="7" t="s">
        <v>83</v>
      </c>
      <c r="G143" s="1">
        <v>8</v>
      </c>
      <c r="H143" s="9">
        <f>E144</f>
        <v>16.167292782228099</v>
      </c>
      <c r="I143" s="9">
        <f>H143+273.15</f>
        <v>289.31729278222809</v>
      </c>
      <c r="J143" s="9">
        <f>EXP(($C$15*(I143-$C$13))/($C$16*I143*$C$13))</f>
        <v>0.12773150368290087</v>
      </c>
      <c r="K143" s="9">
        <f>$B$136/12</f>
        <v>75.904791666666668</v>
      </c>
      <c r="L143" s="9">
        <f>K143*$B$137/100</f>
        <v>0.75904791666666671</v>
      </c>
      <c r="M143" s="1" t="s">
        <v>83</v>
      </c>
      <c r="O143" s="9">
        <f>L143+O142-P142-N143</f>
        <v>5.371953054031458</v>
      </c>
      <c r="P143" s="9">
        <f>O143*J143</f>
        <v>0.68616764130538976</v>
      </c>
      <c r="Q143" s="12">
        <f>P143*$B$138</f>
        <v>0.17840358673940135</v>
      </c>
      <c r="R143" s="9">
        <f>L143*$B$138</f>
        <v>0.19735245833333334</v>
      </c>
      <c r="S143" s="13">
        <f>Q143/R143</f>
        <v>0.90398461841338273</v>
      </c>
      <c r="T143" s="2">
        <f>$B$137/100</f>
        <v>0.01</v>
      </c>
      <c r="U143" s="14">
        <f>S143*T143</f>
        <v>9.0398461841338269E-3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>AF143*AE143</f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>AR143*AQ143</f>
        <v>7.4999999999999997E-3</v>
      </c>
      <c r="AT143" s="1">
        <f>(AS143+AM143+AD143+AA143+U143+X143+AG143+AJ143+AP143)</f>
        <v>1.8989846184133827E-2</v>
      </c>
      <c r="AU143" s="9">
        <f>$B$136/12</f>
        <v>75.904791666666668</v>
      </c>
      <c r="AV143" s="1">
        <f>$B$138</f>
        <v>0.26</v>
      </c>
      <c r="AW143" s="1">
        <f>$E$10/12</f>
        <v>557.66666666666663</v>
      </c>
      <c r="AX143" s="1">
        <f>AW143*10000*AV143*0.67*AU143*AT143</f>
        <v>1400275.4558737564</v>
      </c>
    </row>
    <row r="144" spans="1:54" x14ac:dyDescent="0.15">
      <c r="C144" s="7">
        <v>8</v>
      </c>
      <c r="D144" s="7">
        <f>D129</f>
        <v>11.999618613808201</v>
      </c>
      <c r="E144" s="10">
        <f>D143</f>
        <v>16.167292782228099</v>
      </c>
      <c r="F144" s="7" t="s">
        <v>83</v>
      </c>
      <c r="G144" s="1">
        <v>9</v>
      </c>
      <c r="H144" s="9">
        <f>E145</f>
        <v>11.999618613808201</v>
      </c>
      <c r="I144" s="9">
        <f>H144+273.15</f>
        <v>285.14961861380817</v>
      </c>
      <c r="J144" s="9">
        <f>EXP(($C$15*(I144-$C$13))/($C$16*I144*$C$13))</f>
        <v>7.8104435064874855E-2</v>
      </c>
      <c r="K144" s="9">
        <f>$B$136/12</f>
        <v>75.904791666666668</v>
      </c>
      <c r="L144" s="9">
        <f>K144*$B$137/100</f>
        <v>0.75904791666666671</v>
      </c>
      <c r="M144" s="1" t="s">
        <v>83</v>
      </c>
      <c r="O144" s="9">
        <f>L144+O143-P143-N144</f>
        <v>5.4448333293927353</v>
      </c>
      <c r="P144" s="9">
        <f>O144*J144</f>
        <v>0.42526563121462124</v>
      </c>
      <c r="Q144" s="12">
        <f>P144*$B$138</f>
        <v>0.11056906411580153</v>
      </c>
      <c r="R144" s="9">
        <f>L144*$B$138</f>
        <v>0.19735245833333334</v>
      </c>
      <c r="S144" s="13">
        <f>Q144/R144</f>
        <v>0.56026190425785094</v>
      </c>
      <c r="T144" s="2">
        <f>$B$137/100</f>
        <v>0.01</v>
      </c>
      <c r="U144" s="14">
        <f>S144*T144</f>
        <v>5.6026190425785098E-3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>AF144*AE144</f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>AR144*AQ144</f>
        <v>5.0000000000000001E-3</v>
      </c>
      <c r="AT144" s="1">
        <f>(AS144+AM144+AD144+AA144+U144+X144+AG144+AJ144+AP144)</f>
        <v>1.1092619042578512E-2</v>
      </c>
      <c r="AU144" s="9">
        <f>$B$136/12</f>
        <v>75.904791666666668</v>
      </c>
      <c r="AV144" s="1">
        <f>$B$138</f>
        <v>0.26</v>
      </c>
      <c r="AW144" s="1">
        <f>$E$10/12</f>
        <v>557.66666666666663</v>
      </c>
      <c r="AX144" s="1">
        <f>AW144*10000*AV144*0.67*AU144*AT144</f>
        <v>817948.81517567299</v>
      </c>
    </row>
    <row r="145" spans="3:51" x14ac:dyDescent="0.15">
      <c r="C145" s="7">
        <v>9</v>
      </c>
      <c r="D145" s="7">
        <f>D130</f>
        <v>6.8626625756340998</v>
      </c>
      <c r="E145" s="10">
        <f>D144</f>
        <v>11.999618613808201</v>
      </c>
      <c r="F145" s="7" t="s">
        <v>83</v>
      </c>
      <c r="G145" s="1">
        <v>10</v>
      </c>
      <c r="H145" s="9">
        <f>E146</f>
        <v>6.8626625756340998</v>
      </c>
      <c r="I145" s="9">
        <f>H145+273.15</f>
        <v>280.01266257563407</v>
      </c>
      <c r="J145" s="9">
        <f>EXP(($C$15*(I145-$C$13))/($C$16*I145*$C$13))</f>
        <v>4.1746635560624572E-2</v>
      </c>
      <c r="K145" s="9">
        <f>$B$136/12</f>
        <v>75.904791666666668</v>
      </c>
      <c r="L145" s="9">
        <f>K145*$B$137/100</f>
        <v>0.75904791666666671</v>
      </c>
      <c r="M145" s="1" t="s">
        <v>83</v>
      </c>
      <c r="O145" s="9">
        <f>L145+O144-P144-N145</f>
        <v>5.7786156148447807</v>
      </c>
      <c r="P145" s="9">
        <f>O145*J145</f>
        <v>0.24123776011785955</v>
      </c>
      <c r="Q145" s="12">
        <f>P145*$B$138</f>
        <v>6.2721817630643481E-2</v>
      </c>
      <c r="R145" s="9">
        <f>L145*$B$138</f>
        <v>0.19735245833333334</v>
      </c>
      <c r="S145" s="13">
        <f>Q145/R145</f>
        <v>0.31781624693372063</v>
      </c>
      <c r="T145" s="2">
        <f>$B$137/100</f>
        <v>0.01</v>
      </c>
      <c r="U145" s="14">
        <f>S145*T145</f>
        <v>3.1781624693372063E-3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>AF145*AE145</f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>AR145*AQ145</f>
        <v>5.0000000000000001E-3</v>
      </c>
      <c r="AT145" s="1">
        <f>(AS145+AM145+AD145+AA145+U145+X145+AG145+AJ145+AP145)</f>
        <v>8.6681624693372081E-3</v>
      </c>
      <c r="AU145" s="9">
        <f>$B$136/12</f>
        <v>75.904791666666668</v>
      </c>
      <c r="AV145" s="1">
        <f>$B$138</f>
        <v>0.26</v>
      </c>
      <c r="AW145" s="1">
        <f>$E$10/12</f>
        <v>557.66666666666663</v>
      </c>
      <c r="AX145" s="1">
        <f>AW145*10000*AV145*0.67*AU145*AT145</f>
        <v>639173.95831674454</v>
      </c>
    </row>
    <row r="146" spans="3:51" x14ac:dyDescent="0.15">
      <c r="C146" s="7">
        <v>10</v>
      </c>
      <c r="D146" s="7">
        <f>D131</f>
        <v>-3.4599007208558801</v>
      </c>
      <c r="E146" s="10">
        <f>D145</f>
        <v>6.8626625756340998</v>
      </c>
      <c r="F146" s="7" t="s">
        <v>83</v>
      </c>
      <c r="G146" s="1">
        <v>11</v>
      </c>
      <c r="H146" s="9">
        <f>E147</f>
        <v>-3.4599007208558801</v>
      </c>
      <c r="I146" s="9">
        <f>H146+273.15</f>
        <v>269.69009927914408</v>
      </c>
      <c r="J146" s="9">
        <f>EXP(($C$15*(I146-$C$13))/($C$16*I146*$C$13))</f>
        <v>1.103058888132096E-2</v>
      </c>
      <c r="K146" s="9">
        <f>$B$136/12</f>
        <v>75.904791666666668</v>
      </c>
      <c r="L146" s="9">
        <f>K146*$B$137/100</f>
        <v>0.75904791666666671</v>
      </c>
      <c r="M146" s="1" t="s">
        <v>85</v>
      </c>
      <c r="N146" s="9">
        <f>(O145-P145)*$C$24/100</f>
        <v>0</v>
      </c>
      <c r="O146" s="9">
        <f>L146+O145-P145-N146</f>
        <v>6.2964257713935883</v>
      </c>
      <c r="P146" s="9">
        <f>O146*J146</f>
        <v>6.9453284105996868E-2</v>
      </c>
      <c r="Q146" s="12">
        <f>P146*$B$138</f>
        <v>1.8057853867559186E-2</v>
      </c>
      <c r="R146" s="9">
        <f>L146*$B$138</f>
        <v>0.19735245833333334</v>
      </c>
      <c r="S146" s="13">
        <f>Q146/R146</f>
        <v>9.1500526621558526E-2</v>
      </c>
      <c r="T146" s="2">
        <f>$B$137/100</f>
        <v>0.01</v>
      </c>
      <c r="U146" s="14">
        <f>S146*T146</f>
        <v>9.1500526621558526E-4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>AF146*AE146</f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>AR146*AQ146</f>
        <v>5.0000000000000001E-3</v>
      </c>
      <c r="AT146" s="1">
        <f>(AS146+AM146+AD146+AA146+U146+X146+AG146+AJ146+AP146)</f>
        <v>6.4050052662155852E-3</v>
      </c>
      <c r="AU146" s="9">
        <f>$B$136/12</f>
        <v>75.904791666666668</v>
      </c>
      <c r="AV146" s="1">
        <f>$B$138</f>
        <v>0.26</v>
      </c>
      <c r="AW146" s="1">
        <f>$E$10/12</f>
        <v>557.66666666666663</v>
      </c>
      <c r="AX146" s="1">
        <f>AW146*10000*AV146*0.67*AU146*AT146</f>
        <v>472293.01291114843</v>
      </c>
    </row>
    <row r="147" spans="3:51" x14ac:dyDescent="0.15">
      <c r="C147" s="7">
        <v>11</v>
      </c>
      <c r="D147" s="7">
        <f>D132</f>
        <v>-14.5336990988627</v>
      </c>
      <c r="E147" s="10">
        <f>D146</f>
        <v>-3.4599007208558801</v>
      </c>
      <c r="F147" s="7" t="s">
        <v>85</v>
      </c>
      <c r="G147" s="1">
        <v>12</v>
      </c>
      <c r="H147" s="9">
        <f>E148</f>
        <v>-14.5336990988627</v>
      </c>
      <c r="I147" s="9">
        <f>H147+273.15</f>
        <v>258.61630090113727</v>
      </c>
      <c r="J147" s="9">
        <f>EXP(($C$15*(I147-$C$13))/($C$16*I147*$C$13))</f>
        <v>2.3507544932982512E-3</v>
      </c>
      <c r="K147" s="9">
        <f>$B$136/12</f>
        <v>75.904791666666668</v>
      </c>
      <c r="L147" s="9">
        <f>K147*$B$137/100</f>
        <v>0.75904791666666671</v>
      </c>
      <c r="M147" s="1" t="s">
        <v>83</v>
      </c>
      <c r="O147" s="9">
        <f>L147+O146-P146-N147</f>
        <v>6.9860204039542584</v>
      </c>
      <c r="P147" s="9">
        <f>O147*J147</f>
        <v>1.6422418854868736E-2</v>
      </c>
      <c r="Q147" s="12">
        <f>P147*$B$138</f>
        <v>4.2698289022658712E-3</v>
      </c>
      <c r="R147" s="9">
        <f>L147*$B$138</f>
        <v>0.19735245833333334</v>
      </c>
      <c r="S147" s="13">
        <f>Q147/R147</f>
        <v>2.1635549606653599E-2</v>
      </c>
      <c r="T147" s="2">
        <f>$B$137/100</f>
        <v>0.01</v>
      </c>
      <c r="U147" s="14">
        <f>S147*T147</f>
        <v>2.1635549606653599E-4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>AF147*AE147</f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>AR147*AQ147</f>
        <v>5.0000000000000001E-3</v>
      </c>
      <c r="AT147" s="1">
        <f>(AS147+AM147+AD147+AA147+U147+X147+AG147+AJ147+AP147)</f>
        <v>5.7063554960665357E-3</v>
      </c>
      <c r="AU147" s="9">
        <f>$B$136/12</f>
        <v>75.904791666666668</v>
      </c>
      <c r="AV147" s="1">
        <f>$B$138</f>
        <v>0.26</v>
      </c>
      <c r="AW147" s="1">
        <f>$E$10/12</f>
        <v>557.66666666666663</v>
      </c>
      <c r="AX147" s="1">
        <f>AW147*10000*AV147*0.67*AU147*AT147</f>
        <v>420775.89603165863</v>
      </c>
      <c r="AY147" s="1">
        <f>SUM(AX136:AX147)</f>
        <v>7264659.6163069811</v>
      </c>
    </row>
    <row r="148" spans="3:51" x14ac:dyDescent="0.15">
      <c r="C148" s="7">
        <v>12</v>
      </c>
      <c r="D148" s="7">
        <f>D133</f>
        <v>-24.2415874102985</v>
      </c>
      <c r="E148" s="10">
        <f>D147</f>
        <v>-14.5336990988627</v>
      </c>
      <c r="F148" s="7" t="s">
        <v>83</v>
      </c>
    </row>
  </sheetData>
  <mergeCells count="88">
    <mergeCell ref="R1:W1"/>
    <mergeCell ref="R2:T2"/>
    <mergeCell ref="U2:W2"/>
    <mergeCell ref="A6:B6"/>
    <mergeCell ref="A7:B7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AK40:AM40"/>
    <mergeCell ref="AN40:AP40"/>
    <mergeCell ref="S24:U24"/>
    <mergeCell ref="V24:X24"/>
    <mergeCell ref="Y24:AA24"/>
    <mergeCell ref="AB24:AD24"/>
    <mergeCell ref="AE24:AG24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F87:AG87"/>
    <mergeCell ref="AH87:AI87"/>
    <mergeCell ref="S71:U71"/>
    <mergeCell ref="V71:X71"/>
    <mergeCell ref="Y71:AA71"/>
    <mergeCell ref="AB71:AD71"/>
    <mergeCell ref="AE71:AG71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</mergeCells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199000</v>
      </c>
      <c r="F2" s="2">
        <v>1362.837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7800000</v>
      </c>
      <c r="F3" s="2">
        <v>1363.0195000000001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21009000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46212000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/>
      <c r="F6" s="2">
        <v>92.600499999999997</v>
      </c>
      <c r="G6" s="2">
        <v>0.45</v>
      </c>
      <c r="H6" s="2">
        <v>29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140000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1600000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175000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158000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4591703.9658773709</v>
      </c>
      <c r="J13" s="6" t="s">
        <v>37</v>
      </c>
      <c r="K13" s="6">
        <f>I13/(10000*1000)</f>
        <v>0.45917039658773712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1362.837</v>
      </c>
      <c r="C26" s="7" t="s">
        <v>82</v>
      </c>
      <c r="D26" s="8">
        <v>5.5637192800322604</v>
      </c>
      <c r="E26" s="7"/>
      <c r="F26" s="7"/>
      <c r="G26" s="1">
        <v>1</v>
      </c>
      <c r="H26" s="9">
        <f t="shared" ref="H26:H37" si="0">E27</f>
        <v>5.5637192800322604</v>
      </c>
      <c r="I26" s="9">
        <f t="shared" ref="I26:I37" si="1">H26+273.15</f>
        <v>278.71371928003225</v>
      </c>
      <c r="J26" s="9">
        <f t="shared" ref="J26:J37" si="2">EXP(($C$15*(I26-$C$13))/($C$16*I26*$C$13))</f>
        <v>3.5501007009146941E-2</v>
      </c>
      <c r="K26" s="9">
        <f t="shared" ref="K26:K37" si="3">$B$26/12</f>
        <v>113.56975</v>
      </c>
      <c r="L26" s="9">
        <f t="shared" ref="L26:L37" si="4">K26*$B$27/100</f>
        <v>1.1356975</v>
      </c>
      <c r="M26" s="1" t="s">
        <v>83</v>
      </c>
      <c r="O26" s="9">
        <f>L26</f>
        <v>1.1356975</v>
      </c>
      <c r="P26" s="9">
        <f t="shared" ref="P26:P37" si="5">O26*J26</f>
        <v>4.0318404907770659E-2</v>
      </c>
      <c r="Q26" s="12">
        <f t="shared" ref="Q26:Q37" si="6">P26*$B$28</f>
        <v>4.0318404907770658E-3</v>
      </c>
      <c r="R26" s="9">
        <f t="shared" ref="R26:R37" si="7">L26*$B$28</f>
        <v>0.11356975000000001</v>
      </c>
      <c r="S26" s="13">
        <f t="shared" ref="S26:S37" si="8">Q26/R26</f>
        <v>3.5501007009146934E-2</v>
      </c>
      <c r="T26" s="2">
        <f t="shared" ref="T26:T37" si="9">$B$27/100</f>
        <v>0.01</v>
      </c>
      <c r="U26" s="14">
        <f t="shared" ref="U26:U37" si="10">S26*T26</f>
        <v>3.5501007009146936E-4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1.325501007009147E-2</v>
      </c>
      <c r="AR26" s="9">
        <f t="shared" ref="AR26:AR37" si="14">$B$26/12</f>
        <v>113.56975</v>
      </c>
      <c r="AS26" s="1">
        <f t="shared" ref="AS26:AS37" si="15">$B$28</f>
        <v>0.1</v>
      </c>
      <c r="AT26" s="1">
        <f t="shared" ref="AT26:AT37" si="16">$E$2/12</f>
        <v>16583.333333333332</v>
      </c>
      <c r="AU26" s="1">
        <f t="shared" ref="AU26:AU37" si="17">AT26*10000*AS26*0.67*AR26*AQ26</f>
        <v>16725894.952258592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5.2701373272580696</v>
      </c>
      <c r="E27" s="10">
        <f t="shared" ref="E27:E38" si="18">D26</f>
        <v>5.5637192800322604</v>
      </c>
      <c r="F27" s="7" t="s">
        <v>83</v>
      </c>
      <c r="G27" s="1">
        <v>2</v>
      </c>
      <c r="H27" s="9">
        <f t="shared" si="0"/>
        <v>5.2701373272580696</v>
      </c>
      <c r="I27" s="9">
        <f t="shared" si="1"/>
        <v>278.42013732725803</v>
      </c>
      <c r="J27" s="9">
        <f t="shared" si="2"/>
        <v>3.4217044717684747E-2</v>
      </c>
      <c r="K27" s="9">
        <f t="shared" si="3"/>
        <v>113.56975</v>
      </c>
      <c r="L27" s="9">
        <f t="shared" si="4"/>
        <v>1.1356975</v>
      </c>
      <c r="M27" s="1" t="s">
        <v>83</v>
      </c>
      <c r="O27" s="9">
        <f t="shared" ref="O27:O37" si="19">L27+O26-P26-N27</f>
        <v>2.2310765950922296</v>
      </c>
      <c r="P27" s="9">
        <f t="shared" si="5"/>
        <v>7.6340847622850649E-2</v>
      </c>
      <c r="Q27" s="12">
        <f t="shared" si="6"/>
        <v>7.6340847622850651E-3</v>
      </c>
      <c r="R27" s="9">
        <f t="shared" si="7"/>
        <v>0.11356975000000001</v>
      </c>
      <c r="S27" s="13">
        <f t="shared" si="8"/>
        <v>6.7219349891014676E-2</v>
      </c>
      <c r="T27" s="2">
        <f t="shared" si="9"/>
        <v>0.01</v>
      </c>
      <c r="U27" s="14">
        <f t="shared" si="10"/>
        <v>6.7219349891014678E-4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1.3572193498910147E-2</v>
      </c>
      <c r="AR27" s="9">
        <f t="shared" si="14"/>
        <v>113.56975</v>
      </c>
      <c r="AS27" s="1">
        <f t="shared" si="15"/>
        <v>0.1</v>
      </c>
      <c r="AT27" s="1">
        <f t="shared" si="16"/>
        <v>16583.333333333332</v>
      </c>
      <c r="AU27" s="1">
        <f t="shared" si="17"/>
        <v>17126134.309525393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5.2305227350344801</v>
      </c>
      <c r="E28" s="10">
        <f t="shared" si="18"/>
        <v>5.2701373272580696</v>
      </c>
      <c r="F28" s="7" t="s">
        <v>83</v>
      </c>
      <c r="G28" s="1">
        <v>3</v>
      </c>
      <c r="H28" s="9">
        <f t="shared" si="0"/>
        <v>5.2305227350344801</v>
      </c>
      <c r="I28" s="9">
        <f t="shared" si="1"/>
        <v>278.38052273503445</v>
      </c>
      <c r="J28" s="9">
        <f t="shared" si="2"/>
        <v>3.404718368551865E-2</v>
      </c>
      <c r="K28" s="9">
        <f t="shared" si="3"/>
        <v>113.56975</v>
      </c>
      <c r="L28" s="9">
        <f t="shared" si="4"/>
        <v>1.1356975</v>
      </c>
      <c r="M28" s="1" t="s">
        <v>83</v>
      </c>
      <c r="O28" s="9">
        <f t="shared" si="19"/>
        <v>3.2904332474693789</v>
      </c>
      <c r="P28" s="9">
        <f t="shared" si="5"/>
        <v>0.1120299851815276</v>
      </c>
      <c r="Q28" s="12">
        <f t="shared" si="6"/>
        <v>1.1202998518152761E-2</v>
      </c>
      <c r="R28" s="9">
        <f t="shared" si="7"/>
        <v>0.11356975000000001</v>
      </c>
      <c r="S28" s="13">
        <f t="shared" si="8"/>
        <v>9.8644212196934131E-2</v>
      </c>
      <c r="T28" s="2">
        <f t="shared" si="9"/>
        <v>0.01</v>
      </c>
      <c r="U28" s="14">
        <f t="shared" si="10"/>
        <v>9.8644212196934123E-4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1.3886442121969341E-2</v>
      </c>
      <c r="AR28" s="9">
        <f t="shared" si="14"/>
        <v>113.56975</v>
      </c>
      <c r="AS28" s="1">
        <f t="shared" si="15"/>
        <v>0.1</v>
      </c>
      <c r="AT28" s="1">
        <f t="shared" si="16"/>
        <v>16583.333333333332</v>
      </c>
      <c r="AU28" s="1">
        <f t="shared" si="17"/>
        <v>17522670.368750259</v>
      </c>
    </row>
    <row r="29" spans="1:47" x14ac:dyDescent="0.15">
      <c r="C29" s="7">
        <v>3</v>
      </c>
      <c r="D29" s="8">
        <v>10.746389784096801</v>
      </c>
      <c r="E29" s="10">
        <f t="shared" si="18"/>
        <v>5.2305227350344801</v>
      </c>
      <c r="F29" s="7" t="s">
        <v>83</v>
      </c>
      <c r="G29" s="1">
        <v>4</v>
      </c>
      <c r="H29" s="9">
        <f t="shared" si="0"/>
        <v>10.746389784096801</v>
      </c>
      <c r="I29" s="9">
        <f t="shared" si="1"/>
        <v>283.89638978409675</v>
      </c>
      <c r="J29" s="9">
        <f t="shared" si="2"/>
        <v>6.7175732608051708E-2</v>
      </c>
      <c r="K29" s="9">
        <f t="shared" si="3"/>
        <v>113.56975</v>
      </c>
      <c r="L29" s="9">
        <f t="shared" si="4"/>
        <v>1.1356975</v>
      </c>
      <c r="M29" s="1" t="s">
        <v>83</v>
      </c>
      <c r="O29" s="9">
        <f t="shared" si="19"/>
        <v>4.3141007622878522</v>
      </c>
      <c r="P29" s="9">
        <f t="shared" si="5"/>
        <v>0.28980287925164083</v>
      </c>
      <c r="Q29" s="12">
        <f t="shared" si="6"/>
        <v>2.8980287925164085E-2</v>
      </c>
      <c r="R29" s="9">
        <f t="shared" si="7"/>
        <v>0.11356975000000001</v>
      </c>
      <c r="S29" s="13">
        <f t="shared" si="8"/>
        <v>0.25517611798180484</v>
      </c>
      <c r="T29" s="2">
        <f t="shared" si="9"/>
        <v>0.01</v>
      </c>
      <c r="U29" s="14">
        <f t="shared" si="10"/>
        <v>2.5517611798180485E-3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1.5451761179818049E-2</v>
      </c>
      <c r="AR29" s="9">
        <f t="shared" si="14"/>
        <v>113.56975</v>
      </c>
      <c r="AS29" s="1">
        <f t="shared" si="15"/>
        <v>0.1</v>
      </c>
      <c r="AT29" s="1">
        <f t="shared" si="16"/>
        <v>16583.333333333332</v>
      </c>
      <c r="AU29" s="1">
        <f t="shared" si="17"/>
        <v>19497875.365947608</v>
      </c>
    </row>
    <row r="30" spans="1:47" x14ac:dyDescent="0.15">
      <c r="C30" s="7">
        <v>4</v>
      </c>
      <c r="D30" s="8">
        <v>18.2701303866667</v>
      </c>
      <c r="E30" s="10">
        <f t="shared" si="18"/>
        <v>10.746389784096801</v>
      </c>
      <c r="F30" s="7" t="s">
        <v>83</v>
      </c>
      <c r="G30" s="1">
        <v>5</v>
      </c>
      <c r="H30" s="9">
        <f t="shared" si="0"/>
        <v>18.2701303866667</v>
      </c>
      <c r="I30" s="9">
        <f t="shared" si="1"/>
        <v>291.4201303866667</v>
      </c>
      <c r="J30" s="9">
        <f t="shared" si="2"/>
        <v>0.16284104393754251</v>
      </c>
      <c r="K30" s="9">
        <f t="shared" si="3"/>
        <v>113.56975</v>
      </c>
      <c r="L30" s="9">
        <f t="shared" si="4"/>
        <v>1.1356975</v>
      </c>
      <c r="M30" s="1" t="s">
        <v>85</v>
      </c>
      <c r="N30" s="9">
        <f>(O29-P29)*C21/100</f>
        <v>3.8230829888844005</v>
      </c>
      <c r="O30" s="9">
        <f t="shared" si="19"/>
        <v>1.3369123941518106</v>
      </c>
      <c r="P30" s="9">
        <f t="shared" si="5"/>
        <v>0.21770420991672013</v>
      </c>
      <c r="Q30" s="12">
        <f t="shared" si="6"/>
        <v>2.1770420991672014E-2</v>
      </c>
      <c r="R30" s="9">
        <f t="shared" si="7"/>
        <v>0.11356975000000001</v>
      </c>
      <c r="S30" s="13">
        <f t="shared" si="8"/>
        <v>0.19169207462085644</v>
      </c>
      <c r="T30" s="2">
        <f t="shared" si="9"/>
        <v>0.01</v>
      </c>
      <c r="U30" s="14">
        <f t="shared" si="10"/>
        <v>1.9169207462085645E-3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2.7566920746208562E-2</v>
      </c>
      <c r="AR30" s="9">
        <f t="shared" si="14"/>
        <v>113.56975</v>
      </c>
      <c r="AS30" s="1">
        <f t="shared" si="15"/>
        <v>0.1</v>
      </c>
      <c r="AT30" s="1">
        <f t="shared" si="16"/>
        <v>16583.333333333332</v>
      </c>
      <c r="AU30" s="1">
        <f t="shared" si="17"/>
        <v>34785444.757880941</v>
      </c>
    </row>
    <row r="31" spans="1:47" x14ac:dyDescent="0.15">
      <c r="C31" s="7">
        <v>5</v>
      </c>
      <c r="D31" s="8">
        <v>24.593910107741898</v>
      </c>
      <c r="E31" s="10">
        <f t="shared" si="18"/>
        <v>18.2701303866667</v>
      </c>
      <c r="F31" s="7" t="s">
        <v>85</v>
      </c>
      <c r="G31" s="1">
        <v>6</v>
      </c>
      <c r="H31" s="9">
        <f t="shared" si="0"/>
        <v>24.593910107741898</v>
      </c>
      <c r="I31" s="9">
        <f t="shared" si="1"/>
        <v>297.7439101077419</v>
      </c>
      <c r="J31" s="9">
        <f t="shared" si="2"/>
        <v>0.33109370173634489</v>
      </c>
      <c r="K31" s="9">
        <f t="shared" si="3"/>
        <v>113.56975</v>
      </c>
      <c r="L31" s="9">
        <f t="shared" si="4"/>
        <v>1.1356975</v>
      </c>
      <c r="M31" s="1" t="s">
        <v>83</v>
      </c>
      <c r="O31" s="9">
        <f t="shared" si="19"/>
        <v>2.2549056842350907</v>
      </c>
      <c r="P31" s="9">
        <f t="shared" si="5"/>
        <v>0.74658507005972186</v>
      </c>
      <c r="Q31" s="12">
        <f t="shared" si="6"/>
        <v>7.4658507005972194E-2</v>
      </c>
      <c r="R31" s="9">
        <f t="shared" si="7"/>
        <v>0.11356975000000001</v>
      </c>
      <c r="S31" s="13">
        <f t="shared" si="8"/>
        <v>0.65738021793630952</v>
      </c>
      <c r="T31" s="2">
        <f t="shared" si="9"/>
        <v>0.01</v>
      </c>
      <c r="U31" s="14">
        <f t="shared" si="10"/>
        <v>6.5738021793630957E-3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3.8673802179363101E-2</v>
      </c>
      <c r="AR31" s="9">
        <f t="shared" si="14"/>
        <v>113.56975</v>
      </c>
      <c r="AS31" s="1">
        <f t="shared" si="15"/>
        <v>0.1</v>
      </c>
      <c r="AT31" s="1">
        <f t="shared" si="16"/>
        <v>16583.333333333332</v>
      </c>
      <c r="AU31" s="1">
        <f t="shared" si="17"/>
        <v>48800713.785651073</v>
      </c>
    </row>
    <row r="32" spans="1:47" x14ac:dyDescent="0.15">
      <c r="C32" s="7">
        <v>6</v>
      </c>
      <c r="D32" s="8">
        <v>27.650260037999999</v>
      </c>
      <c r="E32" s="10">
        <f t="shared" si="18"/>
        <v>24.593910107741898</v>
      </c>
      <c r="F32" s="7" t="s">
        <v>83</v>
      </c>
      <c r="G32" s="1">
        <v>7</v>
      </c>
      <c r="H32" s="9">
        <f t="shared" si="0"/>
        <v>27.650260037999999</v>
      </c>
      <c r="I32" s="9">
        <f t="shared" si="1"/>
        <v>300.80026003799998</v>
      </c>
      <c r="J32" s="9">
        <f t="shared" si="2"/>
        <v>0.46158973769831452</v>
      </c>
      <c r="K32" s="9">
        <f t="shared" si="3"/>
        <v>113.56975</v>
      </c>
      <c r="L32" s="9">
        <f t="shared" si="4"/>
        <v>1.1356975</v>
      </c>
      <c r="M32" s="1" t="s">
        <v>83</v>
      </c>
      <c r="O32" s="9">
        <f t="shared" si="19"/>
        <v>2.6440181141753687</v>
      </c>
      <c r="P32" s="9">
        <f t="shared" si="5"/>
        <v>1.2204516277918007</v>
      </c>
      <c r="Q32" s="12">
        <f t="shared" si="6"/>
        <v>0.12204516277918008</v>
      </c>
      <c r="R32" s="9">
        <f t="shared" si="7"/>
        <v>0.11356975000000001</v>
      </c>
      <c r="S32" s="13">
        <f t="shared" si="8"/>
        <v>1.0746273790263698</v>
      </c>
      <c r="T32" s="2">
        <f t="shared" si="9"/>
        <v>0.01</v>
      </c>
      <c r="U32" s="14">
        <f t="shared" si="10"/>
        <v>1.0746273790263699E-2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4.2846273790263706E-2</v>
      </c>
      <c r="AR32" s="9">
        <f t="shared" si="14"/>
        <v>113.56975</v>
      </c>
      <c r="AS32" s="1">
        <f t="shared" si="15"/>
        <v>0.1</v>
      </c>
      <c r="AT32" s="1">
        <f t="shared" si="16"/>
        <v>16583.333333333332</v>
      </c>
      <c r="AU32" s="1">
        <f t="shared" si="17"/>
        <v>54065766.13085258</v>
      </c>
    </row>
    <row r="33" spans="1:48" x14ac:dyDescent="0.15">
      <c r="C33" s="7">
        <v>7</v>
      </c>
      <c r="D33" s="8">
        <v>30.027693546451601</v>
      </c>
      <c r="E33" s="10">
        <f t="shared" si="18"/>
        <v>27.650260037999999</v>
      </c>
      <c r="F33" s="7" t="s">
        <v>83</v>
      </c>
      <c r="G33" s="1">
        <v>8</v>
      </c>
      <c r="H33" s="9">
        <f t="shared" si="0"/>
        <v>30.027693546451601</v>
      </c>
      <c r="I33" s="9">
        <f t="shared" si="1"/>
        <v>303.17769354645156</v>
      </c>
      <c r="J33" s="9">
        <f t="shared" si="2"/>
        <v>0.59496931874826686</v>
      </c>
      <c r="K33" s="9">
        <f t="shared" si="3"/>
        <v>113.56975</v>
      </c>
      <c r="L33" s="9">
        <f t="shared" si="4"/>
        <v>1.1356975</v>
      </c>
      <c r="M33" s="1" t="s">
        <v>83</v>
      </c>
      <c r="O33" s="9">
        <f t="shared" si="19"/>
        <v>2.5592639863835682</v>
      </c>
      <c r="P33" s="9">
        <f t="shared" si="5"/>
        <v>1.5226835504756053</v>
      </c>
      <c r="Q33" s="12">
        <f t="shared" si="6"/>
        <v>0.15226835504756053</v>
      </c>
      <c r="R33" s="9">
        <f t="shared" si="7"/>
        <v>0.11356975000000001</v>
      </c>
      <c r="S33" s="13">
        <f t="shared" si="8"/>
        <v>1.34074747058579</v>
      </c>
      <c r="T33" s="2">
        <f t="shared" si="9"/>
        <v>0.01</v>
      </c>
      <c r="U33" s="14">
        <f t="shared" si="10"/>
        <v>1.3407474705857901E-2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4.5507474705857906E-2</v>
      </c>
      <c r="AR33" s="9">
        <f t="shared" si="14"/>
        <v>113.56975</v>
      </c>
      <c r="AS33" s="1">
        <f t="shared" si="15"/>
        <v>0.1</v>
      </c>
      <c r="AT33" s="1">
        <f t="shared" si="16"/>
        <v>16583.333333333332</v>
      </c>
      <c r="AU33" s="1">
        <f t="shared" si="17"/>
        <v>57423814.651805222</v>
      </c>
    </row>
    <row r="34" spans="1:48" x14ac:dyDescent="0.15">
      <c r="C34" s="7">
        <v>8</v>
      </c>
      <c r="D34" s="8">
        <v>29.049736303225799</v>
      </c>
      <c r="E34" s="10">
        <f t="shared" si="18"/>
        <v>30.027693546451601</v>
      </c>
      <c r="F34" s="7" t="s">
        <v>83</v>
      </c>
      <c r="G34" s="1">
        <v>9</v>
      </c>
      <c r="H34" s="9">
        <f t="shared" si="0"/>
        <v>29.049736303225799</v>
      </c>
      <c r="I34" s="9">
        <f t="shared" si="1"/>
        <v>302.19973630322579</v>
      </c>
      <c r="J34" s="9">
        <f t="shared" si="2"/>
        <v>0.53623850302193488</v>
      </c>
      <c r="K34" s="9">
        <f t="shared" si="3"/>
        <v>113.56975</v>
      </c>
      <c r="L34" s="9">
        <f t="shared" si="4"/>
        <v>1.1356975</v>
      </c>
      <c r="M34" s="1" t="s">
        <v>83</v>
      </c>
      <c r="O34" s="9">
        <f t="shared" si="19"/>
        <v>2.1722779359079629</v>
      </c>
      <c r="P34" s="9">
        <f t="shared" si="5"/>
        <v>1.1648590684988647</v>
      </c>
      <c r="Q34" s="12">
        <f t="shared" si="6"/>
        <v>0.11648590684988647</v>
      </c>
      <c r="R34" s="9">
        <f t="shared" si="7"/>
        <v>0.11356975000000001</v>
      </c>
      <c r="S34" s="13">
        <f t="shared" si="8"/>
        <v>1.0256772322725589</v>
      </c>
      <c r="T34" s="2">
        <f t="shared" si="9"/>
        <v>0.01</v>
      </c>
      <c r="U34" s="14">
        <f t="shared" si="10"/>
        <v>1.025677232272559E-2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4.2356772322725597E-2</v>
      </c>
      <c r="AR34" s="9">
        <f t="shared" si="14"/>
        <v>113.56975</v>
      </c>
      <c r="AS34" s="1">
        <f t="shared" si="15"/>
        <v>0.1</v>
      </c>
      <c r="AT34" s="1">
        <f t="shared" si="16"/>
        <v>16583.333333333332</v>
      </c>
      <c r="AU34" s="1">
        <f t="shared" si="17"/>
        <v>53448086.469975315</v>
      </c>
    </row>
    <row r="35" spans="1:48" x14ac:dyDescent="0.15">
      <c r="C35" s="7">
        <v>9</v>
      </c>
      <c r="D35" s="8">
        <v>24.750438175333301</v>
      </c>
      <c r="E35" s="10">
        <f t="shared" si="18"/>
        <v>29.049736303225799</v>
      </c>
      <c r="F35" s="7" t="s">
        <v>83</v>
      </c>
      <c r="G35" s="1">
        <v>10</v>
      </c>
      <c r="H35" s="9">
        <f t="shared" si="0"/>
        <v>24.750438175333301</v>
      </c>
      <c r="I35" s="9">
        <f t="shared" si="1"/>
        <v>297.90043817533331</v>
      </c>
      <c r="J35" s="9">
        <f t="shared" si="2"/>
        <v>0.33683197754631661</v>
      </c>
      <c r="K35" s="9">
        <f t="shared" si="3"/>
        <v>113.56975</v>
      </c>
      <c r="L35" s="9">
        <f t="shared" si="4"/>
        <v>1.1356975</v>
      </c>
      <c r="M35" s="1" t="s">
        <v>83</v>
      </c>
      <c r="O35" s="9">
        <f t="shared" si="19"/>
        <v>2.1431163674090983</v>
      </c>
      <c r="P35" s="9">
        <f t="shared" si="5"/>
        <v>0.72187012414628504</v>
      </c>
      <c r="Q35" s="12">
        <f t="shared" si="6"/>
        <v>7.2187012414628507E-2</v>
      </c>
      <c r="R35" s="9">
        <f t="shared" si="7"/>
        <v>0.11356975000000001</v>
      </c>
      <c r="S35" s="13">
        <f t="shared" si="8"/>
        <v>0.63561830870129155</v>
      </c>
      <c r="T35" s="2">
        <f t="shared" si="9"/>
        <v>0.01</v>
      </c>
      <c r="U35" s="14">
        <f t="shared" si="10"/>
        <v>6.3561830870129156E-3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3.8456183087012916E-2</v>
      </c>
      <c r="AR35" s="9">
        <f t="shared" si="14"/>
        <v>113.56975</v>
      </c>
      <c r="AS35" s="1">
        <f t="shared" si="15"/>
        <v>0.1</v>
      </c>
      <c r="AT35" s="1">
        <f t="shared" si="16"/>
        <v>16583.333333333332</v>
      </c>
      <c r="AU35" s="1">
        <f t="shared" si="17"/>
        <v>48526110.14076452</v>
      </c>
    </row>
    <row r="36" spans="1:48" x14ac:dyDescent="0.15">
      <c r="C36" s="7">
        <v>10</v>
      </c>
      <c r="D36" s="8">
        <v>19.3124726964516</v>
      </c>
      <c r="E36" s="10">
        <f t="shared" si="18"/>
        <v>24.750438175333301</v>
      </c>
      <c r="F36" s="7" t="s">
        <v>83</v>
      </c>
      <c r="G36" s="1">
        <v>11</v>
      </c>
      <c r="H36" s="9">
        <f t="shared" si="0"/>
        <v>19.3124726964516</v>
      </c>
      <c r="I36" s="9">
        <f t="shared" si="1"/>
        <v>292.46247269645158</v>
      </c>
      <c r="J36" s="9">
        <f t="shared" si="2"/>
        <v>0.18343380724772348</v>
      </c>
      <c r="K36" s="9">
        <f t="shared" si="3"/>
        <v>113.56975</v>
      </c>
      <c r="L36" s="9">
        <f t="shared" si="4"/>
        <v>1.1356975</v>
      </c>
      <c r="M36" s="1" t="s">
        <v>85</v>
      </c>
      <c r="N36" s="9">
        <f>(O35-P35)*C21/100</f>
        <v>1.3501839310996726</v>
      </c>
      <c r="O36" s="9">
        <f t="shared" si="19"/>
        <v>1.2067598121631409</v>
      </c>
      <c r="P36" s="9">
        <f t="shared" si="5"/>
        <v>0.22136054677863259</v>
      </c>
      <c r="Q36" s="12">
        <f t="shared" si="6"/>
        <v>2.2136054677863261E-2</v>
      </c>
      <c r="R36" s="9">
        <f t="shared" si="7"/>
        <v>0.11356975000000001</v>
      </c>
      <c r="S36" s="13">
        <f t="shared" si="8"/>
        <v>0.19491153830895339</v>
      </c>
      <c r="T36" s="2">
        <f t="shared" si="9"/>
        <v>0.01</v>
      </c>
      <c r="U36" s="14">
        <f t="shared" si="10"/>
        <v>1.9491153830895338E-3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2.7599115383089533E-2</v>
      </c>
      <c r="AR36" s="9">
        <f t="shared" si="14"/>
        <v>113.56975</v>
      </c>
      <c r="AS36" s="1">
        <f t="shared" si="15"/>
        <v>0.1</v>
      </c>
      <c r="AT36" s="1">
        <f t="shared" si="16"/>
        <v>16583.333333333332</v>
      </c>
      <c r="AU36" s="1">
        <f t="shared" si="17"/>
        <v>34826069.707364179</v>
      </c>
    </row>
    <row r="37" spans="1:48" x14ac:dyDescent="0.15">
      <c r="C37" s="7">
        <v>11</v>
      </c>
      <c r="D37" s="8">
        <v>12.7086371058667</v>
      </c>
      <c r="E37" s="10">
        <f t="shared" si="18"/>
        <v>19.3124726964516</v>
      </c>
      <c r="F37" s="7" t="s">
        <v>85</v>
      </c>
      <c r="G37" s="1">
        <v>12</v>
      </c>
      <c r="H37" s="9">
        <f t="shared" si="0"/>
        <v>12.7086371058667</v>
      </c>
      <c r="I37" s="9">
        <f t="shared" si="1"/>
        <v>285.85863710586671</v>
      </c>
      <c r="J37" s="9">
        <f t="shared" si="2"/>
        <v>8.5007558241141659E-2</v>
      </c>
      <c r="K37" s="9">
        <f t="shared" si="3"/>
        <v>113.56975</v>
      </c>
      <c r="L37" s="9">
        <f t="shared" si="4"/>
        <v>1.1356975</v>
      </c>
      <c r="M37" s="1" t="s">
        <v>83</v>
      </c>
      <c r="O37" s="9">
        <f t="shared" si="19"/>
        <v>2.1210967653845083</v>
      </c>
      <c r="P37" s="9">
        <f t="shared" si="5"/>
        <v>0.18030925681852078</v>
      </c>
      <c r="Q37" s="12">
        <f t="shared" si="6"/>
        <v>1.8030925681852078E-2</v>
      </c>
      <c r="R37" s="9">
        <f t="shared" si="7"/>
        <v>0.11356975000000001</v>
      </c>
      <c r="S37" s="13">
        <f t="shared" si="8"/>
        <v>0.15876521416884404</v>
      </c>
      <c r="T37" s="2">
        <f t="shared" si="9"/>
        <v>0.01</v>
      </c>
      <c r="U37" s="14">
        <f t="shared" si="10"/>
        <v>1.5876521416884404E-3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1.4487652141688441E-2</v>
      </c>
      <c r="AR37" s="9">
        <f t="shared" si="14"/>
        <v>113.56975</v>
      </c>
      <c r="AS37" s="1">
        <f t="shared" si="15"/>
        <v>0.1</v>
      </c>
      <c r="AT37" s="1">
        <f t="shared" si="16"/>
        <v>16583.333333333332</v>
      </c>
      <c r="AU37" s="1">
        <f t="shared" si="17"/>
        <v>18281309.976030283</v>
      </c>
      <c r="AV37" s="1">
        <f>SUM(AU26:AU37)</f>
        <v>421029890.61680597</v>
      </c>
    </row>
    <row r="38" spans="1:48" x14ac:dyDescent="0.15">
      <c r="C38" s="7">
        <v>12</v>
      </c>
      <c r="D38" s="8">
        <v>7.09797145906452</v>
      </c>
      <c r="E38" s="10">
        <f t="shared" si="18"/>
        <v>12.7086371058667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1363.0195000000001</v>
      </c>
      <c r="C42" s="7" t="s">
        <v>82</v>
      </c>
      <c r="D42" s="8">
        <v>5.5637192800322604</v>
      </c>
      <c r="E42" s="7"/>
      <c r="F42" s="7"/>
      <c r="G42" s="1">
        <v>1</v>
      </c>
      <c r="H42" s="9">
        <f t="shared" ref="H42:H53" si="20">E43</f>
        <v>5.5637192800322604</v>
      </c>
      <c r="I42" s="9">
        <f t="shared" ref="I42:I53" si="21">H42+273.15</f>
        <v>278.71371928003225</v>
      </c>
      <c r="J42" s="9">
        <f t="shared" ref="J42:J53" si="22">EXP(($C$15*(I42-$C$13))/($C$16*I42*$C$13))</f>
        <v>3.5501007009146941E-2</v>
      </c>
      <c r="K42" s="9">
        <f t="shared" ref="K42:K53" si="23">$B$42/12</f>
        <v>113.58495833333335</v>
      </c>
      <c r="L42" s="9">
        <f t="shared" ref="L42:L53" si="24">K42*$B$43/100</f>
        <v>1.1358495833333335</v>
      </c>
      <c r="M42" s="1" t="s">
        <v>83</v>
      </c>
      <c r="O42" s="9">
        <f>L42</f>
        <v>1.1358495833333335</v>
      </c>
      <c r="P42" s="9">
        <f t="shared" ref="P42:P53" si="25">O42*J42</f>
        <v>4.0323804019253305E-2</v>
      </c>
      <c r="Q42" s="12">
        <f t="shared" ref="Q42:Q53" si="26">P42*$B$44</f>
        <v>9.6777129646207927E-3</v>
      </c>
      <c r="R42" s="9">
        <f t="shared" ref="R42:R53" si="27">L42*$B$44</f>
        <v>0.27260390000000001</v>
      </c>
      <c r="S42" s="13">
        <f t="shared" ref="S42:S53" si="28">Q42/R42</f>
        <v>3.5501007009146941E-2</v>
      </c>
      <c r="T42" s="2">
        <f t="shared" ref="T42:T53" si="29">$B$43/100</f>
        <v>0.01</v>
      </c>
      <c r="U42" s="14">
        <f t="shared" ref="U42:U53" si="30">S42*T42</f>
        <v>3.5501007009146942E-4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8.7750100700914688E-3</v>
      </c>
      <c r="AR42" s="9">
        <f t="shared" ref="AR42:AR53" si="35">$B$42/12</f>
        <v>113.58495833333335</v>
      </c>
      <c r="AS42" s="1">
        <f t="shared" ref="AS42:AS53" si="36">$B$44</f>
        <v>0.24</v>
      </c>
      <c r="AT42" s="1">
        <f t="shared" ref="AT42:AT53" si="37">$E$3/12</f>
        <v>650000</v>
      </c>
      <c r="AU42" s="1">
        <f t="shared" ref="AU42:AU53" si="38">AT42*10000*AS42*0.67*AR42*AQ42</f>
        <v>1041760406.9099238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8">
        <v>5.2701373272580696</v>
      </c>
      <c r="E43" s="10">
        <f t="shared" ref="E43:E54" si="39">D42</f>
        <v>5.5637192800322604</v>
      </c>
      <c r="F43" s="7" t="s">
        <v>83</v>
      </c>
      <c r="G43" s="1">
        <v>2</v>
      </c>
      <c r="H43" s="9">
        <f t="shared" si="20"/>
        <v>5.2701373272580696</v>
      </c>
      <c r="I43" s="9">
        <f t="shared" si="21"/>
        <v>278.42013732725803</v>
      </c>
      <c r="J43" s="9">
        <f t="shared" si="22"/>
        <v>3.4217044717684747E-2</v>
      </c>
      <c r="K43" s="9">
        <f t="shared" si="23"/>
        <v>113.58495833333335</v>
      </c>
      <c r="L43" s="9">
        <f t="shared" si="24"/>
        <v>1.1358495833333335</v>
      </c>
      <c r="M43" s="1" t="s">
        <v>83</v>
      </c>
      <c r="O43" s="9">
        <f t="shared" ref="O43:O53" si="40">L43+O42-P42-N43</f>
        <v>2.2313753626474138</v>
      </c>
      <c r="P43" s="9">
        <f t="shared" si="25"/>
        <v>7.6351070565646578E-2</v>
      </c>
      <c r="Q43" s="12">
        <f t="shared" si="26"/>
        <v>1.8324256935755179E-2</v>
      </c>
      <c r="R43" s="9">
        <f t="shared" si="27"/>
        <v>0.27260390000000001</v>
      </c>
      <c r="S43" s="13">
        <f t="shared" si="28"/>
        <v>6.721934989101469E-2</v>
      </c>
      <c r="T43" s="2">
        <f t="shared" si="29"/>
        <v>0.01</v>
      </c>
      <c r="U43" s="14">
        <f t="shared" si="30"/>
        <v>6.7219349891014689E-4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9.092193498910146E-3</v>
      </c>
      <c r="AR43" s="9">
        <f t="shared" si="35"/>
        <v>113.58495833333335</v>
      </c>
      <c r="AS43" s="1">
        <f t="shared" si="36"/>
        <v>0.24</v>
      </c>
      <c r="AT43" s="1">
        <f t="shared" si="37"/>
        <v>650000</v>
      </c>
      <c r="AU43" s="1">
        <f t="shared" si="38"/>
        <v>1079416105.9042139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5.2305227350344801</v>
      </c>
      <c r="E44" s="10">
        <f t="shared" si="39"/>
        <v>5.2701373272580696</v>
      </c>
      <c r="F44" s="7" t="s">
        <v>83</v>
      </c>
      <c r="G44" s="1">
        <v>3</v>
      </c>
      <c r="H44" s="9">
        <f t="shared" si="20"/>
        <v>5.2305227350344801</v>
      </c>
      <c r="I44" s="9">
        <f t="shared" si="21"/>
        <v>278.38052273503445</v>
      </c>
      <c r="J44" s="9">
        <f t="shared" si="22"/>
        <v>3.404718368551865E-2</v>
      </c>
      <c r="K44" s="9">
        <f t="shared" si="23"/>
        <v>113.58495833333335</v>
      </c>
      <c r="L44" s="9">
        <f t="shared" si="24"/>
        <v>1.1358495833333335</v>
      </c>
      <c r="M44" s="1" t="s">
        <v>83</v>
      </c>
      <c r="O44" s="9">
        <f t="shared" si="40"/>
        <v>3.2908738754151008</v>
      </c>
      <c r="P44" s="9">
        <f t="shared" si="25"/>
        <v>0.11204498732213256</v>
      </c>
      <c r="Q44" s="12">
        <f t="shared" si="26"/>
        <v>2.6890796957311811E-2</v>
      </c>
      <c r="R44" s="9">
        <f t="shared" si="27"/>
        <v>0.27260390000000001</v>
      </c>
      <c r="S44" s="13">
        <f t="shared" si="28"/>
        <v>9.8644212196934131E-2</v>
      </c>
      <c r="T44" s="2">
        <f t="shared" si="29"/>
        <v>0.01</v>
      </c>
      <c r="U44" s="14">
        <f t="shared" si="30"/>
        <v>9.8644212196934123E-4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9.4064421219693401E-3</v>
      </c>
      <c r="AR44" s="9">
        <f t="shared" si="35"/>
        <v>113.58495833333335</v>
      </c>
      <c r="AS44" s="1">
        <f t="shared" si="36"/>
        <v>0.24</v>
      </c>
      <c r="AT44" s="1">
        <f t="shared" si="37"/>
        <v>650000</v>
      </c>
      <c r="AU44" s="1">
        <f t="shared" si="38"/>
        <v>1116723387.6980932</v>
      </c>
    </row>
    <row r="45" spans="1:48" x14ac:dyDescent="0.15">
      <c r="C45" s="7">
        <v>3</v>
      </c>
      <c r="D45" s="8">
        <v>10.746389784096801</v>
      </c>
      <c r="E45" s="10">
        <f t="shared" si="39"/>
        <v>5.2305227350344801</v>
      </c>
      <c r="F45" s="7" t="s">
        <v>83</v>
      </c>
      <c r="G45" s="1">
        <v>4</v>
      </c>
      <c r="H45" s="9">
        <f t="shared" si="20"/>
        <v>10.746389784096801</v>
      </c>
      <c r="I45" s="9">
        <f t="shared" si="21"/>
        <v>283.89638978409675</v>
      </c>
      <c r="J45" s="9">
        <f t="shared" si="22"/>
        <v>6.7175732608051708E-2</v>
      </c>
      <c r="K45" s="9">
        <f t="shared" si="23"/>
        <v>113.58495833333335</v>
      </c>
      <c r="L45" s="9">
        <f t="shared" si="24"/>
        <v>1.1358495833333335</v>
      </c>
      <c r="M45" s="1" t="s">
        <v>83</v>
      </c>
      <c r="O45" s="9">
        <f t="shared" si="40"/>
        <v>4.3146784714263013</v>
      </c>
      <c r="P45" s="9">
        <f t="shared" si="25"/>
        <v>0.28984168728625048</v>
      </c>
      <c r="Q45" s="12">
        <f t="shared" si="26"/>
        <v>6.9562004948700115E-2</v>
      </c>
      <c r="R45" s="9">
        <f t="shared" si="27"/>
        <v>0.27260390000000001</v>
      </c>
      <c r="S45" s="13">
        <f t="shared" si="28"/>
        <v>0.25517611798180478</v>
      </c>
      <c r="T45" s="2">
        <f t="shared" si="29"/>
        <v>0.01</v>
      </c>
      <c r="U45" s="14">
        <f t="shared" si="30"/>
        <v>2.5517611798180481E-3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1.0971761179818046E-2</v>
      </c>
      <c r="AR45" s="9">
        <f t="shared" si="35"/>
        <v>113.58495833333335</v>
      </c>
      <c r="AS45" s="1">
        <f t="shared" si="36"/>
        <v>0.24</v>
      </c>
      <c r="AT45" s="1">
        <f t="shared" si="37"/>
        <v>650000</v>
      </c>
      <c r="AU45" s="1">
        <f t="shared" si="38"/>
        <v>1302556498.5005891</v>
      </c>
    </row>
    <row r="46" spans="1:48" x14ac:dyDescent="0.15">
      <c r="C46" s="7">
        <v>4</v>
      </c>
      <c r="D46" s="8">
        <v>18.2701303866667</v>
      </c>
      <c r="E46" s="10">
        <f t="shared" si="39"/>
        <v>10.746389784096801</v>
      </c>
      <c r="F46" s="7" t="s">
        <v>83</v>
      </c>
      <c r="G46" s="1">
        <v>5</v>
      </c>
      <c r="H46" s="9">
        <f t="shared" si="20"/>
        <v>18.2701303866667</v>
      </c>
      <c r="I46" s="9">
        <f t="shared" si="21"/>
        <v>291.4201303866667</v>
      </c>
      <c r="J46" s="9">
        <f t="shared" si="22"/>
        <v>0.16284104393754251</v>
      </c>
      <c r="K46" s="9">
        <f t="shared" si="23"/>
        <v>113.58495833333335</v>
      </c>
      <c r="L46" s="9">
        <f t="shared" si="24"/>
        <v>1.1358495833333335</v>
      </c>
      <c r="M46" s="1" t="s">
        <v>85</v>
      </c>
      <c r="N46" s="9">
        <f>(O45-P45)*$C$21/100</f>
        <v>3.8235949449330486</v>
      </c>
      <c r="O46" s="9">
        <f t="shared" si="40"/>
        <v>1.3370914225403365</v>
      </c>
      <c r="P46" s="9">
        <f t="shared" si="25"/>
        <v>0.21773336308640215</v>
      </c>
      <c r="Q46" s="12">
        <f t="shared" si="26"/>
        <v>5.2256007140736513E-2</v>
      </c>
      <c r="R46" s="9">
        <f t="shared" si="27"/>
        <v>0.27260390000000001</v>
      </c>
      <c r="S46" s="13">
        <f t="shared" si="28"/>
        <v>0.19169207462085652</v>
      </c>
      <c r="T46" s="2">
        <f t="shared" si="29"/>
        <v>0.01</v>
      </c>
      <c r="U46" s="14">
        <f t="shared" si="30"/>
        <v>1.9169207462085653E-3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1.7516920746208565E-2</v>
      </c>
      <c r="AR46" s="9">
        <f t="shared" si="35"/>
        <v>113.58495833333335</v>
      </c>
      <c r="AS46" s="1">
        <f t="shared" si="36"/>
        <v>0.24</v>
      </c>
      <c r="AT46" s="1">
        <f t="shared" si="37"/>
        <v>650000</v>
      </c>
      <c r="AU46" s="1">
        <f t="shared" si="38"/>
        <v>2079591286.917908</v>
      </c>
    </row>
    <row r="47" spans="1:48" x14ac:dyDescent="0.15">
      <c r="C47" s="7">
        <v>5</v>
      </c>
      <c r="D47" s="8">
        <v>24.593910107741898</v>
      </c>
      <c r="E47" s="10">
        <f t="shared" si="39"/>
        <v>18.2701303866667</v>
      </c>
      <c r="F47" s="7" t="s">
        <v>85</v>
      </c>
      <c r="G47" s="1">
        <v>6</v>
      </c>
      <c r="H47" s="9">
        <f t="shared" si="20"/>
        <v>24.593910107741898</v>
      </c>
      <c r="I47" s="9">
        <f t="shared" si="21"/>
        <v>297.7439101077419</v>
      </c>
      <c r="J47" s="9">
        <f t="shared" si="22"/>
        <v>0.33109370173634489</v>
      </c>
      <c r="K47" s="9">
        <f t="shared" si="23"/>
        <v>113.58495833333335</v>
      </c>
      <c r="L47" s="9">
        <f t="shared" si="24"/>
        <v>1.1358495833333335</v>
      </c>
      <c r="M47" s="1" t="s">
        <v>83</v>
      </c>
      <c r="O47" s="9">
        <f t="shared" si="40"/>
        <v>2.2552076427872678</v>
      </c>
      <c r="P47" s="9">
        <f t="shared" si="25"/>
        <v>0.74668504663453306</v>
      </c>
      <c r="Q47" s="12">
        <f t="shared" si="26"/>
        <v>0.17920441119228792</v>
      </c>
      <c r="R47" s="9">
        <f t="shared" si="27"/>
        <v>0.27260390000000001</v>
      </c>
      <c r="S47" s="13">
        <f t="shared" si="28"/>
        <v>0.65738021793630941</v>
      </c>
      <c r="T47" s="2">
        <f t="shared" si="29"/>
        <v>0.01</v>
      </c>
      <c r="U47" s="14">
        <f t="shared" si="30"/>
        <v>6.5738021793630939E-3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2.6473802179363091E-2</v>
      </c>
      <c r="AR47" s="9">
        <f t="shared" si="35"/>
        <v>113.58495833333335</v>
      </c>
      <c r="AS47" s="1">
        <f t="shared" si="36"/>
        <v>0.24</v>
      </c>
      <c r="AT47" s="1">
        <f t="shared" si="37"/>
        <v>650000</v>
      </c>
      <c r="AU47" s="1">
        <f t="shared" si="38"/>
        <v>3142943279.8974142</v>
      </c>
    </row>
    <row r="48" spans="1:48" x14ac:dyDescent="0.15">
      <c r="C48" s="7">
        <v>6</v>
      </c>
      <c r="D48" s="8">
        <v>27.650260037999999</v>
      </c>
      <c r="E48" s="10">
        <f t="shared" si="39"/>
        <v>24.593910107741898</v>
      </c>
      <c r="F48" s="7" t="s">
        <v>83</v>
      </c>
      <c r="G48" s="1">
        <v>7</v>
      </c>
      <c r="H48" s="9">
        <f t="shared" si="20"/>
        <v>27.650260037999999</v>
      </c>
      <c r="I48" s="9">
        <f t="shared" si="21"/>
        <v>300.80026003799998</v>
      </c>
      <c r="J48" s="9">
        <f t="shared" si="22"/>
        <v>0.46158973769831452</v>
      </c>
      <c r="K48" s="9">
        <f t="shared" si="23"/>
        <v>113.58495833333335</v>
      </c>
      <c r="L48" s="9">
        <f t="shared" si="24"/>
        <v>1.1358495833333335</v>
      </c>
      <c r="M48" s="1" t="s">
        <v>83</v>
      </c>
      <c r="O48" s="9">
        <f t="shared" si="40"/>
        <v>2.6443721794860684</v>
      </c>
      <c r="P48" s="9">
        <f t="shared" si="25"/>
        <v>1.2206150607056947</v>
      </c>
      <c r="Q48" s="12">
        <f t="shared" si="26"/>
        <v>0.29294761456936674</v>
      </c>
      <c r="R48" s="9">
        <f t="shared" si="27"/>
        <v>0.27260390000000001</v>
      </c>
      <c r="S48" s="13">
        <f t="shared" si="28"/>
        <v>1.0746273790263703</v>
      </c>
      <c r="T48" s="2">
        <f t="shared" si="29"/>
        <v>0.01</v>
      </c>
      <c r="U48" s="14">
        <f t="shared" si="30"/>
        <v>1.0746273790263702E-2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3.06462737902637E-2</v>
      </c>
      <c r="AR48" s="9">
        <f t="shared" si="35"/>
        <v>113.58495833333335</v>
      </c>
      <c r="AS48" s="1">
        <f t="shared" si="36"/>
        <v>0.24</v>
      </c>
      <c r="AT48" s="1">
        <f t="shared" si="37"/>
        <v>650000</v>
      </c>
      <c r="AU48" s="1">
        <f t="shared" si="38"/>
        <v>3638294930.6045928</v>
      </c>
    </row>
    <row r="49" spans="1:48" x14ac:dyDescent="0.15">
      <c r="C49" s="7">
        <v>7</v>
      </c>
      <c r="D49" s="8">
        <v>30.027693546451601</v>
      </c>
      <c r="E49" s="10">
        <f t="shared" si="39"/>
        <v>27.650260037999999</v>
      </c>
      <c r="F49" s="7" t="s">
        <v>83</v>
      </c>
      <c r="G49" s="1">
        <v>8</v>
      </c>
      <c r="H49" s="9">
        <f t="shared" si="20"/>
        <v>30.027693546451601</v>
      </c>
      <c r="I49" s="9">
        <f t="shared" si="21"/>
        <v>303.17769354645156</v>
      </c>
      <c r="J49" s="9">
        <f t="shared" si="22"/>
        <v>0.59496931874826686</v>
      </c>
      <c r="K49" s="9">
        <f t="shared" si="23"/>
        <v>113.58495833333335</v>
      </c>
      <c r="L49" s="9">
        <f t="shared" si="24"/>
        <v>1.1358495833333335</v>
      </c>
      <c r="M49" s="1" t="s">
        <v>83</v>
      </c>
      <c r="O49" s="9">
        <f t="shared" si="40"/>
        <v>2.5596067021137072</v>
      </c>
      <c r="P49" s="9">
        <f t="shared" si="25"/>
        <v>1.5228874558200904</v>
      </c>
      <c r="Q49" s="12">
        <f t="shared" si="26"/>
        <v>0.36549298939682168</v>
      </c>
      <c r="R49" s="9">
        <f t="shared" si="27"/>
        <v>0.27260390000000001</v>
      </c>
      <c r="S49" s="13">
        <f t="shared" si="28"/>
        <v>1.34074747058579</v>
      </c>
      <c r="T49" s="2">
        <f t="shared" si="29"/>
        <v>0.01</v>
      </c>
      <c r="U49" s="14">
        <f t="shared" si="30"/>
        <v>1.3407474705857901E-2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3.3307474705857897E-2</v>
      </c>
      <c r="AR49" s="9">
        <f t="shared" si="35"/>
        <v>113.58495833333335</v>
      </c>
      <c r="AS49" s="1">
        <f t="shared" si="36"/>
        <v>0.24</v>
      </c>
      <c r="AT49" s="1">
        <f t="shared" si="37"/>
        <v>650000</v>
      </c>
      <c r="AU49" s="1">
        <f t="shared" si="38"/>
        <v>3954230037.978159</v>
      </c>
    </row>
    <row r="50" spans="1:48" x14ac:dyDescent="0.15">
      <c r="C50" s="7">
        <v>8</v>
      </c>
      <c r="D50" s="8">
        <v>29.049736303225799</v>
      </c>
      <c r="E50" s="10">
        <f t="shared" si="39"/>
        <v>30.027693546451601</v>
      </c>
      <c r="F50" s="7" t="s">
        <v>83</v>
      </c>
      <c r="G50" s="1">
        <v>9</v>
      </c>
      <c r="H50" s="9">
        <f t="shared" si="20"/>
        <v>29.049736303225799</v>
      </c>
      <c r="I50" s="9">
        <f t="shared" si="21"/>
        <v>302.19973630322579</v>
      </c>
      <c r="J50" s="9">
        <f t="shared" si="22"/>
        <v>0.53623850302193488</v>
      </c>
      <c r="K50" s="9">
        <f t="shared" si="23"/>
        <v>113.58495833333335</v>
      </c>
      <c r="L50" s="9">
        <f t="shared" si="24"/>
        <v>1.1358495833333335</v>
      </c>
      <c r="M50" s="1" t="s">
        <v>83</v>
      </c>
      <c r="O50" s="9">
        <f t="shared" si="40"/>
        <v>2.1725688296269503</v>
      </c>
      <c r="P50" s="9">
        <f t="shared" si="25"/>
        <v>1.1650150569112729</v>
      </c>
      <c r="Q50" s="12">
        <f t="shared" si="26"/>
        <v>0.27960361365870551</v>
      </c>
      <c r="R50" s="9">
        <f t="shared" si="27"/>
        <v>0.27260390000000001</v>
      </c>
      <c r="S50" s="13">
        <f t="shared" si="28"/>
        <v>1.0256772322725591</v>
      </c>
      <c r="T50" s="2">
        <f t="shared" si="29"/>
        <v>0.01</v>
      </c>
      <c r="U50" s="14">
        <f t="shared" si="30"/>
        <v>1.0256772322725592E-2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3.0156772322725588E-2</v>
      </c>
      <c r="AR50" s="9">
        <f t="shared" si="35"/>
        <v>113.58495833333335</v>
      </c>
      <c r="AS50" s="1">
        <f t="shared" si="36"/>
        <v>0.24</v>
      </c>
      <c r="AT50" s="1">
        <f t="shared" si="37"/>
        <v>650000</v>
      </c>
      <c r="AU50" s="1">
        <f t="shared" si="38"/>
        <v>3580181806.6386628</v>
      </c>
    </row>
    <row r="51" spans="1:48" x14ac:dyDescent="0.15">
      <c r="C51" s="7">
        <v>9</v>
      </c>
      <c r="D51" s="8">
        <v>24.750438175333301</v>
      </c>
      <c r="E51" s="10">
        <f t="shared" si="39"/>
        <v>29.049736303225799</v>
      </c>
      <c r="F51" s="7" t="s">
        <v>83</v>
      </c>
      <c r="G51" s="1">
        <v>10</v>
      </c>
      <c r="H51" s="9">
        <f t="shared" si="20"/>
        <v>24.750438175333301</v>
      </c>
      <c r="I51" s="9">
        <f t="shared" si="21"/>
        <v>297.90043817533331</v>
      </c>
      <c r="J51" s="9">
        <f t="shared" si="22"/>
        <v>0.33683197754631661</v>
      </c>
      <c r="K51" s="9">
        <f t="shared" si="23"/>
        <v>113.58495833333335</v>
      </c>
      <c r="L51" s="9">
        <f t="shared" si="24"/>
        <v>1.1358495833333335</v>
      </c>
      <c r="M51" s="1" t="s">
        <v>83</v>
      </c>
      <c r="O51" s="9">
        <f t="shared" si="40"/>
        <v>2.1434033560490109</v>
      </c>
      <c r="P51" s="9">
        <f t="shared" si="25"/>
        <v>0.72196679109740014</v>
      </c>
      <c r="Q51" s="12">
        <f t="shared" si="26"/>
        <v>0.17327202986337603</v>
      </c>
      <c r="R51" s="9">
        <f t="shared" si="27"/>
        <v>0.27260390000000001</v>
      </c>
      <c r="S51" s="13">
        <f t="shared" si="28"/>
        <v>0.63561830870129155</v>
      </c>
      <c r="T51" s="2">
        <f t="shared" si="29"/>
        <v>0.01</v>
      </c>
      <c r="U51" s="14">
        <f t="shared" si="30"/>
        <v>6.3561830870129156E-3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2.6256183087012913E-2</v>
      </c>
      <c r="AR51" s="9">
        <f t="shared" si="35"/>
        <v>113.58495833333335</v>
      </c>
      <c r="AS51" s="1">
        <f t="shared" si="36"/>
        <v>0.24</v>
      </c>
      <c r="AT51" s="1">
        <f t="shared" si="37"/>
        <v>650000</v>
      </c>
      <c r="AU51" s="1">
        <f t="shared" si="38"/>
        <v>3117107759.2100029</v>
      </c>
    </row>
    <row r="52" spans="1:48" x14ac:dyDescent="0.15">
      <c r="C52" s="7">
        <v>10</v>
      </c>
      <c r="D52" s="8">
        <v>19.3124726964516</v>
      </c>
      <c r="E52" s="10">
        <f t="shared" si="39"/>
        <v>24.750438175333301</v>
      </c>
      <c r="F52" s="7" t="s">
        <v>83</v>
      </c>
      <c r="G52" s="1">
        <v>11</v>
      </c>
      <c r="H52" s="9">
        <f t="shared" si="20"/>
        <v>19.3124726964516</v>
      </c>
      <c r="I52" s="9">
        <f t="shared" si="21"/>
        <v>292.46247269645158</v>
      </c>
      <c r="J52" s="9">
        <f t="shared" si="22"/>
        <v>0.18343380724772348</v>
      </c>
      <c r="K52" s="9">
        <f t="shared" si="23"/>
        <v>113.58495833333335</v>
      </c>
      <c r="L52" s="9">
        <f t="shared" si="24"/>
        <v>1.1358495833333335</v>
      </c>
      <c r="M52" s="1" t="s">
        <v>85</v>
      </c>
      <c r="N52" s="9">
        <f>(O51-P51)*$C$21/100</f>
        <v>1.3503647367040301</v>
      </c>
      <c r="O52" s="9">
        <f t="shared" si="40"/>
        <v>1.2069214115809141</v>
      </c>
      <c r="P52" s="9">
        <f t="shared" si="25"/>
        <v>0.22139018957508375</v>
      </c>
      <c r="Q52" s="12">
        <f t="shared" si="26"/>
        <v>5.3133645498020098E-2</v>
      </c>
      <c r="R52" s="9">
        <f t="shared" si="27"/>
        <v>0.27260390000000001</v>
      </c>
      <c r="S52" s="13">
        <f t="shared" si="28"/>
        <v>0.19491153830895339</v>
      </c>
      <c r="T52" s="2">
        <f t="shared" si="29"/>
        <v>0.01</v>
      </c>
      <c r="U52" s="14">
        <f t="shared" si="30"/>
        <v>1.9491153830895338E-3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1.7549115383089533E-2</v>
      </c>
      <c r="AR52" s="9">
        <f t="shared" si="35"/>
        <v>113.58495833333335</v>
      </c>
      <c r="AS52" s="1">
        <f t="shared" si="36"/>
        <v>0.24</v>
      </c>
      <c r="AT52" s="1">
        <f t="shared" si="37"/>
        <v>650000</v>
      </c>
      <c r="AU52" s="1">
        <f t="shared" si="38"/>
        <v>2083413401.9638779</v>
      </c>
    </row>
    <row r="53" spans="1:48" x14ac:dyDescent="0.15">
      <c r="C53" s="7">
        <v>11</v>
      </c>
      <c r="D53" s="8">
        <v>12.7086371058667</v>
      </c>
      <c r="E53" s="10">
        <f t="shared" si="39"/>
        <v>19.3124726964516</v>
      </c>
      <c r="F53" s="7" t="s">
        <v>85</v>
      </c>
      <c r="G53" s="1">
        <v>12</v>
      </c>
      <c r="H53" s="9">
        <f t="shared" si="20"/>
        <v>12.7086371058667</v>
      </c>
      <c r="I53" s="9">
        <f t="shared" si="21"/>
        <v>285.85863710586671</v>
      </c>
      <c r="J53" s="9">
        <f t="shared" si="22"/>
        <v>8.5007558241141659E-2</v>
      </c>
      <c r="K53" s="9">
        <f t="shared" si="23"/>
        <v>113.58495833333335</v>
      </c>
      <c r="L53" s="9">
        <f t="shared" si="24"/>
        <v>1.1358495833333335</v>
      </c>
      <c r="M53" s="1" t="s">
        <v>83</v>
      </c>
      <c r="O53" s="9">
        <f t="shared" si="40"/>
        <v>2.1213808053391641</v>
      </c>
      <c r="P53" s="9">
        <f t="shared" si="25"/>
        <v>0.18033340236150899</v>
      </c>
      <c r="Q53" s="12">
        <f t="shared" si="26"/>
        <v>4.3280016566762156E-2</v>
      </c>
      <c r="R53" s="9">
        <f t="shared" si="27"/>
        <v>0.27260390000000001</v>
      </c>
      <c r="S53" s="13">
        <f t="shared" si="28"/>
        <v>0.15876521416884407</v>
      </c>
      <c r="T53" s="2">
        <f t="shared" si="29"/>
        <v>0.01</v>
      </c>
      <c r="U53" s="14">
        <f t="shared" si="30"/>
        <v>1.5876521416884407E-3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1.0007652141688439E-2</v>
      </c>
      <c r="AR53" s="9">
        <f t="shared" si="35"/>
        <v>113.58495833333335</v>
      </c>
      <c r="AS53" s="1">
        <f t="shared" si="36"/>
        <v>0.24</v>
      </c>
      <c r="AT53" s="1">
        <f t="shared" si="37"/>
        <v>650000</v>
      </c>
      <c r="AU53" s="1">
        <f t="shared" si="38"/>
        <v>1188098439.0972493</v>
      </c>
      <c r="AV53" s="1">
        <f>SUM(AU42:AU53)</f>
        <v>27324317341.32069</v>
      </c>
    </row>
    <row r="54" spans="1:48" x14ac:dyDescent="0.15">
      <c r="C54" s="7">
        <v>12</v>
      </c>
      <c r="D54" s="8">
        <v>7.09797145906452</v>
      </c>
      <c r="E54" s="10">
        <f t="shared" si="39"/>
        <v>12.7086371058667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8">
        <v>5.5637192800322604</v>
      </c>
      <c r="E58" s="7"/>
      <c r="F58" s="7"/>
      <c r="G58" s="1">
        <v>1</v>
      </c>
      <c r="H58" s="9">
        <f t="shared" ref="H58:H69" si="41">E59</f>
        <v>5.5637192800322604</v>
      </c>
      <c r="I58" s="9">
        <f t="shared" ref="I58:I69" si="42">H58+273.15</f>
        <v>278.71371928003225</v>
      </c>
      <c r="J58" s="9">
        <f t="shared" ref="J58:J69" si="43">EXP(($C$15*(I58-$C$13))/($C$16*I58*$C$13))</f>
        <v>3.5501007009146941E-2</v>
      </c>
      <c r="K58" s="9">
        <f t="shared" ref="K58:K69" si="44">$B$58/12</f>
        <v>7.8262083333333337</v>
      </c>
      <c r="L58" s="9">
        <f t="shared" ref="L58:L69" si="45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6">O58*J58</f>
        <v>2.778382768967109E-3</v>
      </c>
      <c r="Q58" s="12">
        <f t="shared" ref="Q58:Q69" si="47">P58*$B$60</f>
        <v>5.2789272610375066E-4</v>
      </c>
      <c r="R58" s="9">
        <f t="shared" ref="R58:R69" si="48">L58*$B$60</f>
        <v>1.4869795833333335E-2</v>
      </c>
      <c r="S58" s="13">
        <f t="shared" ref="S58:S69" si="49">Q58/R58</f>
        <v>3.5501007009146941E-2</v>
      </c>
      <c r="T58" s="2">
        <f t="shared" ref="T58:T69" si="50">$B$59/100</f>
        <v>0.01</v>
      </c>
      <c r="U58" s="14">
        <f t="shared" ref="U58:U69" si="51">S58*T58</f>
        <v>3.5501007009146942E-4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1.235501007009147E-2</v>
      </c>
      <c r="AR58" s="9">
        <f t="shared" ref="AR58:AR69" si="55">$B$58/12</f>
        <v>7.8262083333333337</v>
      </c>
      <c r="AS58" s="1">
        <f t="shared" ref="AS58:AS69" si="56">$B$60</f>
        <v>0.19</v>
      </c>
      <c r="AT58" s="1">
        <f t="shared" ref="AT58:AT69" si="57">$E$5/12</f>
        <v>3851000</v>
      </c>
      <c r="AU58" s="1">
        <f t="shared" ref="AU58:AU69" si="58">AT58*10000*AS58*0.67*AR58*AQ58</f>
        <v>474019743.13461125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5.2701373272580696</v>
      </c>
      <c r="E59" s="10">
        <f t="shared" ref="E59:E70" si="59">D58</f>
        <v>5.5637192800322604</v>
      </c>
      <c r="F59" s="7" t="s">
        <v>83</v>
      </c>
      <c r="G59" s="1">
        <v>2</v>
      </c>
      <c r="H59" s="9">
        <f t="shared" si="41"/>
        <v>5.2701373272580696</v>
      </c>
      <c r="I59" s="9">
        <f t="shared" si="42"/>
        <v>278.42013732725803</v>
      </c>
      <c r="J59" s="9">
        <f t="shared" si="43"/>
        <v>3.4217044717684747E-2</v>
      </c>
      <c r="K59" s="9">
        <f t="shared" si="44"/>
        <v>7.8262083333333337</v>
      </c>
      <c r="L59" s="9">
        <f t="shared" si="45"/>
        <v>7.8262083333333343E-2</v>
      </c>
      <c r="M59" s="1" t="s">
        <v>83</v>
      </c>
      <c r="O59" s="9">
        <f t="shared" ref="O59:O69" si="60">L59+O58-P58-N59</f>
        <v>0.15374578389769958</v>
      </c>
      <c r="P59" s="9">
        <f t="shared" si="46"/>
        <v>5.2607263627830816E-3</v>
      </c>
      <c r="Q59" s="12">
        <f t="shared" si="47"/>
        <v>9.9953800892878556E-4</v>
      </c>
      <c r="R59" s="9">
        <f t="shared" si="48"/>
        <v>1.4869795833333335E-2</v>
      </c>
      <c r="S59" s="13">
        <f t="shared" si="49"/>
        <v>6.7219349891014676E-2</v>
      </c>
      <c r="T59" s="2">
        <f t="shared" si="50"/>
        <v>0.01</v>
      </c>
      <c r="U59" s="14">
        <f t="shared" si="51"/>
        <v>6.7219349891014678E-4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1.2672193498910148E-2</v>
      </c>
      <c r="AR59" s="9">
        <f t="shared" si="55"/>
        <v>7.8262083333333337</v>
      </c>
      <c r="AS59" s="1">
        <f t="shared" si="56"/>
        <v>0.19</v>
      </c>
      <c r="AT59" s="1">
        <f t="shared" si="57"/>
        <v>3851000</v>
      </c>
      <c r="AU59" s="1">
        <f t="shared" si="58"/>
        <v>486188993.22847795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5.2305227350344801</v>
      </c>
      <c r="E60" s="10">
        <f t="shared" si="59"/>
        <v>5.2701373272580696</v>
      </c>
      <c r="F60" s="7" t="s">
        <v>83</v>
      </c>
      <c r="G60" s="1">
        <v>3</v>
      </c>
      <c r="H60" s="9">
        <f t="shared" si="41"/>
        <v>5.2305227350344801</v>
      </c>
      <c r="I60" s="9">
        <f t="shared" si="42"/>
        <v>278.38052273503445</v>
      </c>
      <c r="J60" s="9">
        <f t="shared" si="43"/>
        <v>3.404718368551865E-2</v>
      </c>
      <c r="K60" s="9">
        <f t="shared" si="44"/>
        <v>7.8262083333333337</v>
      </c>
      <c r="L60" s="9">
        <f t="shared" si="45"/>
        <v>7.8262083333333343E-2</v>
      </c>
      <c r="M60" s="1" t="s">
        <v>83</v>
      </c>
      <c r="O60" s="9">
        <f t="shared" si="60"/>
        <v>0.22674714086824985</v>
      </c>
      <c r="P60" s="9">
        <f t="shared" si="46"/>
        <v>7.7201015553074754E-3</v>
      </c>
      <c r="Q60" s="12">
        <f t="shared" si="47"/>
        <v>1.4668192955084203E-3</v>
      </c>
      <c r="R60" s="9">
        <f t="shared" si="48"/>
        <v>1.4869795833333335E-2</v>
      </c>
      <c r="S60" s="13">
        <f t="shared" si="49"/>
        <v>9.8644212196934117E-2</v>
      </c>
      <c r="T60" s="2">
        <f t="shared" si="50"/>
        <v>0.01</v>
      </c>
      <c r="U60" s="14">
        <f t="shared" si="51"/>
        <v>9.8644212196934123E-4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1.2986442121969342E-2</v>
      </c>
      <c r="AR60" s="9">
        <f t="shared" si="55"/>
        <v>7.8262083333333337</v>
      </c>
      <c r="AS60" s="1">
        <f t="shared" si="56"/>
        <v>0.19</v>
      </c>
      <c r="AT60" s="1">
        <f t="shared" si="57"/>
        <v>3851000</v>
      </c>
      <c r="AU60" s="1">
        <f t="shared" si="58"/>
        <v>498245644.80041969</v>
      </c>
    </row>
    <row r="61" spans="1:48" x14ac:dyDescent="0.15">
      <c r="C61" s="7">
        <v>3</v>
      </c>
      <c r="D61" s="8">
        <v>10.746389784096801</v>
      </c>
      <c r="E61" s="10">
        <f t="shared" si="59"/>
        <v>5.2305227350344801</v>
      </c>
      <c r="F61" s="7" t="s">
        <v>83</v>
      </c>
      <c r="G61" s="1">
        <v>4</v>
      </c>
      <c r="H61" s="9">
        <f t="shared" si="41"/>
        <v>10.746389784096801</v>
      </c>
      <c r="I61" s="9">
        <f t="shared" si="42"/>
        <v>283.89638978409675</v>
      </c>
      <c r="J61" s="9">
        <f t="shared" si="43"/>
        <v>6.7175732608051708E-2</v>
      </c>
      <c r="K61" s="9">
        <f t="shared" si="44"/>
        <v>7.8262083333333337</v>
      </c>
      <c r="L61" s="9">
        <f t="shared" si="45"/>
        <v>7.8262083333333343E-2</v>
      </c>
      <c r="M61" s="1" t="s">
        <v>83</v>
      </c>
      <c r="O61" s="9">
        <f t="shared" si="60"/>
        <v>0.29728912264627566</v>
      </c>
      <c r="P61" s="9">
        <f t="shared" si="46"/>
        <v>1.9970614610168504E-2</v>
      </c>
      <c r="Q61" s="12">
        <f t="shared" si="47"/>
        <v>3.7944167759320158E-3</v>
      </c>
      <c r="R61" s="9">
        <f t="shared" si="48"/>
        <v>1.4869795833333335E-2</v>
      </c>
      <c r="S61" s="13">
        <f t="shared" si="49"/>
        <v>0.25517611798180478</v>
      </c>
      <c r="T61" s="2">
        <f t="shared" si="50"/>
        <v>0.01</v>
      </c>
      <c r="U61" s="14">
        <f t="shared" si="51"/>
        <v>2.5517611798180481E-3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1.4551761179818049E-2</v>
      </c>
      <c r="AR61" s="9">
        <f t="shared" si="55"/>
        <v>7.8262083333333337</v>
      </c>
      <c r="AS61" s="1">
        <f t="shared" si="56"/>
        <v>0.19</v>
      </c>
      <c r="AT61" s="1">
        <f t="shared" si="57"/>
        <v>3851000</v>
      </c>
      <c r="AU61" s="1">
        <f t="shared" si="58"/>
        <v>558301616.71106517</v>
      </c>
    </row>
    <row r="62" spans="1:48" x14ac:dyDescent="0.15">
      <c r="C62" s="7">
        <v>4</v>
      </c>
      <c r="D62" s="8">
        <v>18.2701303866667</v>
      </c>
      <c r="E62" s="10">
        <f t="shared" si="59"/>
        <v>10.746389784096801</v>
      </c>
      <c r="F62" s="7" t="s">
        <v>83</v>
      </c>
      <c r="G62" s="1">
        <v>5</v>
      </c>
      <c r="H62" s="9">
        <f t="shared" si="41"/>
        <v>18.2701303866667</v>
      </c>
      <c r="I62" s="9">
        <f t="shared" si="42"/>
        <v>291.4201303866667</v>
      </c>
      <c r="J62" s="9">
        <f t="shared" si="43"/>
        <v>0.16284104393754251</v>
      </c>
      <c r="K62" s="9">
        <f t="shared" si="44"/>
        <v>7.8262083333333337</v>
      </c>
      <c r="L62" s="9">
        <f t="shared" si="45"/>
        <v>7.8262083333333343E-2</v>
      </c>
      <c r="M62" s="1" t="s">
        <v>85</v>
      </c>
      <c r="N62" s="9">
        <f>(O61-P61)*$C$21/100</f>
        <v>0.26345258263430177</v>
      </c>
      <c r="O62" s="9">
        <f t="shared" si="60"/>
        <v>9.2128008735138711E-2</v>
      </c>
      <c r="P62" s="9">
        <f t="shared" si="46"/>
        <v>1.5002221118317022E-2</v>
      </c>
      <c r="Q62" s="12">
        <f t="shared" si="47"/>
        <v>2.8504220124802343E-3</v>
      </c>
      <c r="R62" s="9">
        <f t="shared" si="48"/>
        <v>1.4869795833333335E-2</v>
      </c>
      <c r="S62" s="13">
        <f t="shared" si="49"/>
        <v>0.19169207462085647</v>
      </c>
      <c r="T62" s="2">
        <f t="shared" si="50"/>
        <v>0.01</v>
      </c>
      <c r="U62" s="14">
        <f t="shared" si="51"/>
        <v>1.9169207462085647E-3</v>
      </c>
      <c r="V62" s="13"/>
      <c r="W62" s="2"/>
      <c r="X62" s="14"/>
      <c r="Y62" s="2">
        <v>0.04</v>
      </c>
      <c r="Z62" s="2">
        <v>0.21</v>
      </c>
      <c r="AA62" s="2">
        <f t="shared" si="52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3"/>
        <v>1.17E-2</v>
      </c>
      <c r="AQ62" s="1">
        <f t="shared" si="54"/>
        <v>2.2016920746208566E-2</v>
      </c>
      <c r="AR62" s="9">
        <f t="shared" si="55"/>
        <v>7.8262083333333337</v>
      </c>
      <c r="AS62" s="1">
        <f t="shared" si="56"/>
        <v>0.19</v>
      </c>
      <c r="AT62" s="1">
        <f t="shared" si="57"/>
        <v>3851000</v>
      </c>
      <c r="AU62" s="1">
        <f t="shared" si="58"/>
        <v>844714416.0567739</v>
      </c>
    </row>
    <row r="63" spans="1:48" x14ac:dyDescent="0.15">
      <c r="C63" s="7">
        <v>5</v>
      </c>
      <c r="D63" s="8">
        <v>24.593910107741898</v>
      </c>
      <c r="E63" s="10">
        <f t="shared" si="59"/>
        <v>18.2701303866667</v>
      </c>
      <c r="F63" s="7" t="s">
        <v>85</v>
      </c>
      <c r="G63" s="1">
        <v>6</v>
      </c>
      <c r="H63" s="9">
        <f t="shared" si="41"/>
        <v>24.593910107741898</v>
      </c>
      <c r="I63" s="9">
        <f t="shared" si="42"/>
        <v>297.7439101077419</v>
      </c>
      <c r="J63" s="9">
        <f t="shared" si="43"/>
        <v>0.33109370173634489</v>
      </c>
      <c r="K63" s="9">
        <f t="shared" si="44"/>
        <v>7.8262083333333337</v>
      </c>
      <c r="L63" s="9">
        <f t="shared" si="45"/>
        <v>7.8262083333333343E-2</v>
      </c>
      <c r="M63" s="1" t="s">
        <v>83</v>
      </c>
      <c r="O63" s="9">
        <f t="shared" si="60"/>
        <v>0.15538787095015502</v>
      </c>
      <c r="P63" s="9">
        <f t="shared" si="46"/>
        <v>5.1447945397816275E-2</v>
      </c>
      <c r="Q63" s="12">
        <f t="shared" si="47"/>
        <v>9.775109625585093E-3</v>
      </c>
      <c r="R63" s="9">
        <f t="shared" si="48"/>
        <v>1.4869795833333335E-2</v>
      </c>
      <c r="S63" s="13">
        <f t="shared" si="49"/>
        <v>0.65738021793630941</v>
      </c>
      <c r="T63" s="2">
        <f t="shared" si="50"/>
        <v>0.01</v>
      </c>
      <c r="U63" s="14">
        <f t="shared" si="51"/>
        <v>6.5738021793630939E-3</v>
      </c>
      <c r="V63" s="13"/>
      <c r="W63" s="2"/>
      <c r="X63" s="14"/>
      <c r="Y63" s="2">
        <v>0.05</v>
      </c>
      <c r="Z63" s="2">
        <v>0.21</v>
      </c>
      <c r="AA63" s="2">
        <f t="shared" si="52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3"/>
        <v>1.5600000000000001E-2</v>
      </c>
      <c r="AQ63" s="1">
        <f t="shared" si="54"/>
        <v>3.2673802179363096E-2</v>
      </c>
      <c r="AR63" s="9">
        <f t="shared" si="55"/>
        <v>7.8262083333333337</v>
      </c>
      <c r="AS63" s="1">
        <f t="shared" si="56"/>
        <v>0.19</v>
      </c>
      <c r="AT63" s="1">
        <f t="shared" si="57"/>
        <v>3851000</v>
      </c>
      <c r="AU63" s="1">
        <f t="shared" si="58"/>
        <v>1253582735.1355717</v>
      </c>
    </row>
    <row r="64" spans="1:48" x14ac:dyDescent="0.15">
      <c r="C64" s="7">
        <v>6</v>
      </c>
      <c r="D64" s="8">
        <v>27.650260037999999</v>
      </c>
      <c r="E64" s="10">
        <f t="shared" si="59"/>
        <v>24.593910107741898</v>
      </c>
      <c r="F64" s="7" t="s">
        <v>83</v>
      </c>
      <c r="G64" s="1">
        <v>7</v>
      </c>
      <c r="H64" s="9">
        <f t="shared" si="41"/>
        <v>27.650260037999999</v>
      </c>
      <c r="I64" s="9">
        <f t="shared" si="42"/>
        <v>300.80026003799998</v>
      </c>
      <c r="J64" s="9">
        <f t="shared" si="43"/>
        <v>0.46158973769831452</v>
      </c>
      <c r="K64" s="9">
        <f t="shared" si="44"/>
        <v>7.8262083333333337</v>
      </c>
      <c r="L64" s="9">
        <f t="shared" si="45"/>
        <v>7.8262083333333343E-2</v>
      </c>
      <c r="M64" s="1" t="s">
        <v>83</v>
      </c>
      <c r="O64" s="9">
        <f t="shared" si="60"/>
        <v>0.18220200888567209</v>
      </c>
      <c r="P64" s="9">
        <f t="shared" si="46"/>
        <v>8.4102577489643351E-2</v>
      </c>
      <c r="Q64" s="12">
        <f t="shared" si="47"/>
        <v>1.5979489723032238E-2</v>
      </c>
      <c r="R64" s="9">
        <f t="shared" si="48"/>
        <v>1.4869795833333335E-2</v>
      </c>
      <c r="S64" s="13">
        <f t="shared" si="49"/>
        <v>1.0746273790263698</v>
      </c>
      <c r="T64" s="2">
        <f t="shared" si="50"/>
        <v>0.01</v>
      </c>
      <c r="U64" s="14">
        <f t="shared" si="51"/>
        <v>1.0746273790263699E-2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3.6846273790263701E-2</v>
      </c>
      <c r="AR64" s="9">
        <f t="shared" si="55"/>
        <v>7.8262083333333337</v>
      </c>
      <c r="AS64" s="1">
        <f t="shared" si="56"/>
        <v>0.19</v>
      </c>
      <c r="AT64" s="1">
        <f t="shared" si="57"/>
        <v>3851000</v>
      </c>
      <c r="AU64" s="1">
        <f t="shared" si="58"/>
        <v>1413666289.0958736</v>
      </c>
    </row>
    <row r="65" spans="1:48" x14ac:dyDescent="0.15">
      <c r="C65" s="7">
        <v>7</v>
      </c>
      <c r="D65" s="8">
        <v>30.027693546451601</v>
      </c>
      <c r="E65" s="10">
        <f t="shared" si="59"/>
        <v>27.650260037999999</v>
      </c>
      <c r="F65" s="7" t="s">
        <v>83</v>
      </c>
      <c r="G65" s="1">
        <v>8</v>
      </c>
      <c r="H65" s="9">
        <f t="shared" si="41"/>
        <v>30.027693546451601</v>
      </c>
      <c r="I65" s="9">
        <f t="shared" si="42"/>
        <v>303.17769354645156</v>
      </c>
      <c r="J65" s="9">
        <f t="shared" si="43"/>
        <v>0.59496931874826686</v>
      </c>
      <c r="K65" s="9">
        <f t="shared" si="44"/>
        <v>7.8262083333333337</v>
      </c>
      <c r="L65" s="9">
        <f t="shared" si="45"/>
        <v>7.8262083333333343E-2</v>
      </c>
      <c r="M65" s="1" t="s">
        <v>83</v>
      </c>
      <c r="O65" s="9">
        <f t="shared" si="60"/>
        <v>0.17636151472936212</v>
      </c>
      <c r="P65" s="9">
        <f t="shared" si="46"/>
        <v>0.10492969027194102</v>
      </c>
      <c r="Q65" s="12">
        <f t="shared" si="47"/>
        <v>1.9936641151668794E-2</v>
      </c>
      <c r="R65" s="9">
        <f t="shared" si="48"/>
        <v>1.4869795833333335E-2</v>
      </c>
      <c r="S65" s="13">
        <f t="shared" si="49"/>
        <v>1.3407474705857905</v>
      </c>
      <c r="T65" s="2">
        <f t="shared" si="50"/>
        <v>0.01</v>
      </c>
      <c r="U65" s="14">
        <f t="shared" si="51"/>
        <v>1.3407474705857904E-2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3.9507474705857908E-2</v>
      </c>
      <c r="AR65" s="9">
        <f t="shared" si="55"/>
        <v>7.8262083333333337</v>
      </c>
      <c r="AS65" s="1">
        <f t="shared" si="56"/>
        <v>0.19</v>
      </c>
      <c r="AT65" s="1">
        <f t="shared" si="57"/>
        <v>3851000</v>
      </c>
      <c r="AU65" s="1">
        <f t="shared" si="58"/>
        <v>1515767523.1121254</v>
      </c>
    </row>
    <row r="66" spans="1:48" x14ac:dyDescent="0.15">
      <c r="C66" s="7">
        <v>8</v>
      </c>
      <c r="D66" s="8">
        <v>29.049736303225799</v>
      </c>
      <c r="E66" s="10">
        <f t="shared" si="59"/>
        <v>30.027693546451601</v>
      </c>
      <c r="F66" s="7" t="s">
        <v>83</v>
      </c>
      <c r="G66" s="1">
        <v>9</v>
      </c>
      <c r="H66" s="9">
        <f t="shared" si="41"/>
        <v>29.049736303225799</v>
      </c>
      <c r="I66" s="9">
        <f t="shared" si="42"/>
        <v>302.19973630322579</v>
      </c>
      <c r="J66" s="9">
        <f t="shared" si="43"/>
        <v>0.53623850302193488</v>
      </c>
      <c r="K66" s="9">
        <f t="shared" si="44"/>
        <v>7.8262083333333337</v>
      </c>
      <c r="L66" s="9">
        <f t="shared" si="45"/>
        <v>7.8262083333333343E-2</v>
      </c>
      <c r="M66" s="1" t="s">
        <v>83</v>
      </c>
      <c r="O66" s="9">
        <f t="shared" si="60"/>
        <v>0.14969390779075445</v>
      </c>
      <c r="P66" s="9">
        <f t="shared" si="46"/>
        <v>8.0271637025217724E-2</v>
      </c>
      <c r="Q66" s="12">
        <f t="shared" si="47"/>
        <v>1.5251611034791368E-2</v>
      </c>
      <c r="R66" s="9">
        <f t="shared" si="48"/>
        <v>1.4869795833333335E-2</v>
      </c>
      <c r="S66" s="13">
        <f t="shared" si="49"/>
        <v>1.0256772322725591</v>
      </c>
      <c r="T66" s="2">
        <f t="shared" si="50"/>
        <v>0.01</v>
      </c>
      <c r="U66" s="14">
        <f t="shared" si="51"/>
        <v>1.0256772322725592E-2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3.6356772322725592E-2</v>
      </c>
      <c r="AR66" s="9">
        <f t="shared" si="55"/>
        <v>7.8262083333333337</v>
      </c>
      <c r="AS66" s="1">
        <f t="shared" si="56"/>
        <v>0.19</v>
      </c>
      <c r="AT66" s="1">
        <f t="shared" si="57"/>
        <v>3851000</v>
      </c>
      <c r="AU66" s="1">
        <f t="shared" si="58"/>
        <v>1394885781.5454891</v>
      </c>
    </row>
    <row r="67" spans="1:48" x14ac:dyDescent="0.15">
      <c r="C67" s="7">
        <v>9</v>
      </c>
      <c r="D67" s="8">
        <v>24.750438175333301</v>
      </c>
      <c r="E67" s="10">
        <f t="shared" si="59"/>
        <v>29.049736303225799</v>
      </c>
      <c r="F67" s="7" t="s">
        <v>83</v>
      </c>
      <c r="G67" s="1">
        <v>10</v>
      </c>
      <c r="H67" s="9">
        <f t="shared" si="41"/>
        <v>24.750438175333301</v>
      </c>
      <c r="I67" s="9">
        <f t="shared" si="42"/>
        <v>297.90043817533331</v>
      </c>
      <c r="J67" s="9">
        <f t="shared" si="43"/>
        <v>0.33683197754631661</v>
      </c>
      <c r="K67" s="9">
        <f t="shared" si="44"/>
        <v>7.8262083333333337</v>
      </c>
      <c r="L67" s="9">
        <f t="shared" si="45"/>
        <v>7.8262083333333343E-2</v>
      </c>
      <c r="M67" s="1" t="s">
        <v>83</v>
      </c>
      <c r="O67" s="9">
        <f t="shared" si="60"/>
        <v>0.14768435409887007</v>
      </c>
      <c r="P67" s="9">
        <f t="shared" si="46"/>
        <v>4.9744813043772873E-2</v>
      </c>
      <c r="Q67" s="12">
        <f t="shared" si="47"/>
        <v>9.4515144783168456E-3</v>
      </c>
      <c r="R67" s="9">
        <f t="shared" si="48"/>
        <v>1.4869795833333335E-2</v>
      </c>
      <c r="S67" s="13">
        <f t="shared" si="49"/>
        <v>0.63561830870129155</v>
      </c>
      <c r="T67" s="2">
        <f t="shared" si="50"/>
        <v>0.01</v>
      </c>
      <c r="U67" s="14">
        <f t="shared" si="51"/>
        <v>6.3561830870129156E-3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3.2456183087012917E-2</v>
      </c>
      <c r="AR67" s="9">
        <f t="shared" si="55"/>
        <v>7.8262083333333337</v>
      </c>
      <c r="AS67" s="1">
        <f t="shared" si="56"/>
        <v>0.19</v>
      </c>
      <c r="AT67" s="1">
        <f t="shared" si="57"/>
        <v>3851000</v>
      </c>
      <c r="AU67" s="1">
        <f t="shared" si="58"/>
        <v>1245233430.2243004</v>
      </c>
    </row>
    <row r="68" spans="1:48" x14ac:dyDescent="0.15">
      <c r="C68" s="7">
        <v>10</v>
      </c>
      <c r="D68" s="8">
        <v>19.3124726964516</v>
      </c>
      <c r="E68" s="10">
        <f t="shared" si="59"/>
        <v>24.750438175333301</v>
      </c>
      <c r="F68" s="7" t="s">
        <v>83</v>
      </c>
      <c r="G68" s="1">
        <v>11</v>
      </c>
      <c r="H68" s="9">
        <f t="shared" si="41"/>
        <v>19.3124726964516</v>
      </c>
      <c r="I68" s="9">
        <f t="shared" si="42"/>
        <v>292.46247269645158</v>
      </c>
      <c r="J68" s="9">
        <f t="shared" si="43"/>
        <v>0.18343380724772348</v>
      </c>
      <c r="K68" s="9">
        <f t="shared" si="44"/>
        <v>7.8262083333333337</v>
      </c>
      <c r="L68" s="9">
        <f t="shared" si="45"/>
        <v>7.8262083333333343E-2</v>
      </c>
      <c r="M68" s="1" t="s">
        <v>85</v>
      </c>
      <c r="N68" s="9">
        <f>(O67-P67)*$C$21/100</f>
        <v>9.3042564002342343E-2</v>
      </c>
      <c r="O68" s="9">
        <f t="shared" si="60"/>
        <v>8.3159060386088196E-2</v>
      </c>
      <c r="P68" s="9">
        <f t="shared" si="46"/>
        <v>1.52541830537635E-2</v>
      </c>
      <c r="Q68" s="12">
        <f t="shared" si="47"/>
        <v>2.8982947802150649E-3</v>
      </c>
      <c r="R68" s="9">
        <f t="shared" si="48"/>
        <v>1.4869795833333335E-2</v>
      </c>
      <c r="S68" s="13">
        <f t="shared" si="49"/>
        <v>0.19491153830895333</v>
      </c>
      <c r="T68" s="2">
        <f t="shared" si="50"/>
        <v>0.01</v>
      </c>
      <c r="U68" s="14">
        <f t="shared" si="51"/>
        <v>1.9491153830895334E-3</v>
      </c>
      <c r="V68" s="13"/>
      <c r="W68" s="2"/>
      <c r="X68" s="14"/>
      <c r="Y68" s="2">
        <v>0.04</v>
      </c>
      <c r="Z68" s="2">
        <v>0.21</v>
      </c>
      <c r="AA68" s="2">
        <f t="shared" si="52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3"/>
        <v>1.17E-2</v>
      </c>
      <c r="AQ68" s="1">
        <f t="shared" si="54"/>
        <v>2.2049115383089533E-2</v>
      </c>
      <c r="AR68" s="9">
        <f t="shared" si="55"/>
        <v>7.8262083333333337</v>
      </c>
      <c r="AS68" s="1">
        <f t="shared" si="56"/>
        <v>0.19</v>
      </c>
      <c r="AT68" s="1">
        <f t="shared" si="57"/>
        <v>3851000</v>
      </c>
      <c r="AU68" s="1">
        <f t="shared" si="58"/>
        <v>845949614.8480376</v>
      </c>
    </row>
    <row r="69" spans="1:48" x14ac:dyDescent="0.15">
      <c r="C69" s="7">
        <v>11</v>
      </c>
      <c r="D69" s="8">
        <v>12.7086371058667</v>
      </c>
      <c r="E69" s="10">
        <f t="shared" si="59"/>
        <v>19.3124726964516</v>
      </c>
      <c r="F69" s="7" t="s">
        <v>85</v>
      </c>
      <c r="G69" s="1">
        <v>12</v>
      </c>
      <c r="H69" s="9">
        <f t="shared" si="41"/>
        <v>12.7086371058667</v>
      </c>
      <c r="I69" s="9">
        <f t="shared" si="42"/>
        <v>285.85863710586671</v>
      </c>
      <c r="J69" s="9">
        <f t="shared" si="43"/>
        <v>8.5007558241141659E-2</v>
      </c>
      <c r="K69" s="9">
        <f t="shared" si="44"/>
        <v>7.8262083333333337</v>
      </c>
      <c r="L69" s="9">
        <f t="shared" si="45"/>
        <v>7.8262083333333343E-2</v>
      </c>
      <c r="M69" s="1" t="s">
        <v>83</v>
      </c>
      <c r="O69" s="9">
        <f t="shared" si="60"/>
        <v>0.14616696066565804</v>
      </c>
      <c r="P69" s="9">
        <f t="shared" si="46"/>
        <v>1.2425296421716588E-2</v>
      </c>
      <c r="Q69" s="12">
        <f t="shared" si="47"/>
        <v>2.3608063201261517E-3</v>
      </c>
      <c r="R69" s="9">
        <f t="shared" si="48"/>
        <v>1.4869795833333335E-2</v>
      </c>
      <c r="S69" s="13">
        <f t="shared" si="49"/>
        <v>0.15876521416884404</v>
      </c>
      <c r="T69" s="2">
        <f t="shared" si="50"/>
        <v>0.01</v>
      </c>
      <c r="U69" s="14">
        <f t="shared" si="51"/>
        <v>1.5876521416884404E-3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1.3587652141688441E-2</v>
      </c>
      <c r="AR69" s="9">
        <f t="shared" si="55"/>
        <v>7.8262083333333337</v>
      </c>
      <c r="AS69" s="1">
        <f t="shared" si="56"/>
        <v>0.19</v>
      </c>
      <c r="AT69" s="1">
        <f t="shared" si="57"/>
        <v>3851000</v>
      </c>
      <c r="AU69" s="1">
        <f t="shared" si="58"/>
        <v>521312029.81349903</v>
      </c>
      <c r="AV69" s="1">
        <f>SUM(AU58:AU69)</f>
        <v>11051867817.706245</v>
      </c>
    </row>
    <row r="70" spans="1:48" x14ac:dyDescent="0.15">
      <c r="C70" s="7">
        <v>12</v>
      </c>
      <c r="D70" s="8">
        <v>7.09797145906452</v>
      </c>
      <c r="E70" s="10">
        <f t="shared" si="59"/>
        <v>12.7086371058667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8">
        <v>5.5637192800322604</v>
      </c>
      <c r="E73" s="7"/>
      <c r="F73" s="7"/>
      <c r="G73" s="1">
        <v>1</v>
      </c>
      <c r="H73" s="9">
        <f t="shared" ref="H73:H84" si="61">E74</f>
        <v>5.5637192800322604</v>
      </c>
      <c r="I73" s="9">
        <f t="shared" ref="I73:I84" si="62">H73+273.15</f>
        <v>278.71371928003225</v>
      </c>
      <c r="J73" s="9">
        <f t="shared" ref="J73:J84" si="63">EXP(($C$15*(I73-$C$13))/($C$16*I73*$C$13))</f>
        <v>3.5501007009146941E-2</v>
      </c>
      <c r="K73" s="9">
        <f t="shared" ref="K73:K84" si="64">$B$73/12</f>
        <v>7.5919999999999996</v>
      </c>
      <c r="L73" s="9">
        <f t="shared" ref="L73:L84" si="65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6">O73*J73</f>
        <v>2.695236452134436E-3</v>
      </c>
      <c r="Q73" s="12">
        <f t="shared" ref="Q73:Q84" si="67">P73*$B$75</f>
        <v>4.8514256138419844E-4</v>
      </c>
      <c r="R73" s="9">
        <f t="shared" ref="R73:R84" si="68">L73*$B$75</f>
        <v>1.36656E-2</v>
      </c>
      <c r="S73" s="13">
        <f t="shared" ref="S73:S84" si="69">Q73/R73</f>
        <v>3.5501007009146941E-2</v>
      </c>
      <c r="T73" s="2">
        <f t="shared" ref="T73:T84" si="70">$B$74/100</f>
        <v>0.01</v>
      </c>
      <c r="U73" s="14">
        <f t="shared" ref="U73:U84" si="71">S73*T73</f>
        <v>3.5501007009146942E-4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1.295501007009147E-2</v>
      </c>
      <c r="AR73" s="9">
        <f t="shared" ref="AR73:AR84" si="75">$B$73/12</f>
        <v>7.5919999999999996</v>
      </c>
      <c r="AS73" s="1">
        <f t="shared" ref="AS73:AS84" si="76">$B$75</f>
        <v>0.18</v>
      </c>
      <c r="AT73" s="1">
        <f t="shared" ref="AT73:AT84" si="77">$E$4/12</f>
        <v>1750750</v>
      </c>
      <c r="AU73" s="1">
        <f t="shared" ref="AU73:AU84" si="78">AT73*10000*AS73*0.67*AR73*AQ73</f>
        <v>207665999.72000071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5.2701373272580696</v>
      </c>
      <c r="E74" s="10">
        <f t="shared" ref="E74:E85" si="79">D73</f>
        <v>5.5637192800322604</v>
      </c>
      <c r="F74" s="7" t="s">
        <v>83</v>
      </c>
      <c r="G74" s="1">
        <v>2</v>
      </c>
      <c r="H74" s="9">
        <f t="shared" si="61"/>
        <v>5.2701373272580696</v>
      </c>
      <c r="I74" s="9">
        <f t="shared" si="62"/>
        <v>278.42013732725803</v>
      </c>
      <c r="J74" s="9">
        <f t="shared" si="63"/>
        <v>3.4217044717684747E-2</v>
      </c>
      <c r="K74" s="9">
        <f t="shared" si="64"/>
        <v>7.5919999999999996</v>
      </c>
      <c r="L74" s="9">
        <f t="shared" si="65"/>
        <v>7.5920000000000001E-2</v>
      </c>
      <c r="M74" s="1" t="s">
        <v>83</v>
      </c>
      <c r="O74" s="9">
        <f t="shared" ref="O74:O84" si="80">L74+O73-P73-N74</f>
        <v>0.14914476354786557</v>
      </c>
      <c r="P74" s="9">
        <f t="shared" si="66"/>
        <v>5.1032930437258347E-3</v>
      </c>
      <c r="Q74" s="12">
        <f t="shared" si="67"/>
        <v>9.1859274787065015E-4</v>
      </c>
      <c r="R74" s="9">
        <f t="shared" si="68"/>
        <v>1.36656E-2</v>
      </c>
      <c r="S74" s="13">
        <f t="shared" si="69"/>
        <v>6.7219349891014676E-2</v>
      </c>
      <c r="T74" s="2">
        <f t="shared" si="70"/>
        <v>0.01</v>
      </c>
      <c r="U74" s="14">
        <f t="shared" si="71"/>
        <v>6.7219349891014678E-4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1.3272193498910147E-2</v>
      </c>
      <c r="AR74" s="9">
        <f t="shared" si="75"/>
        <v>7.5919999999999996</v>
      </c>
      <c r="AS74" s="1">
        <f t="shared" si="76"/>
        <v>0.18</v>
      </c>
      <c r="AT74" s="1">
        <f t="shared" si="77"/>
        <v>1750750</v>
      </c>
      <c r="AU74" s="1">
        <f t="shared" si="78"/>
        <v>212750381.24374145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5.2305227350344801</v>
      </c>
      <c r="E75" s="10">
        <f t="shared" si="79"/>
        <v>5.2701373272580696</v>
      </c>
      <c r="F75" s="7" t="s">
        <v>83</v>
      </c>
      <c r="G75" s="1">
        <v>3</v>
      </c>
      <c r="H75" s="9">
        <f t="shared" si="61"/>
        <v>5.2305227350344801</v>
      </c>
      <c r="I75" s="9">
        <f t="shared" si="62"/>
        <v>278.38052273503445</v>
      </c>
      <c r="J75" s="9">
        <f t="shared" si="63"/>
        <v>3.404718368551865E-2</v>
      </c>
      <c r="K75" s="9">
        <f t="shared" si="64"/>
        <v>7.5919999999999996</v>
      </c>
      <c r="L75" s="9">
        <f t="shared" si="65"/>
        <v>7.5920000000000001E-2</v>
      </c>
      <c r="M75" s="1" t="s">
        <v>83</v>
      </c>
      <c r="O75" s="9">
        <f t="shared" si="80"/>
        <v>0.21996147050413975</v>
      </c>
      <c r="P75" s="9">
        <f t="shared" si="66"/>
        <v>7.4890685899912388E-3</v>
      </c>
      <c r="Q75" s="12">
        <f t="shared" si="67"/>
        <v>1.3480323461984229E-3</v>
      </c>
      <c r="R75" s="9">
        <f t="shared" si="68"/>
        <v>1.36656E-2</v>
      </c>
      <c r="S75" s="13">
        <f t="shared" si="69"/>
        <v>9.8644212196934117E-2</v>
      </c>
      <c r="T75" s="2">
        <f t="shared" si="70"/>
        <v>0.01</v>
      </c>
      <c r="U75" s="14">
        <f t="shared" si="71"/>
        <v>9.8644212196934123E-4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1.3586442121969342E-2</v>
      </c>
      <c r="AR75" s="9">
        <f t="shared" si="75"/>
        <v>7.5919999999999996</v>
      </c>
      <c r="AS75" s="1">
        <f t="shared" si="76"/>
        <v>0.18</v>
      </c>
      <c r="AT75" s="1">
        <f t="shared" si="77"/>
        <v>1750750</v>
      </c>
      <c r="AU75" s="1">
        <f t="shared" si="78"/>
        <v>217787718.46811619</v>
      </c>
    </row>
    <row r="76" spans="1:48" x14ac:dyDescent="0.15">
      <c r="C76" s="7">
        <v>3</v>
      </c>
      <c r="D76" s="8">
        <v>10.746389784096801</v>
      </c>
      <c r="E76" s="10">
        <f t="shared" si="79"/>
        <v>5.2305227350344801</v>
      </c>
      <c r="F76" s="7" t="s">
        <v>83</v>
      </c>
      <c r="G76" s="1">
        <v>4</v>
      </c>
      <c r="H76" s="9">
        <f t="shared" si="61"/>
        <v>10.746389784096801</v>
      </c>
      <c r="I76" s="9">
        <f t="shared" si="62"/>
        <v>283.89638978409675</v>
      </c>
      <c r="J76" s="9">
        <f t="shared" si="63"/>
        <v>6.7175732608051708E-2</v>
      </c>
      <c r="K76" s="9">
        <f t="shared" si="64"/>
        <v>7.5919999999999996</v>
      </c>
      <c r="L76" s="9">
        <f t="shared" si="65"/>
        <v>7.5920000000000001E-2</v>
      </c>
      <c r="M76" s="1" t="s">
        <v>83</v>
      </c>
      <c r="O76" s="9">
        <f t="shared" si="80"/>
        <v>0.2883924019141485</v>
      </c>
      <c r="P76" s="9">
        <f t="shared" si="66"/>
        <v>1.9372970877178618E-2</v>
      </c>
      <c r="Q76" s="12">
        <f t="shared" si="67"/>
        <v>3.4871347578921512E-3</v>
      </c>
      <c r="R76" s="9">
        <f t="shared" si="68"/>
        <v>1.36656E-2</v>
      </c>
      <c r="S76" s="13">
        <f t="shared" si="69"/>
        <v>0.25517611798180478</v>
      </c>
      <c r="T76" s="2">
        <f t="shared" si="70"/>
        <v>0.01</v>
      </c>
      <c r="U76" s="14">
        <f t="shared" si="71"/>
        <v>2.5517611798180481E-3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1.5151761179818049E-2</v>
      </c>
      <c r="AR76" s="9">
        <f t="shared" si="75"/>
        <v>7.5919999999999996</v>
      </c>
      <c r="AS76" s="1">
        <f t="shared" si="76"/>
        <v>0.18</v>
      </c>
      <c r="AT76" s="1">
        <f t="shared" si="77"/>
        <v>1750750</v>
      </c>
      <c r="AU76" s="1">
        <f t="shared" si="78"/>
        <v>242879443.23484394</v>
      </c>
    </row>
    <row r="77" spans="1:48" x14ac:dyDescent="0.15">
      <c r="C77" s="7">
        <v>4</v>
      </c>
      <c r="D77" s="8">
        <v>18.2701303866667</v>
      </c>
      <c r="E77" s="10">
        <f t="shared" si="79"/>
        <v>10.746389784096801</v>
      </c>
      <c r="F77" s="7" t="s">
        <v>83</v>
      </c>
      <c r="G77" s="1">
        <v>5</v>
      </c>
      <c r="H77" s="9">
        <f t="shared" si="61"/>
        <v>18.2701303866667</v>
      </c>
      <c r="I77" s="9">
        <f t="shared" si="62"/>
        <v>291.4201303866667</v>
      </c>
      <c r="J77" s="9">
        <f t="shared" si="63"/>
        <v>0.16284104393754251</v>
      </c>
      <c r="K77" s="9">
        <f t="shared" si="64"/>
        <v>7.5919999999999996</v>
      </c>
      <c r="L77" s="9">
        <f t="shared" si="65"/>
        <v>7.5920000000000001E-2</v>
      </c>
      <c r="M77" s="1" t="s">
        <v>85</v>
      </c>
      <c r="N77" s="9">
        <f>(O76-P76)*$C$21/100</f>
        <v>0.25556845948512141</v>
      </c>
      <c r="O77" s="9">
        <f t="shared" si="80"/>
        <v>8.9370971551848477E-2</v>
      </c>
      <c r="P77" s="9">
        <f t="shared" si="66"/>
        <v>1.455326230521542E-2</v>
      </c>
      <c r="Q77" s="12">
        <f t="shared" si="67"/>
        <v>2.6195872149387756E-3</v>
      </c>
      <c r="R77" s="9">
        <f t="shared" si="68"/>
        <v>1.36656E-2</v>
      </c>
      <c r="S77" s="13">
        <f t="shared" si="69"/>
        <v>0.19169207462085644</v>
      </c>
      <c r="T77" s="2">
        <f t="shared" si="70"/>
        <v>0.01</v>
      </c>
      <c r="U77" s="14">
        <f t="shared" si="71"/>
        <v>1.9169207462085645E-3</v>
      </c>
      <c r="V77" s="13"/>
      <c r="W77" s="2"/>
      <c r="X77" s="14"/>
      <c r="Y77" s="2">
        <v>0.04</v>
      </c>
      <c r="Z77" s="2">
        <v>0.27</v>
      </c>
      <c r="AA77" s="2">
        <f t="shared" si="72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3"/>
        <v>1.0799999999999999E-2</v>
      </c>
      <c r="AQ77" s="1">
        <f t="shared" si="74"/>
        <v>2.3516920746208564E-2</v>
      </c>
      <c r="AR77" s="9">
        <f t="shared" si="75"/>
        <v>7.5919999999999996</v>
      </c>
      <c r="AS77" s="1">
        <f t="shared" si="76"/>
        <v>0.18</v>
      </c>
      <c r="AT77" s="1">
        <f t="shared" si="77"/>
        <v>1750750</v>
      </c>
      <c r="AU77" s="1">
        <f t="shared" si="78"/>
        <v>376971135.54331225</v>
      </c>
    </row>
    <row r="78" spans="1:48" x14ac:dyDescent="0.15">
      <c r="C78" s="7">
        <v>5</v>
      </c>
      <c r="D78" s="8">
        <v>24.593910107741898</v>
      </c>
      <c r="E78" s="10">
        <f t="shared" si="79"/>
        <v>18.2701303866667</v>
      </c>
      <c r="F78" s="7" t="s">
        <v>85</v>
      </c>
      <c r="G78" s="1">
        <v>6</v>
      </c>
      <c r="H78" s="9">
        <f t="shared" si="61"/>
        <v>24.593910107741898</v>
      </c>
      <c r="I78" s="9">
        <f t="shared" si="62"/>
        <v>297.7439101077419</v>
      </c>
      <c r="J78" s="9">
        <f t="shared" si="63"/>
        <v>0.33109370173634489</v>
      </c>
      <c r="K78" s="9">
        <f t="shared" si="64"/>
        <v>7.5919999999999996</v>
      </c>
      <c r="L78" s="9">
        <f t="shared" si="65"/>
        <v>7.5920000000000001E-2</v>
      </c>
      <c r="M78" s="1" t="s">
        <v>83</v>
      </c>
      <c r="O78" s="9">
        <f t="shared" si="80"/>
        <v>0.15073770924663304</v>
      </c>
      <c r="P78" s="9">
        <f t="shared" si="66"/>
        <v>4.9908306145724599E-2</v>
      </c>
      <c r="Q78" s="12">
        <f t="shared" si="67"/>
        <v>8.9834951062304266E-3</v>
      </c>
      <c r="R78" s="9">
        <f t="shared" si="68"/>
        <v>1.36656E-2</v>
      </c>
      <c r="S78" s="13">
        <f t="shared" si="69"/>
        <v>0.65738021793630919</v>
      </c>
      <c r="T78" s="2">
        <f t="shared" si="70"/>
        <v>0.01</v>
      </c>
      <c r="U78" s="14">
        <f t="shared" si="71"/>
        <v>6.5738021793630922E-3</v>
      </c>
      <c r="V78" s="13"/>
      <c r="W78" s="2"/>
      <c r="X78" s="14"/>
      <c r="Y78" s="2">
        <v>0.05</v>
      </c>
      <c r="Z78" s="2">
        <v>0.27</v>
      </c>
      <c r="AA78" s="2">
        <f t="shared" si="72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3"/>
        <v>1.44E-2</v>
      </c>
      <c r="AQ78" s="1">
        <f t="shared" si="74"/>
        <v>3.4473802179363092E-2</v>
      </c>
      <c r="AR78" s="9">
        <f t="shared" si="75"/>
        <v>7.5919999999999996</v>
      </c>
      <c r="AS78" s="1">
        <f t="shared" si="76"/>
        <v>0.18</v>
      </c>
      <c r="AT78" s="1">
        <f t="shared" si="77"/>
        <v>1750750</v>
      </c>
      <c r="AU78" s="1">
        <f t="shared" si="78"/>
        <v>552607566.87906063</v>
      </c>
    </row>
    <row r="79" spans="1:48" x14ac:dyDescent="0.15">
      <c r="C79" s="7">
        <v>6</v>
      </c>
      <c r="D79" s="8">
        <v>27.650260037999999</v>
      </c>
      <c r="E79" s="10">
        <f t="shared" si="79"/>
        <v>24.593910107741898</v>
      </c>
      <c r="F79" s="7" t="s">
        <v>83</v>
      </c>
      <c r="G79" s="1">
        <v>7</v>
      </c>
      <c r="H79" s="9">
        <f t="shared" si="61"/>
        <v>27.650260037999999</v>
      </c>
      <c r="I79" s="9">
        <f t="shared" si="62"/>
        <v>300.80026003799998</v>
      </c>
      <c r="J79" s="9">
        <f t="shared" si="63"/>
        <v>0.46158973769831452</v>
      </c>
      <c r="K79" s="9">
        <f t="shared" si="64"/>
        <v>7.5919999999999996</v>
      </c>
      <c r="L79" s="9">
        <f t="shared" si="65"/>
        <v>7.5920000000000001E-2</v>
      </c>
      <c r="M79" s="1" t="s">
        <v>83</v>
      </c>
      <c r="O79" s="9">
        <f t="shared" si="80"/>
        <v>0.17674940310090842</v>
      </c>
      <c r="P79" s="9">
        <f t="shared" si="66"/>
        <v>8.1585710615681969E-2</v>
      </c>
      <c r="Q79" s="12">
        <f t="shared" si="67"/>
        <v>1.4685427910822753E-2</v>
      </c>
      <c r="R79" s="9">
        <f t="shared" si="68"/>
        <v>1.36656E-2</v>
      </c>
      <c r="S79" s="13">
        <f t="shared" si="69"/>
        <v>1.0746273790263694</v>
      </c>
      <c r="T79" s="2">
        <f t="shared" si="70"/>
        <v>0.01</v>
      </c>
      <c r="U79" s="14">
        <f t="shared" si="71"/>
        <v>1.0746273790263694E-2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3.8646273790263697E-2</v>
      </c>
      <c r="AR79" s="9">
        <f t="shared" si="75"/>
        <v>7.5919999999999996</v>
      </c>
      <c r="AS79" s="1">
        <f t="shared" si="76"/>
        <v>0.18</v>
      </c>
      <c r="AT79" s="1">
        <f t="shared" si="77"/>
        <v>1750750</v>
      </c>
      <c r="AU79" s="1">
        <f t="shared" si="78"/>
        <v>619491381.22524881</v>
      </c>
    </row>
    <row r="80" spans="1:48" x14ac:dyDescent="0.15">
      <c r="C80" s="7">
        <v>7</v>
      </c>
      <c r="D80" s="8">
        <v>30.027693546451601</v>
      </c>
      <c r="E80" s="10">
        <f t="shared" si="79"/>
        <v>27.650260037999999</v>
      </c>
      <c r="F80" s="7" t="s">
        <v>83</v>
      </c>
      <c r="G80" s="1">
        <v>8</v>
      </c>
      <c r="H80" s="9">
        <f t="shared" si="61"/>
        <v>30.027693546451601</v>
      </c>
      <c r="I80" s="9">
        <f t="shared" si="62"/>
        <v>303.17769354645156</v>
      </c>
      <c r="J80" s="9">
        <f t="shared" si="63"/>
        <v>0.59496931874826686</v>
      </c>
      <c r="K80" s="9">
        <f t="shared" si="64"/>
        <v>7.5919999999999996</v>
      </c>
      <c r="L80" s="9">
        <f t="shared" si="65"/>
        <v>7.5920000000000001E-2</v>
      </c>
      <c r="M80" s="1" t="s">
        <v>83</v>
      </c>
      <c r="O80" s="9">
        <f t="shared" si="80"/>
        <v>0.17108369248522642</v>
      </c>
      <c r="P80" s="9">
        <f t="shared" si="66"/>
        <v>0.10178954796687315</v>
      </c>
      <c r="Q80" s="12">
        <f t="shared" si="67"/>
        <v>1.8322118634037165E-2</v>
      </c>
      <c r="R80" s="9">
        <f t="shared" si="68"/>
        <v>1.36656E-2</v>
      </c>
      <c r="S80" s="13">
        <f t="shared" si="69"/>
        <v>1.3407474705857896</v>
      </c>
      <c r="T80" s="2">
        <f t="shared" si="70"/>
        <v>0.01</v>
      </c>
      <c r="U80" s="14">
        <f t="shared" si="71"/>
        <v>1.3407474705857896E-2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4.1307474705857897E-2</v>
      </c>
      <c r="AR80" s="9">
        <f t="shared" si="75"/>
        <v>7.5919999999999996</v>
      </c>
      <c r="AS80" s="1">
        <f t="shared" si="76"/>
        <v>0.18</v>
      </c>
      <c r="AT80" s="1">
        <f t="shared" si="77"/>
        <v>1750750</v>
      </c>
      <c r="AU80" s="1">
        <f t="shared" si="78"/>
        <v>662149854.32582188</v>
      </c>
    </row>
    <row r="81" spans="1:48" x14ac:dyDescent="0.15">
      <c r="C81" s="7">
        <v>8</v>
      </c>
      <c r="D81" s="8">
        <v>29.049736303225799</v>
      </c>
      <c r="E81" s="10">
        <f t="shared" si="79"/>
        <v>30.027693546451601</v>
      </c>
      <c r="F81" s="7" t="s">
        <v>83</v>
      </c>
      <c r="G81" s="1">
        <v>9</v>
      </c>
      <c r="H81" s="9">
        <f t="shared" si="61"/>
        <v>29.049736303225799</v>
      </c>
      <c r="I81" s="9">
        <f t="shared" si="62"/>
        <v>302.19973630322579</v>
      </c>
      <c r="J81" s="9">
        <f t="shared" si="63"/>
        <v>0.53623850302193488</v>
      </c>
      <c r="K81" s="9">
        <f t="shared" si="64"/>
        <v>7.5919999999999996</v>
      </c>
      <c r="L81" s="9">
        <f t="shared" si="65"/>
        <v>7.5920000000000001E-2</v>
      </c>
      <c r="M81" s="1" t="s">
        <v>83</v>
      </c>
      <c r="O81" s="9">
        <f t="shared" si="80"/>
        <v>0.14521414451835327</v>
      </c>
      <c r="P81" s="9">
        <f t="shared" si="66"/>
        <v>7.7869415474132661E-2</v>
      </c>
      <c r="Q81" s="12">
        <f t="shared" si="67"/>
        <v>1.4016494785343879E-2</v>
      </c>
      <c r="R81" s="9">
        <f t="shared" si="68"/>
        <v>1.36656E-2</v>
      </c>
      <c r="S81" s="13">
        <f t="shared" si="69"/>
        <v>1.0256772322725587</v>
      </c>
      <c r="T81" s="2">
        <f t="shared" si="70"/>
        <v>0.01</v>
      </c>
      <c r="U81" s="14">
        <f t="shared" si="71"/>
        <v>1.0256772322725587E-2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3.8156772322725588E-2</v>
      </c>
      <c r="AR81" s="9">
        <f t="shared" si="75"/>
        <v>7.5919999999999996</v>
      </c>
      <c r="AS81" s="1">
        <f t="shared" si="76"/>
        <v>0.18</v>
      </c>
      <c r="AT81" s="1">
        <f t="shared" si="77"/>
        <v>1750750</v>
      </c>
      <c r="AU81" s="1">
        <f t="shared" si="78"/>
        <v>611644778.94005346</v>
      </c>
    </row>
    <row r="82" spans="1:48" x14ac:dyDescent="0.15">
      <c r="C82" s="7">
        <v>9</v>
      </c>
      <c r="D82" s="8">
        <v>24.750438175333301</v>
      </c>
      <c r="E82" s="10">
        <f t="shared" si="79"/>
        <v>29.049736303225799</v>
      </c>
      <c r="F82" s="7" t="s">
        <v>83</v>
      </c>
      <c r="G82" s="1">
        <v>10</v>
      </c>
      <c r="H82" s="9">
        <f t="shared" si="61"/>
        <v>24.750438175333301</v>
      </c>
      <c r="I82" s="9">
        <f t="shared" si="62"/>
        <v>297.90043817533331</v>
      </c>
      <c r="J82" s="9">
        <f t="shared" si="63"/>
        <v>0.33683197754631661</v>
      </c>
      <c r="K82" s="9">
        <f t="shared" si="64"/>
        <v>7.5919999999999996</v>
      </c>
      <c r="L82" s="9">
        <f t="shared" si="65"/>
        <v>7.5920000000000001E-2</v>
      </c>
      <c r="M82" s="1" t="s">
        <v>83</v>
      </c>
      <c r="O82" s="9">
        <f t="shared" si="80"/>
        <v>0.14326472904422061</v>
      </c>
      <c r="P82" s="9">
        <f t="shared" si="66"/>
        <v>4.8256141996602046E-2</v>
      </c>
      <c r="Q82" s="12">
        <f t="shared" si="67"/>
        <v>8.6861055593883685E-3</v>
      </c>
      <c r="R82" s="9">
        <f t="shared" si="68"/>
        <v>1.36656E-2</v>
      </c>
      <c r="S82" s="13">
        <f t="shared" si="69"/>
        <v>0.63561830870129143</v>
      </c>
      <c r="T82" s="2">
        <f t="shared" si="70"/>
        <v>0.01</v>
      </c>
      <c r="U82" s="14">
        <f t="shared" si="71"/>
        <v>6.3561830870129147E-3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3.4256183087012913E-2</v>
      </c>
      <c r="AR82" s="9">
        <f t="shared" si="75"/>
        <v>7.5919999999999996</v>
      </c>
      <c r="AS82" s="1">
        <f t="shared" si="76"/>
        <v>0.18</v>
      </c>
      <c r="AT82" s="1">
        <f t="shared" si="77"/>
        <v>1750750</v>
      </c>
      <c r="AU82" s="1">
        <f t="shared" si="78"/>
        <v>549119180.05986464</v>
      </c>
    </row>
    <row r="83" spans="1:48" x14ac:dyDescent="0.15">
      <c r="C83" s="7">
        <v>10</v>
      </c>
      <c r="D83" s="8">
        <v>19.3124726964516</v>
      </c>
      <c r="E83" s="10">
        <f t="shared" si="79"/>
        <v>24.750438175333301</v>
      </c>
      <c r="F83" s="7" t="s">
        <v>83</v>
      </c>
      <c r="G83" s="1">
        <v>11</v>
      </c>
      <c r="H83" s="9">
        <f t="shared" si="61"/>
        <v>19.3124726964516</v>
      </c>
      <c r="I83" s="9">
        <f t="shared" si="62"/>
        <v>292.46247269645158</v>
      </c>
      <c r="J83" s="9">
        <f t="shared" si="63"/>
        <v>0.18343380724772348</v>
      </c>
      <c r="K83" s="9">
        <f t="shared" si="64"/>
        <v>7.5919999999999996</v>
      </c>
      <c r="L83" s="9">
        <f t="shared" si="65"/>
        <v>7.5920000000000001E-2</v>
      </c>
      <c r="M83" s="1" t="s">
        <v>85</v>
      </c>
      <c r="N83" s="9">
        <f>(O82-P82)*$C$21/100</f>
        <v>9.0258157695237623E-2</v>
      </c>
      <c r="O83" s="9">
        <f t="shared" si="80"/>
        <v>8.0670429352380918E-2</v>
      </c>
      <c r="P83" s="9">
        <f t="shared" si="66"/>
        <v>1.4797683988415735E-2</v>
      </c>
      <c r="Q83" s="12">
        <f t="shared" si="67"/>
        <v>2.6635831179148322E-3</v>
      </c>
      <c r="R83" s="9">
        <f t="shared" si="68"/>
        <v>1.36656E-2</v>
      </c>
      <c r="S83" s="13">
        <f t="shared" si="69"/>
        <v>0.1949115383089533</v>
      </c>
      <c r="T83" s="2">
        <f t="shared" si="70"/>
        <v>0.01</v>
      </c>
      <c r="U83" s="14">
        <f t="shared" si="71"/>
        <v>1.9491153830895331E-3</v>
      </c>
      <c r="V83" s="13"/>
      <c r="W83" s="2"/>
      <c r="X83" s="14"/>
      <c r="Y83" s="2">
        <v>0.04</v>
      </c>
      <c r="Z83" s="2">
        <v>0.27</v>
      </c>
      <c r="AA83" s="2">
        <f t="shared" si="72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3"/>
        <v>1.0799999999999999E-2</v>
      </c>
      <c r="AQ83" s="1">
        <f t="shared" si="74"/>
        <v>2.3549115383089535E-2</v>
      </c>
      <c r="AR83" s="9">
        <f t="shared" si="75"/>
        <v>7.5919999999999996</v>
      </c>
      <c r="AS83" s="1">
        <f t="shared" si="76"/>
        <v>0.18</v>
      </c>
      <c r="AT83" s="1">
        <f t="shared" si="77"/>
        <v>1750750</v>
      </c>
      <c r="AU83" s="1">
        <f t="shared" si="78"/>
        <v>377487208.58511901</v>
      </c>
    </row>
    <row r="84" spans="1:48" x14ac:dyDescent="0.15">
      <c r="C84" s="7">
        <v>11</v>
      </c>
      <c r="D84" s="8">
        <v>12.7086371058667</v>
      </c>
      <c r="E84" s="10">
        <f t="shared" si="79"/>
        <v>19.3124726964516</v>
      </c>
      <c r="F84" s="7" t="s">
        <v>85</v>
      </c>
      <c r="G84" s="1">
        <v>12</v>
      </c>
      <c r="H84" s="9">
        <f t="shared" si="61"/>
        <v>12.7086371058667</v>
      </c>
      <c r="I84" s="9">
        <f t="shared" si="62"/>
        <v>285.85863710586671</v>
      </c>
      <c r="J84" s="9">
        <f t="shared" si="63"/>
        <v>8.5007558241141659E-2</v>
      </c>
      <c r="K84" s="9">
        <f t="shared" si="64"/>
        <v>7.5919999999999996</v>
      </c>
      <c r="L84" s="9">
        <f t="shared" si="65"/>
        <v>7.5920000000000001E-2</v>
      </c>
      <c r="M84" s="1" t="s">
        <v>83</v>
      </c>
      <c r="O84" s="9">
        <f t="shared" si="80"/>
        <v>0.14179274536396519</v>
      </c>
      <c r="P84" s="9">
        <f t="shared" si="66"/>
        <v>1.205345505969864E-2</v>
      </c>
      <c r="Q84" s="12">
        <f t="shared" si="67"/>
        <v>2.1696219107457549E-3</v>
      </c>
      <c r="R84" s="9">
        <f t="shared" si="68"/>
        <v>1.36656E-2</v>
      </c>
      <c r="S84" s="13">
        <f t="shared" si="69"/>
        <v>0.15876521416884404</v>
      </c>
      <c r="T84" s="2">
        <f t="shared" si="70"/>
        <v>0.01</v>
      </c>
      <c r="U84" s="14">
        <f t="shared" si="71"/>
        <v>1.5876521416884404E-3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1.4187652141688441E-2</v>
      </c>
      <c r="AR84" s="9">
        <f t="shared" si="75"/>
        <v>7.5919999999999996</v>
      </c>
      <c r="AS84" s="1">
        <f t="shared" si="76"/>
        <v>0.18</v>
      </c>
      <c r="AT84" s="1">
        <f t="shared" si="77"/>
        <v>1750750</v>
      </c>
      <c r="AU84" s="1">
        <f t="shared" si="78"/>
        <v>227424984.59999549</v>
      </c>
      <c r="AV84" s="1">
        <f>SUM(AU73:AU84)</f>
        <v>4857979632.8251781</v>
      </c>
    </row>
    <row r="85" spans="1:48" x14ac:dyDescent="0.15">
      <c r="C85" s="7">
        <v>12</v>
      </c>
      <c r="D85" s="8">
        <v>7.09797145906452</v>
      </c>
      <c r="E85" s="10">
        <f t="shared" si="79"/>
        <v>12.7086371058667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92.600499999999997</v>
      </c>
      <c r="C89" s="7" t="s">
        <v>82</v>
      </c>
      <c r="D89" s="8">
        <v>5.5637192800322604</v>
      </c>
      <c r="E89" s="7"/>
      <c r="F89" s="7"/>
      <c r="G89" s="1">
        <v>1</v>
      </c>
      <c r="H89" s="9">
        <f t="shared" ref="H89:H100" si="81">E90</f>
        <v>5.5637192800322604</v>
      </c>
      <c r="I89" s="9">
        <f t="shared" ref="I89:I100" si="82">H89+273.15</f>
        <v>278.71371928003225</v>
      </c>
      <c r="J89" s="9">
        <f t="shared" ref="J89:J100" si="83">EXP(($C$15*(I89-$C$13))/($C$16*I89*$C$13))</f>
        <v>3.5501007009146941E-2</v>
      </c>
      <c r="K89" s="9">
        <f t="shared" ref="K89:K100" si="84">$B$89/12</f>
        <v>7.7167083333333331</v>
      </c>
      <c r="L89" s="9">
        <f t="shared" ref="L89:L100" si="85">K89*$B$90/100</f>
        <v>2.2378454166666666</v>
      </c>
      <c r="M89" s="1" t="s">
        <v>83</v>
      </c>
      <c r="O89" s="9">
        <f>L89</f>
        <v>2.2378454166666666</v>
      </c>
      <c r="P89" s="9">
        <f t="shared" ref="P89:P100" si="86">O89*J89</f>
        <v>7.944576582247069E-2</v>
      </c>
      <c r="Q89" s="12">
        <f t="shared" ref="Q89:Q100" si="87">P89*$B$91</f>
        <v>3.5750594620111813E-2</v>
      </c>
      <c r="R89" s="9">
        <f t="shared" ref="R89:R100" si="88">L89*$B$91</f>
        <v>1.0070304375000001</v>
      </c>
      <c r="S89" s="13">
        <f t="shared" ref="S89:S100" si="89">Q89/R89</f>
        <v>3.5501007009146941E-2</v>
      </c>
      <c r="T89" s="2">
        <f t="shared" ref="T89:T100" si="90">$B$90/100</f>
        <v>0.28999999999999998</v>
      </c>
      <c r="U89" s="14">
        <f t="shared" ref="U89:U100" si="91">S89*T89</f>
        <v>1.0295292032652613E-2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3.3441030547844759E-2</v>
      </c>
      <c r="AK89" s="9">
        <f t="shared" ref="AK89:AK100" si="93">$B$89/12</f>
        <v>7.7167083333333331</v>
      </c>
      <c r="AL89" s="1">
        <f t="shared" ref="AL89:AL100" si="94">$B$91</f>
        <v>0.45</v>
      </c>
      <c r="AM89" s="17">
        <f t="shared" ref="AM89:AM100" si="95">$E$6/12</f>
        <v>0</v>
      </c>
      <c r="AN89" s="1">
        <f t="shared" ref="AN89:AN100" si="96">AM89*10000*AK89*AJ89</f>
        <v>0</v>
      </c>
    </row>
    <row r="90" spans="1:48" x14ac:dyDescent="0.15">
      <c r="A90" s="1" t="s">
        <v>84</v>
      </c>
      <c r="B90" s="1">
        <f>H6</f>
        <v>29</v>
      </c>
      <c r="C90" s="7">
        <v>1</v>
      </c>
      <c r="D90" s="8">
        <v>5.2701373272580696</v>
      </c>
      <c r="E90" s="10">
        <f t="shared" ref="E90:E101" si="97">D89</f>
        <v>5.5637192800322604</v>
      </c>
      <c r="F90" s="7" t="s">
        <v>83</v>
      </c>
      <c r="G90" s="1">
        <v>2</v>
      </c>
      <c r="H90" s="9">
        <f t="shared" si="81"/>
        <v>5.2701373272580696</v>
      </c>
      <c r="I90" s="9">
        <f t="shared" si="82"/>
        <v>278.42013732725803</v>
      </c>
      <c r="J90" s="9">
        <f t="shared" si="83"/>
        <v>3.4217044717684747E-2</v>
      </c>
      <c r="K90" s="9">
        <f t="shared" si="84"/>
        <v>7.7167083333333331</v>
      </c>
      <c r="L90" s="9">
        <f t="shared" si="85"/>
        <v>2.2378454166666666</v>
      </c>
      <c r="M90" s="1" t="s">
        <v>83</v>
      </c>
      <c r="O90" s="9">
        <f t="shared" ref="O90:O100" si="98">L90+O89-P89-N90</f>
        <v>4.3962450675108622</v>
      </c>
      <c r="P90" s="9">
        <f t="shared" si="86"/>
        <v>0.15042651406492016</v>
      </c>
      <c r="Q90" s="12">
        <f t="shared" si="87"/>
        <v>6.769193132921407E-2</v>
      </c>
      <c r="R90" s="9">
        <f t="shared" si="88"/>
        <v>1.0070304375000001</v>
      </c>
      <c r="S90" s="13">
        <f t="shared" si="89"/>
        <v>6.7219349891014649E-2</v>
      </c>
      <c r="T90" s="2">
        <f t="shared" si="90"/>
        <v>0.28999999999999998</v>
      </c>
      <c r="U90" s="14">
        <f t="shared" si="91"/>
        <v>1.9493611468394248E-2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3.6214323857720866E-2</v>
      </c>
      <c r="AK90" s="9">
        <f t="shared" si="93"/>
        <v>7.7167083333333331</v>
      </c>
      <c r="AL90" s="1">
        <f t="shared" si="94"/>
        <v>0.45</v>
      </c>
      <c r="AM90" s="17">
        <f t="shared" si="95"/>
        <v>0</v>
      </c>
      <c r="AN90" s="1">
        <f t="shared" si="96"/>
        <v>0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5.2305227350344801</v>
      </c>
      <c r="E91" s="10">
        <f t="shared" si="97"/>
        <v>5.2701373272580696</v>
      </c>
      <c r="F91" s="7" t="s">
        <v>83</v>
      </c>
      <c r="G91" s="1">
        <v>3</v>
      </c>
      <c r="H91" s="9">
        <f t="shared" si="81"/>
        <v>5.2305227350344801</v>
      </c>
      <c r="I91" s="9">
        <f t="shared" si="82"/>
        <v>278.38052273503445</v>
      </c>
      <c r="J91" s="9">
        <f t="shared" si="83"/>
        <v>3.404718368551865E-2</v>
      </c>
      <c r="K91" s="9">
        <f t="shared" si="84"/>
        <v>7.7167083333333331</v>
      </c>
      <c r="L91" s="9">
        <f t="shared" si="85"/>
        <v>2.2378454166666666</v>
      </c>
      <c r="M91" s="1" t="s">
        <v>83</v>
      </c>
      <c r="O91" s="9">
        <f t="shared" si="98"/>
        <v>6.4836639701126089</v>
      </c>
      <c r="P91" s="9">
        <f t="shared" si="86"/>
        <v>0.2207504981456031</v>
      </c>
      <c r="Q91" s="12">
        <f t="shared" si="87"/>
        <v>9.9337724165521404E-2</v>
      </c>
      <c r="R91" s="9">
        <f t="shared" si="88"/>
        <v>1.0070304375000001</v>
      </c>
      <c r="S91" s="13">
        <f t="shared" si="89"/>
        <v>9.8644212196934117E-2</v>
      </c>
      <c r="T91" s="2">
        <f t="shared" si="90"/>
        <v>0.28999999999999998</v>
      </c>
      <c r="U91" s="14">
        <f t="shared" si="91"/>
        <v>2.8606821537110892E-2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3.8961956693438937E-2</v>
      </c>
      <c r="AK91" s="9">
        <f t="shared" si="93"/>
        <v>7.7167083333333331</v>
      </c>
      <c r="AL91" s="1">
        <f t="shared" si="94"/>
        <v>0.45</v>
      </c>
      <c r="AM91" s="17">
        <f t="shared" si="95"/>
        <v>0</v>
      </c>
      <c r="AN91" s="1">
        <f t="shared" si="96"/>
        <v>0</v>
      </c>
    </row>
    <row r="92" spans="1:48" x14ac:dyDescent="0.15">
      <c r="C92" s="7">
        <v>3</v>
      </c>
      <c r="D92" s="8">
        <v>10.746389784096801</v>
      </c>
      <c r="E92" s="10">
        <f t="shared" si="97"/>
        <v>5.2305227350344801</v>
      </c>
      <c r="F92" s="7" t="s">
        <v>83</v>
      </c>
      <c r="G92" s="1">
        <v>4</v>
      </c>
      <c r="H92" s="9">
        <f t="shared" si="81"/>
        <v>10.746389784096801</v>
      </c>
      <c r="I92" s="9">
        <f t="shared" si="82"/>
        <v>283.89638978409675</v>
      </c>
      <c r="J92" s="9">
        <f t="shared" si="83"/>
        <v>6.7175732608051708E-2</v>
      </c>
      <c r="K92" s="9">
        <f t="shared" si="84"/>
        <v>7.7167083333333331</v>
      </c>
      <c r="L92" s="9">
        <f t="shared" si="85"/>
        <v>2.2378454166666666</v>
      </c>
      <c r="M92" s="1" t="s">
        <v>83</v>
      </c>
      <c r="O92" s="9">
        <f t="shared" si="98"/>
        <v>8.5007588886336709</v>
      </c>
      <c r="P92" s="9">
        <f t="shared" si="86"/>
        <v>0.57104470606837432</v>
      </c>
      <c r="Q92" s="12">
        <f t="shared" si="87"/>
        <v>0.25697011773076844</v>
      </c>
      <c r="R92" s="9">
        <f t="shared" si="88"/>
        <v>1.0070304375000001</v>
      </c>
      <c r="S92" s="13">
        <f t="shared" si="89"/>
        <v>0.25517611798180473</v>
      </c>
      <c r="T92" s="2">
        <f t="shared" si="90"/>
        <v>0.28999999999999998</v>
      </c>
      <c r="U92" s="14">
        <f t="shared" si="91"/>
        <v>7.4001074214723364E-2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5.2648323875739096E-2</v>
      </c>
      <c r="AK92" s="9">
        <f t="shared" si="93"/>
        <v>7.7167083333333331</v>
      </c>
      <c r="AL92" s="1">
        <f t="shared" si="94"/>
        <v>0.45</v>
      </c>
      <c r="AM92" s="17">
        <f t="shared" si="95"/>
        <v>0</v>
      </c>
      <c r="AN92" s="1">
        <f t="shared" si="96"/>
        <v>0</v>
      </c>
    </row>
    <row r="93" spans="1:48" x14ac:dyDescent="0.15">
      <c r="C93" s="7">
        <v>4</v>
      </c>
      <c r="D93" s="8">
        <v>18.2701303866667</v>
      </c>
      <c r="E93" s="10">
        <f t="shared" si="97"/>
        <v>10.746389784096801</v>
      </c>
      <c r="F93" s="7" t="s">
        <v>83</v>
      </c>
      <c r="G93" s="1">
        <v>5</v>
      </c>
      <c r="H93" s="9">
        <f t="shared" si="81"/>
        <v>18.2701303866667</v>
      </c>
      <c r="I93" s="9">
        <f t="shared" si="82"/>
        <v>291.4201303866667</v>
      </c>
      <c r="J93" s="9">
        <f t="shared" si="83"/>
        <v>0.16284104393754251</v>
      </c>
      <c r="K93" s="9">
        <f t="shared" si="84"/>
        <v>7.7167083333333331</v>
      </c>
      <c r="L93" s="9">
        <f t="shared" si="85"/>
        <v>2.2378454166666666</v>
      </c>
      <c r="M93" s="1" t="s">
        <v>85</v>
      </c>
      <c r="N93" s="9">
        <f>(O92-P92)*$C$21/100</f>
        <v>7.5332284734370321</v>
      </c>
      <c r="O93" s="9">
        <f t="shared" si="98"/>
        <v>2.6343311257949322</v>
      </c>
      <c r="P93" s="9">
        <f t="shared" si="86"/>
        <v>0.42897723060160836</v>
      </c>
      <c r="Q93" s="12">
        <f t="shared" si="87"/>
        <v>0.19303975377072377</v>
      </c>
      <c r="R93" s="9">
        <f t="shared" si="88"/>
        <v>1.0070304375000001</v>
      </c>
      <c r="S93" s="13">
        <f t="shared" si="89"/>
        <v>0.1916920746208565</v>
      </c>
      <c r="T93" s="2">
        <f t="shared" si="90"/>
        <v>0.28999999999999998</v>
      </c>
      <c r="U93" s="14">
        <f t="shared" si="91"/>
        <v>5.5590701640048382E-2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3.9671596544474594E-2</v>
      </c>
      <c r="AK93" s="9">
        <f t="shared" si="93"/>
        <v>7.7167083333333331</v>
      </c>
      <c r="AL93" s="1">
        <f t="shared" si="94"/>
        <v>0.45</v>
      </c>
      <c r="AM93" s="17">
        <f t="shared" si="95"/>
        <v>0</v>
      </c>
      <c r="AN93" s="1">
        <f t="shared" si="96"/>
        <v>0</v>
      </c>
    </row>
    <row r="94" spans="1:48" x14ac:dyDescent="0.15">
      <c r="C94" s="7">
        <v>5</v>
      </c>
      <c r="D94" s="8">
        <v>24.593910107741898</v>
      </c>
      <c r="E94" s="10">
        <f t="shared" si="97"/>
        <v>18.2701303866667</v>
      </c>
      <c r="F94" s="7" t="s">
        <v>85</v>
      </c>
      <c r="G94" s="1">
        <v>6</v>
      </c>
      <c r="H94" s="9">
        <f t="shared" si="81"/>
        <v>24.593910107741898</v>
      </c>
      <c r="I94" s="9">
        <f t="shared" si="82"/>
        <v>297.7439101077419</v>
      </c>
      <c r="J94" s="9">
        <f t="shared" si="83"/>
        <v>0.33109370173634489</v>
      </c>
      <c r="K94" s="9">
        <f t="shared" si="84"/>
        <v>7.7167083333333331</v>
      </c>
      <c r="L94" s="9">
        <f t="shared" si="85"/>
        <v>2.2378454166666666</v>
      </c>
      <c r="M94" s="1" t="s">
        <v>83</v>
      </c>
      <c r="O94" s="9">
        <f t="shared" si="98"/>
        <v>4.4431993118599902</v>
      </c>
      <c r="P94" s="9">
        <f t="shared" si="86"/>
        <v>1.4711153077161045</v>
      </c>
      <c r="Q94" s="12">
        <f t="shared" si="87"/>
        <v>0.66200188847224706</v>
      </c>
      <c r="R94" s="9">
        <f t="shared" si="88"/>
        <v>1.0070304375000001</v>
      </c>
      <c r="S94" s="13">
        <f t="shared" si="89"/>
        <v>0.65738021793630941</v>
      </c>
      <c r="T94" s="2">
        <f t="shared" si="90"/>
        <v>0.28999999999999998</v>
      </c>
      <c r="U94" s="14">
        <f t="shared" si="91"/>
        <v>0.19064026320152971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8.3607039355261217E-2</v>
      </c>
      <c r="AK94" s="9">
        <f t="shared" si="93"/>
        <v>7.7167083333333331</v>
      </c>
      <c r="AL94" s="1">
        <f t="shared" si="94"/>
        <v>0.45</v>
      </c>
      <c r="AM94" s="17">
        <f t="shared" si="95"/>
        <v>0</v>
      </c>
      <c r="AN94" s="1">
        <f t="shared" si="96"/>
        <v>0</v>
      </c>
    </row>
    <row r="95" spans="1:48" x14ac:dyDescent="0.15">
      <c r="C95" s="7">
        <v>6</v>
      </c>
      <c r="D95" s="8">
        <v>27.650260037999999</v>
      </c>
      <c r="E95" s="10">
        <f t="shared" si="97"/>
        <v>24.593910107741898</v>
      </c>
      <c r="F95" s="7" t="s">
        <v>83</v>
      </c>
      <c r="G95" s="1">
        <v>7</v>
      </c>
      <c r="H95" s="9">
        <f t="shared" si="81"/>
        <v>27.650260037999999</v>
      </c>
      <c r="I95" s="9">
        <f t="shared" si="82"/>
        <v>300.80026003799998</v>
      </c>
      <c r="J95" s="9">
        <f t="shared" si="83"/>
        <v>0.46158973769831452</v>
      </c>
      <c r="K95" s="9">
        <f t="shared" si="84"/>
        <v>7.7167083333333331</v>
      </c>
      <c r="L95" s="9">
        <f t="shared" si="85"/>
        <v>2.2378454166666666</v>
      </c>
      <c r="M95" s="1" t="s">
        <v>83</v>
      </c>
      <c r="O95" s="9">
        <f t="shared" si="98"/>
        <v>5.2099294208105524</v>
      </c>
      <c r="P95" s="9">
        <f t="shared" si="86"/>
        <v>2.4048499547786744</v>
      </c>
      <c r="Q95" s="12">
        <f t="shared" si="87"/>
        <v>1.0821824796504036</v>
      </c>
      <c r="R95" s="9">
        <f t="shared" si="88"/>
        <v>1.0070304375000001</v>
      </c>
      <c r="S95" s="13">
        <f t="shared" si="89"/>
        <v>1.0746273790263698</v>
      </c>
      <c r="T95" s="2">
        <f t="shared" si="90"/>
        <v>0.28999999999999998</v>
      </c>
      <c r="U95" s="14">
        <f t="shared" si="91"/>
        <v>0.31164193991764721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0.14041504488517065</v>
      </c>
      <c r="AK95" s="9">
        <f t="shared" si="93"/>
        <v>7.7167083333333331</v>
      </c>
      <c r="AL95" s="1">
        <f t="shared" si="94"/>
        <v>0.45</v>
      </c>
      <c r="AM95" s="17">
        <f t="shared" si="95"/>
        <v>0</v>
      </c>
      <c r="AN95" s="1">
        <f t="shared" si="96"/>
        <v>0</v>
      </c>
    </row>
    <row r="96" spans="1:48" x14ac:dyDescent="0.15">
      <c r="C96" s="7">
        <v>7</v>
      </c>
      <c r="D96" s="8">
        <v>30.027693546451601</v>
      </c>
      <c r="E96" s="10">
        <f t="shared" si="97"/>
        <v>27.650260037999999</v>
      </c>
      <c r="F96" s="7" t="s">
        <v>83</v>
      </c>
      <c r="G96" s="1">
        <v>8</v>
      </c>
      <c r="H96" s="9">
        <f t="shared" si="81"/>
        <v>30.027693546451601</v>
      </c>
      <c r="I96" s="9">
        <f t="shared" si="82"/>
        <v>303.17769354645156</v>
      </c>
      <c r="J96" s="9">
        <f t="shared" si="83"/>
        <v>0.59496931874826686</v>
      </c>
      <c r="K96" s="9">
        <f t="shared" si="84"/>
        <v>7.7167083333333331</v>
      </c>
      <c r="L96" s="9">
        <f t="shared" si="85"/>
        <v>2.2378454166666666</v>
      </c>
      <c r="M96" s="1" t="s">
        <v>83</v>
      </c>
      <c r="O96" s="9">
        <f t="shared" si="98"/>
        <v>5.0429248826985447</v>
      </c>
      <c r="P96" s="9">
        <f t="shared" si="86"/>
        <v>3.0003855819578367</v>
      </c>
      <c r="Q96" s="12">
        <f t="shared" si="87"/>
        <v>1.3501735118810265</v>
      </c>
      <c r="R96" s="9">
        <f t="shared" si="88"/>
        <v>1.0070304375000001</v>
      </c>
      <c r="S96" s="13">
        <f t="shared" si="89"/>
        <v>1.3407474705857898</v>
      </c>
      <c r="T96" s="2">
        <f t="shared" si="90"/>
        <v>0.28999999999999998</v>
      </c>
      <c r="U96" s="14">
        <f t="shared" si="91"/>
        <v>0.388816766469879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0.16368325509066856</v>
      </c>
      <c r="AK96" s="9">
        <f t="shared" si="93"/>
        <v>7.7167083333333331</v>
      </c>
      <c r="AL96" s="1">
        <f t="shared" si="94"/>
        <v>0.45</v>
      </c>
      <c r="AM96" s="17">
        <f t="shared" si="95"/>
        <v>0</v>
      </c>
      <c r="AN96" s="1">
        <f t="shared" si="96"/>
        <v>0</v>
      </c>
    </row>
    <row r="97" spans="1:50" x14ac:dyDescent="0.15">
      <c r="C97" s="7">
        <v>8</v>
      </c>
      <c r="D97" s="8">
        <v>29.049736303225799</v>
      </c>
      <c r="E97" s="10">
        <f t="shared" si="97"/>
        <v>30.027693546451601</v>
      </c>
      <c r="F97" s="7" t="s">
        <v>83</v>
      </c>
      <c r="G97" s="1">
        <v>9</v>
      </c>
      <c r="H97" s="9">
        <f t="shared" si="81"/>
        <v>29.049736303225799</v>
      </c>
      <c r="I97" s="9">
        <f t="shared" si="82"/>
        <v>302.19973630322579</v>
      </c>
      <c r="J97" s="9">
        <f t="shared" si="83"/>
        <v>0.53623850302193488</v>
      </c>
      <c r="K97" s="9">
        <f t="shared" si="84"/>
        <v>7.7167083333333331</v>
      </c>
      <c r="L97" s="9">
        <f t="shared" si="85"/>
        <v>2.2378454166666666</v>
      </c>
      <c r="M97" s="1" t="s">
        <v>83</v>
      </c>
      <c r="O97" s="9">
        <f t="shared" si="98"/>
        <v>4.2803847174073741</v>
      </c>
      <c r="P97" s="9">
        <f t="shared" si="86"/>
        <v>2.2953070932204982</v>
      </c>
      <c r="Q97" s="12">
        <f t="shared" si="87"/>
        <v>1.0328881919492243</v>
      </c>
      <c r="R97" s="9">
        <f t="shared" si="88"/>
        <v>1.0070304375000001</v>
      </c>
      <c r="S97" s="13">
        <f t="shared" si="89"/>
        <v>1.0256772322725589</v>
      </c>
      <c r="T97" s="2">
        <f t="shared" si="90"/>
        <v>0.28999999999999998</v>
      </c>
      <c r="U97" s="14">
        <f t="shared" si="91"/>
        <v>0.29744639735904205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0.13613508880375119</v>
      </c>
      <c r="AK97" s="9">
        <f t="shared" si="93"/>
        <v>7.7167083333333331</v>
      </c>
      <c r="AL97" s="1">
        <f t="shared" si="94"/>
        <v>0.45</v>
      </c>
      <c r="AM97" s="17">
        <f t="shared" si="95"/>
        <v>0</v>
      </c>
      <c r="AN97" s="1">
        <f t="shared" si="96"/>
        <v>0</v>
      </c>
    </row>
    <row r="98" spans="1:50" x14ac:dyDescent="0.15">
      <c r="C98" s="7">
        <v>9</v>
      </c>
      <c r="D98" s="8">
        <v>24.750438175333301</v>
      </c>
      <c r="E98" s="10">
        <f t="shared" si="97"/>
        <v>29.049736303225799</v>
      </c>
      <c r="F98" s="7" t="s">
        <v>83</v>
      </c>
      <c r="G98" s="1">
        <v>10</v>
      </c>
      <c r="H98" s="9">
        <f t="shared" si="81"/>
        <v>24.750438175333301</v>
      </c>
      <c r="I98" s="9">
        <f t="shared" si="82"/>
        <v>297.90043817533331</v>
      </c>
      <c r="J98" s="9">
        <f t="shared" si="83"/>
        <v>0.33683197754631661</v>
      </c>
      <c r="K98" s="9">
        <f t="shared" si="84"/>
        <v>7.7167083333333331</v>
      </c>
      <c r="L98" s="9">
        <f t="shared" si="85"/>
        <v>2.2378454166666666</v>
      </c>
      <c r="M98" s="1" t="s">
        <v>83</v>
      </c>
      <c r="O98" s="9">
        <f t="shared" si="98"/>
        <v>4.2229230408535425</v>
      </c>
      <c r="P98" s="9">
        <f t="shared" si="86"/>
        <v>1.4224155188766034</v>
      </c>
      <c r="Q98" s="12">
        <f t="shared" si="87"/>
        <v>0.64008698349447157</v>
      </c>
      <c r="R98" s="9">
        <f t="shared" si="88"/>
        <v>1.0070304375000001</v>
      </c>
      <c r="S98" s="13">
        <f t="shared" si="89"/>
        <v>0.63561830870129132</v>
      </c>
      <c r="T98" s="2">
        <f t="shared" si="90"/>
        <v>0.28999999999999998</v>
      </c>
      <c r="U98" s="14">
        <f t="shared" si="91"/>
        <v>0.18432930952337448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9.8824286821297402E-2</v>
      </c>
      <c r="AK98" s="9">
        <f t="shared" si="93"/>
        <v>7.7167083333333331</v>
      </c>
      <c r="AL98" s="1">
        <f t="shared" si="94"/>
        <v>0.45</v>
      </c>
      <c r="AM98" s="17">
        <f t="shared" si="95"/>
        <v>0</v>
      </c>
      <c r="AN98" s="1">
        <f t="shared" si="96"/>
        <v>0</v>
      </c>
    </row>
    <row r="99" spans="1:50" x14ac:dyDescent="0.15">
      <c r="C99" s="7">
        <v>10</v>
      </c>
      <c r="D99" s="8">
        <v>19.3124726964516</v>
      </c>
      <c r="E99" s="10">
        <f t="shared" si="97"/>
        <v>24.750438175333301</v>
      </c>
      <c r="F99" s="7" t="s">
        <v>83</v>
      </c>
      <c r="G99" s="1">
        <v>11</v>
      </c>
      <c r="H99" s="9">
        <f t="shared" si="81"/>
        <v>19.3124726964516</v>
      </c>
      <c r="I99" s="9">
        <f t="shared" si="82"/>
        <v>292.46247269645158</v>
      </c>
      <c r="J99" s="9">
        <f t="shared" si="83"/>
        <v>0.18343380724772348</v>
      </c>
      <c r="K99" s="9">
        <f t="shared" si="84"/>
        <v>7.7167083333333331</v>
      </c>
      <c r="L99" s="9">
        <f t="shared" si="85"/>
        <v>2.2378454166666666</v>
      </c>
      <c r="M99" s="1" t="s">
        <v>85</v>
      </c>
      <c r="N99" s="9">
        <f>(O98-P98)*$C$21/100</f>
        <v>2.6604821458780923</v>
      </c>
      <c r="O99" s="9">
        <f t="shared" si="98"/>
        <v>2.3778707927655129</v>
      </c>
      <c r="P99" s="9">
        <f t="shared" si="86"/>
        <v>0.43618189266014051</v>
      </c>
      <c r="Q99" s="12">
        <f t="shared" si="87"/>
        <v>0.19628185169706325</v>
      </c>
      <c r="R99" s="9">
        <f t="shared" si="88"/>
        <v>1.0070304375000001</v>
      </c>
      <c r="S99" s="13">
        <f t="shared" si="89"/>
        <v>0.19491153830895327</v>
      </c>
      <c r="T99" s="2">
        <f t="shared" si="90"/>
        <v>0.28999999999999998</v>
      </c>
      <c r="U99" s="14">
        <f t="shared" si="91"/>
        <v>5.6524346109596446E-2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4.7379090352043324E-2</v>
      </c>
      <c r="AK99" s="9">
        <f t="shared" si="93"/>
        <v>7.7167083333333331</v>
      </c>
      <c r="AL99" s="1">
        <f t="shared" si="94"/>
        <v>0.45</v>
      </c>
      <c r="AM99" s="17">
        <f t="shared" si="95"/>
        <v>0</v>
      </c>
      <c r="AN99" s="1">
        <f t="shared" si="96"/>
        <v>0</v>
      </c>
    </row>
    <row r="100" spans="1:50" x14ac:dyDescent="0.15">
      <c r="C100" s="7">
        <v>11</v>
      </c>
      <c r="D100" s="8">
        <v>12.7086371058667</v>
      </c>
      <c r="E100" s="10">
        <f t="shared" si="97"/>
        <v>19.3124726964516</v>
      </c>
      <c r="F100" s="7" t="s">
        <v>85</v>
      </c>
      <c r="G100" s="1">
        <v>12</v>
      </c>
      <c r="H100" s="9">
        <f t="shared" si="81"/>
        <v>12.7086371058667</v>
      </c>
      <c r="I100" s="9">
        <f t="shared" si="82"/>
        <v>285.85863710586671</v>
      </c>
      <c r="J100" s="9">
        <f t="shared" si="83"/>
        <v>8.5007558241141659E-2</v>
      </c>
      <c r="K100" s="9">
        <f t="shared" si="84"/>
        <v>7.7167083333333331</v>
      </c>
      <c r="L100" s="9">
        <f t="shared" si="85"/>
        <v>2.2378454166666666</v>
      </c>
      <c r="M100" s="1" t="s">
        <v>83</v>
      </c>
      <c r="O100" s="9">
        <f t="shared" si="98"/>
        <v>4.1795343167720382</v>
      </c>
      <c r="P100" s="9">
        <f t="shared" si="86"/>
        <v>0.35529200685384926</v>
      </c>
      <c r="Q100" s="12">
        <f t="shared" si="87"/>
        <v>0.15988140308423218</v>
      </c>
      <c r="R100" s="9">
        <f t="shared" si="88"/>
        <v>1.0070304375000001</v>
      </c>
      <c r="S100" s="13">
        <f t="shared" si="89"/>
        <v>0.15876521416884398</v>
      </c>
      <c r="T100" s="2">
        <f t="shared" si="90"/>
        <v>0.28999999999999998</v>
      </c>
      <c r="U100" s="14">
        <f t="shared" si="91"/>
        <v>4.6041912108964751E-2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4.4218636500852872E-2</v>
      </c>
      <c r="AK100" s="9">
        <f t="shared" si="93"/>
        <v>7.7167083333333331</v>
      </c>
      <c r="AL100" s="1">
        <f t="shared" si="94"/>
        <v>0.45</v>
      </c>
      <c r="AM100" s="17">
        <f t="shared" si="95"/>
        <v>0</v>
      </c>
      <c r="AN100" s="1">
        <f t="shared" si="96"/>
        <v>0</v>
      </c>
      <c r="AO100" s="1">
        <f>SUM(AN89:AN100)</f>
        <v>0</v>
      </c>
    </row>
    <row r="101" spans="1:50" x14ac:dyDescent="0.15">
      <c r="C101" s="7">
        <v>12</v>
      </c>
      <c r="D101" s="8">
        <v>7.09797145906452</v>
      </c>
      <c r="E101" s="10">
        <f t="shared" si="97"/>
        <v>12.7086371058667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8">
        <v>5.5637192800322604</v>
      </c>
      <c r="E105" s="7"/>
      <c r="F105" s="7"/>
      <c r="G105" s="1">
        <v>1</v>
      </c>
      <c r="H105" s="9">
        <f t="shared" ref="H105:H116" si="99">E106</f>
        <v>5.5637192800322604</v>
      </c>
      <c r="I105" s="9">
        <f t="shared" ref="I105:I116" si="100">H105+273.15</f>
        <v>278.71371928003225</v>
      </c>
      <c r="J105" s="9">
        <f t="shared" ref="J105:J116" si="101">EXP(($C$15*(I105-$C$13))/($C$16*I105*$C$13))</f>
        <v>3.5501007009146941E-2</v>
      </c>
      <c r="K105" s="9">
        <f t="shared" ref="K105:K116" si="102">$B$105/12</f>
        <v>52.122000000000007</v>
      </c>
      <c r="L105" s="9">
        <f t="shared" ref="L105:L116" si="103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4">O105*J105</f>
        <v>1.8503834873307569E-2</v>
      </c>
      <c r="Q105" s="12">
        <f t="shared" ref="Q105:Q116" si="105">P105*$B$107</f>
        <v>5.5511504619922703E-3</v>
      </c>
      <c r="R105" s="9">
        <f t="shared" ref="R105:R116" si="106">L105*$B$107</f>
        <v>0.156366</v>
      </c>
      <c r="S105" s="13">
        <f t="shared" ref="S105:S116" si="107">Q105/R105</f>
        <v>3.5501007009146941E-2</v>
      </c>
      <c r="T105" s="2">
        <f t="shared" ref="T105:T116" si="108">$B$106/100</f>
        <v>0.01</v>
      </c>
      <c r="U105" s="14">
        <f t="shared" ref="U105:U116" si="109">S105*T105</f>
        <v>3.5501007009146942E-4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5.8450100700914694E-3</v>
      </c>
      <c r="AU105" s="9">
        <f t="shared" ref="AU105:AU116" si="113">$B$105/12</f>
        <v>52.122000000000007</v>
      </c>
      <c r="AV105" s="1">
        <f t="shared" ref="AV105:AV116" si="114">$B$107</f>
        <v>0.3</v>
      </c>
      <c r="AW105" s="1">
        <f t="shared" ref="AW105:AW116" si="115">$E$7/12</f>
        <v>11666.666666666666</v>
      </c>
      <c r="AX105" s="1">
        <f t="shared" ref="AX105:AX116" si="116">AW105*10000*AV105*0.67*AU105*AT105</f>
        <v>7144127.2687790627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5.2701373272580696</v>
      </c>
      <c r="E106" s="10">
        <f t="shared" ref="E106:E117" si="117">D105</f>
        <v>5.5637192800322604</v>
      </c>
      <c r="F106" s="7" t="s">
        <v>83</v>
      </c>
      <c r="G106" s="1">
        <v>2</v>
      </c>
      <c r="H106" s="9">
        <f t="shared" si="99"/>
        <v>5.2701373272580696</v>
      </c>
      <c r="I106" s="9">
        <f t="shared" si="100"/>
        <v>278.42013732725803</v>
      </c>
      <c r="J106" s="9">
        <f t="shared" si="101"/>
        <v>3.4217044717684747E-2</v>
      </c>
      <c r="K106" s="9">
        <f t="shared" si="102"/>
        <v>52.122000000000007</v>
      </c>
      <c r="L106" s="9">
        <f t="shared" si="103"/>
        <v>0.52122000000000002</v>
      </c>
      <c r="M106" s="1" t="s">
        <v>83</v>
      </c>
      <c r="O106" s="9">
        <f t="shared" ref="O106:O116" si="118">L106+O105-P105-N106</f>
        <v>1.0239361651266925</v>
      </c>
      <c r="P106" s="9">
        <f t="shared" si="104"/>
        <v>3.5036069550194671E-2</v>
      </c>
      <c r="Q106" s="12">
        <f t="shared" si="105"/>
        <v>1.05108208650584E-2</v>
      </c>
      <c r="R106" s="9">
        <f t="shared" si="106"/>
        <v>0.156366</v>
      </c>
      <c r="S106" s="13">
        <f t="shared" si="107"/>
        <v>6.7219349891014676E-2</v>
      </c>
      <c r="T106" s="2">
        <f t="shared" si="108"/>
        <v>0.01</v>
      </c>
      <c r="U106" s="14">
        <f t="shared" si="109"/>
        <v>6.7219349891014678E-4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6.1621934989101465E-3</v>
      </c>
      <c r="AU106" s="9">
        <f t="shared" si="113"/>
        <v>52.122000000000007</v>
      </c>
      <c r="AV106" s="1">
        <f t="shared" si="114"/>
        <v>0.3</v>
      </c>
      <c r="AW106" s="1">
        <f t="shared" si="115"/>
        <v>11666.666666666666</v>
      </c>
      <c r="AX106" s="1">
        <f t="shared" si="116"/>
        <v>7531808.1719520651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5.2305227350344801</v>
      </c>
      <c r="E107" s="10">
        <f t="shared" si="117"/>
        <v>5.2701373272580696</v>
      </c>
      <c r="F107" s="7" t="s">
        <v>83</v>
      </c>
      <c r="G107" s="1">
        <v>3</v>
      </c>
      <c r="H107" s="9">
        <f t="shared" si="99"/>
        <v>5.2305227350344801</v>
      </c>
      <c r="I107" s="9">
        <f t="shared" si="100"/>
        <v>278.38052273503445</v>
      </c>
      <c r="J107" s="9">
        <f t="shared" si="101"/>
        <v>3.404718368551865E-2</v>
      </c>
      <c r="K107" s="9">
        <f t="shared" si="102"/>
        <v>52.122000000000007</v>
      </c>
      <c r="L107" s="9">
        <f t="shared" si="103"/>
        <v>0.52122000000000002</v>
      </c>
      <c r="M107" s="1" t="s">
        <v>83</v>
      </c>
      <c r="O107" s="9">
        <f t="shared" si="118"/>
        <v>1.510120095576498</v>
      </c>
      <c r="P107" s="9">
        <f t="shared" si="104"/>
        <v>5.1415336281286007E-2</v>
      </c>
      <c r="Q107" s="12">
        <f t="shared" si="105"/>
        <v>1.5424600884385801E-2</v>
      </c>
      <c r="R107" s="9">
        <f t="shared" si="106"/>
        <v>0.156366</v>
      </c>
      <c r="S107" s="13">
        <f t="shared" si="107"/>
        <v>9.8644212196934117E-2</v>
      </c>
      <c r="T107" s="2">
        <f t="shared" si="108"/>
        <v>0.01</v>
      </c>
      <c r="U107" s="14">
        <f t="shared" si="109"/>
        <v>9.8644212196934123E-4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6.4764421219693415E-3</v>
      </c>
      <c r="AU107" s="9">
        <f t="shared" si="113"/>
        <v>52.122000000000007</v>
      </c>
      <c r="AV107" s="1">
        <f t="shared" si="114"/>
        <v>0.3</v>
      </c>
      <c r="AW107" s="1">
        <f t="shared" si="115"/>
        <v>11666.666666666666</v>
      </c>
      <c r="AX107" s="1">
        <f t="shared" si="116"/>
        <v>7915901.9767961567</v>
      </c>
    </row>
    <row r="108" spans="1:50" x14ac:dyDescent="0.15">
      <c r="C108" s="7">
        <v>3</v>
      </c>
      <c r="D108" s="8">
        <v>10.746389784096801</v>
      </c>
      <c r="E108" s="10">
        <f t="shared" si="117"/>
        <v>5.2305227350344801</v>
      </c>
      <c r="F108" s="7" t="s">
        <v>83</v>
      </c>
      <c r="G108" s="1">
        <v>4</v>
      </c>
      <c r="H108" s="9">
        <f t="shared" si="99"/>
        <v>10.746389784096801</v>
      </c>
      <c r="I108" s="9">
        <f t="shared" si="100"/>
        <v>283.89638978409675</v>
      </c>
      <c r="J108" s="9">
        <f t="shared" si="101"/>
        <v>6.7175732608051708E-2</v>
      </c>
      <c r="K108" s="9">
        <f t="shared" si="102"/>
        <v>52.122000000000007</v>
      </c>
      <c r="L108" s="9">
        <f t="shared" si="103"/>
        <v>0.52122000000000002</v>
      </c>
      <c r="M108" s="1" t="s">
        <v>83</v>
      </c>
      <c r="O108" s="9">
        <f t="shared" si="118"/>
        <v>1.9799247592952121</v>
      </c>
      <c r="P108" s="9">
        <f t="shared" si="104"/>
        <v>0.13300289621447631</v>
      </c>
      <c r="Q108" s="12">
        <f t="shared" si="105"/>
        <v>3.9900868864342888E-2</v>
      </c>
      <c r="R108" s="9">
        <f t="shared" si="106"/>
        <v>0.156366</v>
      </c>
      <c r="S108" s="13">
        <f t="shared" si="107"/>
        <v>0.25517611798180478</v>
      </c>
      <c r="T108" s="2">
        <f t="shared" si="108"/>
        <v>0.01</v>
      </c>
      <c r="U108" s="14">
        <f t="shared" si="109"/>
        <v>2.5517611798180481E-3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8.0417611798180473E-3</v>
      </c>
      <c r="AU108" s="9">
        <f t="shared" si="113"/>
        <v>52.122000000000007</v>
      </c>
      <c r="AV108" s="1">
        <f t="shared" si="114"/>
        <v>0.3</v>
      </c>
      <c r="AW108" s="1">
        <f t="shared" si="115"/>
        <v>11666.666666666666</v>
      </c>
      <c r="AX108" s="1">
        <f t="shared" si="116"/>
        <v>9829130.2572294679</v>
      </c>
    </row>
    <row r="109" spans="1:50" x14ac:dyDescent="0.15">
      <c r="C109" s="7">
        <v>4</v>
      </c>
      <c r="D109" s="8">
        <v>18.2701303866667</v>
      </c>
      <c r="E109" s="10">
        <f t="shared" si="117"/>
        <v>10.746389784096801</v>
      </c>
      <c r="F109" s="7" t="s">
        <v>83</v>
      </c>
      <c r="G109" s="1">
        <v>5</v>
      </c>
      <c r="H109" s="9">
        <f t="shared" si="99"/>
        <v>18.2701303866667</v>
      </c>
      <c r="I109" s="9">
        <f t="shared" si="100"/>
        <v>291.4201303866667</v>
      </c>
      <c r="J109" s="9">
        <f t="shared" si="101"/>
        <v>0.16284104393754251</v>
      </c>
      <c r="K109" s="9">
        <f t="shared" si="102"/>
        <v>52.122000000000007</v>
      </c>
      <c r="L109" s="9">
        <f t="shared" si="103"/>
        <v>0.52122000000000002</v>
      </c>
      <c r="M109" s="1" t="s">
        <v>85</v>
      </c>
      <c r="N109" s="9">
        <f>(O108-P108)*$C$21/100</f>
        <v>1.7545757699266991</v>
      </c>
      <c r="O109" s="9">
        <f t="shared" si="118"/>
        <v>0.61356609315403676</v>
      </c>
      <c r="P109" s="9">
        <f t="shared" si="104"/>
        <v>9.9913743133882793E-2</v>
      </c>
      <c r="Q109" s="12">
        <f t="shared" si="105"/>
        <v>2.9974122940164837E-2</v>
      </c>
      <c r="R109" s="9">
        <f t="shared" si="106"/>
        <v>0.156366</v>
      </c>
      <c r="S109" s="13">
        <f t="shared" si="107"/>
        <v>0.19169207462085644</v>
      </c>
      <c r="T109" s="2">
        <f t="shared" si="108"/>
        <v>0.01</v>
      </c>
      <c r="U109" s="14">
        <f t="shared" si="109"/>
        <v>1.9169207462085645E-3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5.0000000000000001E-3</v>
      </c>
      <c r="AF109" s="2">
        <v>0.49</v>
      </c>
      <c r="AG109" s="14">
        <f t="shared" si="110"/>
        <v>2.4499999999999999E-3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1"/>
        <v>7.4999999999999997E-3</v>
      </c>
      <c r="AT109" s="1">
        <f t="shared" si="112"/>
        <v>1.1866920746208563E-2</v>
      </c>
      <c r="AU109" s="9">
        <f t="shared" si="113"/>
        <v>52.122000000000007</v>
      </c>
      <c r="AV109" s="1">
        <f t="shared" si="114"/>
        <v>0.3</v>
      </c>
      <c r="AW109" s="1">
        <f t="shared" si="115"/>
        <v>11666.666666666666</v>
      </c>
      <c r="AX109" s="1">
        <f t="shared" si="116"/>
        <v>14504473.23148955</v>
      </c>
    </row>
    <row r="110" spans="1:50" x14ac:dyDescent="0.15">
      <c r="C110" s="7">
        <v>5</v>
      </c>
      <c r="D110" s="8">
        <v>24.593910107741898</v>
      </c>
      <c r="E110" s="10">
        <f t="shared" si="117"/>
        <v>18.2701303866667</v>
      </c>
      <c r="F110" s="7" t="s">
        <v>85</v>
      </c>
      <c r="G110" s="1">
        <v>6</v>
      </c>
      <c r="H110" s="9">
        <f t="shared" si="99"/>
        <v>24.593910107741898</v>
      </c>
      <c r="I110" s="9">
        <f t="shared" si="100"/>
        <v>297.7439101077419</v>
      </c>
      <c r="J110" s="9">
        <f t="shared" si="101"/>
        <v>0.33109370173634489</v>
      </c>
      <c r="K110" s="9">
        <f t="shared" si="102"/>
        <v>52.122000000000007</v>
      </c>
      <c r="L110" s="9">
        <f t="shared" si="103"/>
        <v>0.52122000000000002</v>
      </c>
      <c r="M110" s="1" t="s">
        <v>83</v>
      </c>
      <c r="O110" s="9">
        <f t="shared" si="118"/>
        <v>1.034872350020154</v>
      </c>
      <c r="P110" s="9">
        <f t="shared" si="104"/>
        <v>0.34263971719276315</v>
      </c>
      <c r="Q110" s="12">
        <f t="shared" si="105"/>
        <v>0.10279191515782894</v>
      </c>
      <c r="R110" s="9">
        <f t="shared" si="106"/>
        <v>0.156366</v>
      </c>
      <c r="S110" s="13">
        <f t="shared" si="107"/>
        <v>0.6573802179363093</v>
      </c>
      <c r="T110" s="2">
        <f t="shared" si="108"/>
        <v>0.01</v>
      </c>
      <c r="U110" s="14">
        <f t="shared" si="109"/>
        <v>6.5738021793630931E-3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0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1"/>
        <v>0.01</v>
      </c>
      <c r="AT110" s="1">
        <f t="shared" si="112"/>
        <v>2.1473802179363094E-2</v>
      </c>
      <c r="AU110" s="9">
        <f t="shared" si="113"/>
        <v>52.122000000000007</v>
      </c>
      <c r="AV110" s="1">
        <f t="shared" si="114"/>
        <v>0.3</v>
      </c>
      <c r="AW110" s="1">
        <f t="shared" si="115"/>
        <v>11666.666666666666</v>
      </c>
      <c r="AX110" s="1">
        <f t="shared" si="116"/>
        <v>26246588.778170295</v>
      </c>
    </row>
    <row r="111" spans="1:50" x14ac:dyDescent="0.15">
      <c r="C111" s="7">
        <v>6</v>
      </c>
      <c r="D111" s="8">
        <v>27.650260037999999</v>
      </c>
      <c r="E111" s="10">
        <f t="shared" si="117"/>
        <v>24.593910107741898</v>
      </c>
      <c r="F111" s="7" t="s">
        <v>83</v>
      </c>
      <c r="G111" s="1">
        <v>7</v>
      </c>
      <c r="H111" s="9">
        <f t="shared" si="99"/>
        <v>27.650260037999999</v>
      </c>
      <c r="I111" s="9">
        <f t="shared" si="100"/>
        <v>300.80026003799998</v>
      </c>
      <c r="J111" s="9">
        <f t="shared" si="101"/>
        <v>0.46158973769831452</v>
      </c>
      <c r="K111" s="9">
        <f t="shared" si="102"/>
        <v>52.122000000000007</v>
      </c>
      <c r="L111" s="9">
        <f t="shared" si="103"/>
        <v>0.52122000000000002</v>
      </c>
      <c r="M111" s="1" t="s">
        <v>83</v>
      </c>
      <c r="O111" s="9">
        <f t="shared" si="118"/>
        <v>1.2134526328273909</v>
      </c>
      <c r="P111" s="9">
        <f t="shared" si="104"/>
        <v>0.56011728249612458</v>
      </c>
      <c r="Q111" s="12">
        <f t="shared" si="105"/>
        <v>0.16803518474883736</v>
      </c>
      <c r="R111" s="9">
        <f t="shared" si="106"/>
        <v>0.156366</v>
      </c>
      <c r="S111" s="13">
        <f t="shared" si="107"/>
        <v>1.0746273790263698</v>
      </c>
      <c r="T111" s="2">
        <f t="shared" si="108"/>
        <v>0.01</v>
      </c>
      <c r="U111" s="14">
        <f t="shared" si="109"/>
        <v>1.0746273790263699E-2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2.5646273790263699E-2</v>
      </c>
      <c r="AU111" s="9">
        <f t="shared" si="113"/>
        <v>52.122000000000007</v>
      </c>
      <c r="AV111" s="1">
        <f t="shared" si="114"/>
        <v>0.3</v>
      </c>
      <c r="AW111" s="1">
        <f t="shared" si="115"/>
        <v>11666.666666666666</v>
      </c>
      <c r="AX111" s="1">
        <f t="shared" si="116"/>
        <v>31346437.684534121</v>
      </c>
    </row>
    <row r="112" spans="1:50" x14ac:dyDescent="0.15">
      <c r="C112" s="7">
        <v>7</v>
      </c>
      <c r="D112" s="8">
        <v>30.027693546451601</v>
      </c>
      <c r="E112" s="10">
        <f t="shared" si="117"/>
        <v>27.650260037999999</v>
      </c>
      <c r="F112" s="7" t="s">
        <v>83</v>
      </c>
      <c r="G112" s="1">
        <v>8</v>
      </c>
      <c r="H112" s="9">
        <f t="shared" si="99"/>
        <v>30.027693546451601</v>
      </c>
      <c r="I112" s="9">
        <f t="shared" si="100"/>
        <v>303.17769354645156</v>
      </c>
      <c r="J112" s="9">
        <f t="shared" si="101"/>
        <v>0.59496931874826686</v>
      </c>
      <c r="K112" s="9">
        <f t="shared" si="102"/>
        <v>52.122000000000007</v>
      </c>
      <c r="L112" s="9">
        <f t="shared" si="103"/>
        <v>0.52122000000000002</v>
      </c>
      <c r="M112" s="1" t="s">
        <v>83</v>
      </c>
      <c r="O112" s="9">
        <f t="shared" si="118"/>
        <v>1.1745553503312665</v>
      </c>
      <c r="P112" s="9">
        <f t="shared" si="104"/>
        <v>0.69882439661872553</v>
      </c>
      <c r="Q112" s="12">
        <f t="shared" si="105"/>
        <v>0.20964731898561764</v>
      </c>
      <c r="R112" s="9">
        <f t="shared" si="106"/>
        <v>0.156366</v>
      </c>
      <c r="S112" s="13">
        <f t="shared" si="107"/>
        <v>1.34074747058579</v>
      </c>
      <c r="T112" s="2">
        <f t="shared" si="108"/>
        <v>0.01</v>
      </c>
      <c r="U112" s="14">
        <f t="shared" si="109"/>
        <v>1.3407474705857901E-2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2.8307474705857899E-2</v>
      </c>
      <c r="AU112" s="9">
        <f t="shared" si="113"/>
        <v>52.122000000000007</v>
      </c>
      <c r="AV112" s="1">
        <f t="shared" si="114"/>
        <v>0.3</v>
      </c>
      <c r="AW112" s="1">
        <f t="shared" si="115"/>
        <v>11666.666666666666</v>
      </c>
      <c r="AX112" s="1">
        <f t="shared" si="116"/>
        <v>34599119.510709114</v>
      </c>
    </row>
    <row r="113" spans="1:53" x14ac:dyDescent="0.15">
      <c r="C113" s="7">
        <v>8</v>
      </c>
      <c r="D113" s="8">
        <v>29.049736303225799</v>
      </c>
      <c r="E113" s="10">
        <f t="shared" si="117"/>
        <v>30.027693546451601</v>
      </c>
      <c r="F113" s="7" t="s">
        <v>83</v>
      </c>
      <c r="G113" s="1">
        <v>9</v>
      </c>
      <c r="H113" s="9">
        <f t="shared" si="99"/>
        <v>29.049736303225799</v>
      </c>
      <c r="I113" s="9">
        <f t="shared" si="100"/>
        <v>302.19973630322579</v>
      </c>
      <c r="J113" s="9">
        <f t="shared" si="101"/>
        <v>0.53623850302193488</v>
      </c>
      <c r="K113" s="9">
        <f t="shared" si="102"/>
        <v>52.122000000000007</v>
      </c>
      <c r="L113" s="9">
        <f t="shared" si="103"/>
        <v>0.52122000000000002</v>
      </c>
      <c r="M113" s="1" t="s">
        <v>83</v>
      </c>
      <c r="O113" s="9">
        <f t="shared" si="118"/>
        <v>0.99695095371254094</v>
      </c>
      <c r="P113" s="9">
        <f t="shared" si="104"/>
        <v>0.5346034870051033</v>
      </c>
      <c r="Q113" s="12">
        <f t="shared" si="105"/>
        <v>0.16038104610153098</v>
      </c>
      <c r="R113" s="9">
        <f t="shared" si="106"/>
        <v>0.156366</v>
      </c>
      <c r="S113" s="13">
        <f t="shared" si="107"/>
        <v>1.0256772322725591</v>
      </c>
      <c r="T113" s="2">
        <f t="shared" si="108"/>
        <v>0.01</v>
      </c>
      <c r="U113" s="14">
        <f t="shared" si="109"/>
        <v>1.0256772322725592E-2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2.515677232272559E-2</v>
      </c>
      <c r="AU113" s="9">
        <f t="shared" si="113"/>
        <v>52.122000000000007</v>
      </c>
      <c r="AV113" s="1">
        <f t="shared" si="114"/>
        <v>0.3</v>
      </c>
      <c r="AW113" s="1">
        <f t="shared" si="115"/>
        <v>11666.666666666666</v>
      </c>
      <c r="AX113" s="1">
        <f t="shared" si="116"/>
        <v>30748139.18026967</v>
      </c>
    </row>
    <row r="114" spans="1:53" x14ac:dyDescent="0.15">
      <c r="C114" s="7">
        <v>9</v>
      </c>
      <c r="D114" s="8">
        <v>24.750438175333301</v>
      </c>
      <c r="E114" s="10">
        <f t="shared" si="117"/>
        <v>29.049736303225799</v>
      </c>
      <c r="F114" s="7" t="s">
        <v>83</v>
      </c>
      <c r="G114" s="1">
        <v>10</v>
      </c>
      <c r="H114" s="9">
        <f t="shared" si="99"/>
        <v>24.750438175333301</v>
      </c>
      <c r="I114" s="9">
        <f t="shared" si="100"/>
        <v>297.90043817533331</v>
      </c>
      <c r="J114" s="9">
        <f t="shared" si="101"/>
        <v>0.33683197754631661</v>
      </c>
      <c r="K114" s="9">
        <f t="shared" si="102"/>
        <v>52.122000000000007</v>
      </c>
      <c r="L114" s="9">
        <f t="shared" si="103"/>
        <v>0.52122000000000002</v>
      </c>
      <c r="M114" s="1" t="s">
        <v>83</v>
      </c>
      <c r="O114" s="9">
        <f t="shared" si="118"/>
        <v>0.98356746670743767</v>
      </c>
      <c r="P114" s="9">
        <f t="shared" si="104"/>
        <v>0.33129697486128717</v>
      </c>
      <c r="Q114" s="12">
        <f t="shared" si="105"/>
        <v>9.9389092458386147E-2</v>
      </c>
      <c r="R114" s="9">
        <f t="shared" si="106"/>
        <v>0.156366</v>
      </c>
      <c r="S114" s="13">
        <f t="shared" si="107"/>
        <v>0.63561830870129143</v>
      </c>
      <c r="T114" s="2">
        <f t="shared" si="108"/>
        <v>0.01</v>
      </c>
      <c r="U114" s="14">
        <f t="shared" si="109"/>
        <v>6.3561830870129147E-3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2.1256183087012916E-2</v>
      </c>
      <c r="AU114" s="9">
        <f t="shared" si="113"/>
        <v>52.122000000000007</v>
      </c>
      <c r="AV114" s="1">
        <f t="shared" si="114"/>
        <v>0.3</v>
      </c>
      <c r="AW114" s="1">
        <f t="shared" si="115"/>
        <v>11666.666666666666</v>
      </c>
      <c r="AX114" s="1">
        <f t="shared" si="116"/>
        <v>25980601.470497184</v>
      </c>
    </row>
    <row r="115" spans="1:53" x14ac:dyDescent="0.15">
      <c r="C115" s="7">
        <v>10</v>
      </c>
      <c r="D115" s="8">
        <v>19.3124726964516</v>
      </c>
      <c r="E115" s="10">
        <f t="shared" si="117"/>
        <v>24.750438175333301</v>
      </c>
      <c r="F115" s="7" t="s">
        <v>83</v>
      </c>
      <c r="G115" s="1">
        <v>11</v>
      </c>
      <c r="H115" s="9">
        <f t="shared" si="99"/>
        <v>19.3124726964516</v>
      </c>
      <c r="I115" s="9">
        <f t="shared" si="100"/>
        <v>292.46247269645158</v>
      </c>
      <c r="J115" s="9">
        <f t="shared" si="101"/>
        <v>0.18343380724772348</v>
      </c>
      <c r="K115" s="9">
        <f t="shared" si="102"/>
        <v>52.122000000000007</v>
      </c>
      <c r="L115" s="9">
        <f t="shared" si="103"/>
        <v>0.52122000000000002</v>
      </c>
      <c r="M115" s="1" t="s">
        <v>85</v>
      </c>
      <c r="N115" s="9">
        <f>(O114-P114)*$C$21/100</f>
        <v>0.61965696725384301</v>
      </c>
      <c r="O115" s="9">
        <f t="shared" si="118"/>
        <v>0.55383352459230761</v>
      </c>
      <c r="P115" s="9">
        <f t="shared" si="104"/>
        <v>0.10159179199739268</v>
      </c>
      <c r="Q115" s="12">
        <f t="shared" si="105"/>
        <v>3.0477537599217803E-2</v>
      </c>
      <c r="R115" s="9">
        <f t="shared" si="106"/>
        <v>0.156366</v>
      </c>
      <c r="S115" s="13">
        <f t="shared" si="107"/>
        <v>0.19491153830895336</v>
      </c>
      <c r="T115" s="2">
        <f t="shared" si="108"/>
        <v>0.01</v>
      </c>
      <c r="U115" s="14">
        <f t="shared" si="109"/>
        <v>1.9491153830895336E-3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0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1"/>
        <v>7.4999999999999997E-3</v>
      </c>
      <c r="AT115" s="1">
        <f t="shared" si="112"/>
        <v>1.1899115383089534E-2</v>
      </c>
      <c r="AU115" s="9">
        <f t="shared" si="113"/>
        <v>52.122000000000007</v>
      </c>
      <c r="AV115" s="1">
        <f t="shared" si="114"/>
        <v>0.3</v>
      </c>
      <c r="AW115" s="1">
        <f t="shared" si="115"/>
        <v>11666.666666666666</v>
      </c>
      <c r="AX115" s="1">
        <f t="shared" si="116"/>
        <v>14543823.477338858</v>
      </c>
    </row>
    <row r="116" spans="1:53" x14ac:dyDescent="0.15">
      <c r="C116" s="7">
        <v>11</v>
      </c>
      <c r="D116" s="8">
        <v>12.7086371058667</v>
      </c>
      <c r="E116" s="10">
        <f t="shared" si="117"/>
        <v>19.3124726964516</v>
      </c>
      <c r="F116" s="7" t="s">
        <v>85</v>
      </c>
      <c r="G116" s="1">
        <v>12</v>
      </c>
      <c r="H116" s="9">
        <f t="shared" si="99"/>
        <v>12.7086371058667</v>
      </c>
      <c r="I116" s="9">
        <f t="shared" si="100"/>
        <v>285.85863710586671</v>
      </c>
      <c r="J116" s="9">
        <f t="shared" si="101"/>
        <v>8.5007558241141659E-2</v>
      </c>
      <c r="K116" s="9">
        <f t="shared" si="102"/>
        <v>52.122000000000007</v>
      </c>
      <c r="L116" s="9">
        <f t="shared" si="103"/>
        <v>0.52122000000000002</v>
      </c>
      <c r="M116" s="1" t="s">
        <v>83</v>
      </c>
      <c r="O116" s="9">
        <f t="shared" si="118"/>
        <v>0.97346173259491497</v>
      </c>
      <c r="P116" s="9">
        <f t="shared" si="104"/>
        <v>8.2751604929084899E-2</v>
      </c>
      <c r="Q116" s="12">
        <f t="shared" si="105"/>
        <v>2.4825481478725469E-2</v>
      </c>
      <c r="R116" s="9">
        <f t="shared" si="106"/>
        <v>0.156366</v>
      </c>
      <c r="S116" s="13">
        <f t="shared" si="107"/>
        <v>0.15876521416884404</v>
      </c>
      <c r="T116" s="2">
        <f t="shared" si="108"/>
        <v>0.01</v>
      </c>
      <c r="U116" s="14">
        <f t="shared" si="109"/>
        <v>1.5876521416884404E-3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7.0776521416884407E-3</v>
      </c>
      <c r="AU116" s="9">
        <f t="shared" si="113"/>
        <v>52.122000000000007</v>
      </c>
      <c r="AV116" s="1">
        <f t="shared" si="114"/>
        <v>0.3</v>
      </c>
      <c r="AW116" s="1">
        <f t="shared" si="115"/>
        <v>11666.666666666666</v>
      </c>
      <c r="AX116" s="1">
        <f t="shared" si="116"/>
        <v>8650737.4765870403</v>
      </c>
      <c r="AY116" s="1">
        <f>SUM(AX105:AX116)</f>
        <v>219040888.48435256</v>
      </c>
    </row>
    <row r="117" spans="1:53" x14ac:dyDescent="0.15">
      <c r="C117" s="7">
        <v>12</v>
      </c>
      <c r="D117" s="8">
        <v>7.09797145906452</v>
      </c>
      <c r="E117" s="10">
        <f t="shared" si="117"/>
        <v>12.7086371058667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5.5637192800322604</v>
      </c>
      <c r="E121" s="7"/>
      <c r="F121" s="7"/>
      <c r="G121" s="1">
        <v>1</v>
      </c>
      <c r="H121" s="9">
        <f t="shared" ref="H121:H132" si="119">E122</f>
        <v>5.5637192800322604</v>
      </c>
      <c r="I121" s="9">
        <f t="shared" ref="I121:I132" si="120">H121+273.15</f>
        <v>278.71371928003225</v>
      </c>
      <c r="J121" s="9">
        <f t="shared" ref="J121:J132" si="121">EXP(($C$15*(I121-$C$13))/($C$16*I121*$C$13))</f>
        <v>3.5501007009146941E-2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1.0107136695504134E-2</v>
      </c>
      <c r="Q121" s="12">
        <f t="shared" ref="Q121:Q132" si="125">P121*$B$123</f>
        <v>3.3353551095163646E-3</v>
      </c>
      <c r="R121" s="9">
        <f t="shared" ref="R121:R132" si="126">L121*$B$123</f>
        <v>9.3951000000000007E-2</v>
      </c>
      <c r="S121" s="13">
        <f t="shared" ref="S121:S132" si="127">Q121/R121</f>
        <v>3.5501007009146941E-2</v>
      </c>
      <c r="T121" s="2">
        <f t="shared" ref="T121:T132" si="128">$B$122/100</f>
        <v>0.01</v>
      </c>
      <c r="U121" s="14">
        <f t="shared" ref="U121:U132" si="129">S121*T121</f>
        <v>3.5501007009146942E-4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5.8450100700914694E-3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133333.33333333334</v>
      </c>
      <c r="AX121" s="1">
        <f t="shared" ref="AX121:AX132" si="136">AW121*10000*AV121*0.67*AU121*AT121</f>
        <v>49056912.337834626</v>
      </c>
      <c r="AZ121" s="1">
        <f t="shared" ref="AZ121:AZ132" si="137">$E$9/12</f>
        <v>14583.333333333334</v>
      </c>
      <c r="BA121" s="1">
        <f t="shared" ref="BA121:BA132" si="138">AZ121*10000*AV121*0.67*AU121*AT121</f>
        <v>5365599.7869506618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5.2701373272580696</v>
      </c>
      <c r="E122" s="10">
        <f t="shared" ref="E122:E133" si="139">D121</f>
        <v>5.5637192800322604</v>
      </c>
      <c r="F122" s="7" t="s">
        <v>83</v>
      </c>
      <c r="G122" s="1">
        <v>2</v>
      </c>
      <c r="H122" s="9">
        <f t="shared" si="119"/>
        <v>5.2701373272580696</v>
      </c>
      <c r="I122" s="9">
        <f t="shared" si="120"/>
        <v>278.42013732725803</v>
      </c>
      <c r="J122" s="9">
        <f t="shared" si="121"/>
        <v>3.4217044717684747E-2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0.5592928633044959</v>
      </c>
      <c r="P122" s="9">
        <f t="shared" si="124"/>
        <v>1.9137348913971879E-2</v>
      </c>
      <c r="Q122" s="12">
        <f t="shared" si="125"/>
        <v>6.3153251416107207E-3</v>
      </c>
      <c r="R122" s="9">
        <f t="shared" si="126"/>
        <v>9.3951000000000007E-2</v>
      </c>
      <c r="S122" s="13">
        <f t="shared" si="127"/>
        <v>6.7219349891014676E-2</v>
      </c>
      <c r="T122" s="2">
        <f t="shared" si="128"/>
        <v>0.01</v>
      </c>
      <c r="U122" s="14">
        <f t="shared" si="129"/>
        <v>6.7219349891014678E-4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6.1621934989101465E-3</v>
      </c>
      <c r="AU122" s="9">
        <f t="shared" si="133"/>
        <v>28.47</v>
      </c>
      <c r="AV122" s="1">
        <f t="shared" si="134"/>
        <v>0.33</v>
      </c>
      <c r="AW122" s="1">
        <f t="shared" si="135"/>
        <v>133333.33333333334</v>
      </c>
      <c r="AX122" s="1">
        <f t="shared" si="136"/>
        <v>51719018.899838917</v>
      </c>
      <c r="AZ122" s="1">
        <f t="shared" si="137"/>
        <v>14583.333333333334</v>
      </c>
      <c r="BA122" s="1">
        <f t="shared" si="138"/>
        <v>5656767.6921698814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5.2305227350344801</v>
      </c>
      <c r="E123" s="10">
        <f t="shared" si="139"/>
        <v>5.2701373272580696</v>
      </c>
      <c r="F123" s="7" t="s">
        <v>83</v>
      </c>
      <c r="G123" s="1">
        <v>3</v>
      </c>
      <c r="H123" s="9">
        <f t="shared" si="119"/>
        <v>5.2305227350344801</v>
      </c>
      <c r="I123" s="9">
        <f t="shared" si="120"/>
        <v>278.38052273503445</v>
      </c>
      <c r="J123" s="9">
        <f t="shared" si="121"/>
        <v>3.404718368551865E-2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0.82485551439052407</v>
      </c>
      <c r="P123" s="9">
        <f t="shared" si="124"/>
        <v>2.8084007212467146E-2</v>
      </c>
      <c r="Q123" s="12">
        <f t="shared" si="125"/>
        <v>9.267722380114158E-3</v>
      </c>
      <c r="R123" s="9">
        <f t="shared" si="126"/>
        <v>9.3951000000000007E-2</v>
      </c>
      <c r="S123" s="13">
        <f t="shared" si="127"/>
        <v>9.8644212196934117E-2</v>
      </c>
      <c r="T123" s="2">
        <f t="shared" si="128"/>
        <v>0.01</v>
      </c>
      <c r="U123" s="14">
        <f t="shared" si="129"/>
        <v>9.8644212196934123E-4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6.4764421219693415E-3</v>
      </c>
      <c r="AU123" s="9">
        <f t="shared" si="133"/>
        <v>28.47</v>
      </c>
      <c r="AV123" s="1">
        <f t="shared" si="134"/>
        <v>0.33</v>
      </c>
      <c r="AW123" s="1">
        <f t="shared" si="135"/>
        <v>133333.33333333334</v>
      </c>
      <c r="AX123" s="1">
        <f t="shared" si="136"/>
        <v>54356493.766235322</v>
      </c>
      <c r="AZ123" s="1">
        <f t="shared" si="137"/>
        <v>14583.333333333334</v>
      </c>
      <c r="BA123" s="1">
        <f t="shared" si="138"/>
        <v>5945241.5056819888</v>
      </c>
    </row>
    <row r="124" spans="1:53" x14ac:dyDescent="0.15">
      <c r="C124" s="7">
        <v>3</v>
      </c>
      <c r="D124" s="8">
        <v>10.746389784096801</v>
      </c>
      <c r="E124" s="10">
        <f t="shared" si="139"/>
        <v>5.2305227350344801</v>
      </c>
      <c r="F124" s="7" t="s">
        <v>83</v>
      </c>
      <c r="G124" s="1">
        <v>4</v>
      </c>
      <c r="H124" s="9">
        <f t="shared" si="119"/>
        <v>10.746389784096801</v>
      </c>
      <c r="I124" s="9">
        <f t="shared" si="120"/>
        <v>283.89638978409675</v>
      </c>
      <c r="J124" s="9">
        <f t="shared" si="121"/>
        <v>6.7175732608051708E-2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1.081471507178057</v>
      </c>
      <c r="P124" s="9">
        <f t="shared" si="124"/>
        <v>7.2648640789419822E-2</v>
      </c>
      <c r="Q124" s="12">
        <f t="shared" si="125"/>
        <v>2.3974051460508541E-2</v>
      </c>
      <c r="R124" s="9">
        <f t="shared" si="126"/>
        <v>9.3951000000000007E-2</v>
      </c>
      <c r="S124" s="13">
        <f t="shared" si="127"/>
        <v>0.25517611798180478</v>
      </c>
      <c r="T124" s="2">
        <f t="shared" si="128"/>
        <v>0.01</v>
      </c>
      <c r="U124" s="14">
        <f t="shared" si="129"/>
        <v>2.5517611798180481E-3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8.0417611798180473E-3</v>
      </c>
      <c r="AU124" s="9">
        <f t="shared" si="133"/>
        <v>28.47</v>
      </c>
      <c r="AV124" s="1">
        <f t="shared" si="134"/>
        <v>0.33</v>
      </c>
      <c r="AW124" s="1">
        <f t="shared" si="135"/>
        <v>133333.33333333334</v>
      </c>
      <c r="AX124" s="1">
        <f t="shared" si="136"/>
        <v>67494147.744720966</v>
      </c>
      <c r="AZ124" s="1">
        <f t="shared" si="137"/>
        <v>14583.333333333334</v>
      </c>
      <c r="BA124" s="1">
        <f t="shared" si="138"/>
        <v>7382172.4095788561</v>
      </c>
    </row>
    <row r="125" spans="1:53" x14ac:dyDescent="0.15">
      <c r="C125" s="7">
        <v>4</v>
      </c>
      <c r="D125" s="8">
        <v>18.2701303866667</v>
      </c>
      <c r="E125" s="10">
        <f t="shared" si="139"/>
        <v>10.746389784096801</v>
      </c>
      <c r="F125" s="7" t="s">
        <v>83</v>
      </c>
      <c r="G125" s="1">
        <v>5</v>
      </c>
      <c r="H125" s="9">
        <f t="shared" si="119"/>
        <v>18.2701303866667</v>
      </c>
      <c r="I125" s="9">
        <f t="shared" si="120"/>
        <v>291.4201303866667</v>
      </c>
      <c r="J125" s="9">
        <f t="shared" si="121"/>
        <v>0.16284104393754251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0.95838172306920522</v>
      </c>
      <c r="O125" s="9">
        <f t="shared" si="140"/>
        <v>0.3351411433194319</v>
      </c>
      <c r="P125" s="9">
        <f t="shared" si="124"/>
        <v>5.4574733644557838E-2</v>
      </c>
      <c r="Q125" s="12">
        <f t="shared" si="125"/>
        <v>1.8009662102704087E-2</v>
      </c>
      <c r="R125" s="9">
        <f t="shared" si="126"/>
        <v>9.3951000000000007E-2</v>
      </c>
      <c r="S125" s="13">
        <f t="shared" si="127"/>
        <v>0.19169207462085647</v>
      </c>
      <c r="T125" s="2">
        <f t="shared" si="128"/>
        <v>0.01</v>
      </c>
      <c r="U125" s="14">
        <f t="shared" si="129"/>
        <v>1.9169207462085647E-3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5.0000000000000001E-3</v>
      </c>
      <c r="AF125" s="2">
        <v>0.49</v>
      </c>
      <c r="AG125" s="14">
        <f t="shared" si="130"/>
        <v>2.4499999999999999E-3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1"/>
        <v>7.4999999999999997E-3</v>
      </c>
      <c r="AT125" s="1">
        <f t="shared" si="132"/>
        <v>1.1866920746208563E-2</v>
      </c>
      <c r="AU125" s="9">
        <f t="shared" si="133"/>
        <v>28.47</v>
      </c>
      <c r="AV125" s="1">
        <f t="shared" si="134"/>
        <v>0.33</v>
      </c>
      <c r="AW125" s="1">
        <f t="shared" si="135"/>
        <v>133333.33333333334</v>
      </c>
      <c r="AX125" s="1">
        <f t="shared" si="136"/>
        <v>99598543.678415656</v>
      </c>
      <c r="AZ125" s="1">
        <f t="shared" si="137"/>
        <v>14583.333333333334</v>
      </c>
      <c r="BA125" s="1">
        <f t="shared" si="138"/>
        <v>10893590.714826712</v>
      </c>
    </row>
    <row r="126" spans="1:53" x14ac:dyDescent="0.15">
      <c r="C126" s="7">
        <v>5</v>
      </c>
      <c r="D126" s="8">
        <v>24.593910107741898</v>
      </c>
      <c r="E126" s="10">
        <f t="shared" si="139"/>
        <v>18.2701303866667</v>
      </c>
      <c r="F126" s="7" t="s">
        <v>85</v>
      </c>
      <c r="G126" s="1">
        <v>6</v>
      </c>
      <c r="H126" s="9">
        <f t="shared" si="119"/>
        <v>24.593910107741898</v>
      </c>
      <c r="I126" s="9">
        <f t="shared" si="120"/>
        <v>297.7439101077419</v>
      </c>
      <c r="J126" s="9">
        <f t="shared" si="121"/>
        <v>0.33109370173634489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0.56526640967487407</v>
      </c>
      <c r="P126" s="9">
        <f t="shared" si="124"/>
        <v>0.1871561480464673</v>
      </c>
      <c r="Q126" s="12">
        <f t="shared" si="125"/>
        <v>6.1761528855334209E-2</v>
      </c>
      <c r="R126" s="9">
        <f t="shared" si="126"/>
        <v>9.3951000000000007E-2</v>
      </c>
      <c r="S126" s="13">
        <f t="shared" si="127"/>
        <v>0.65738021793630941</v>
      </c>
      <c r="T126" s="2">
        <f t="shared" si="128"/>
        <v>0.01</v>
      </c>
      <c r="U126" s="14">
        <f t="shared" si="129"/>
        <v>6.5738021793630939E-3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0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1"/>
        <v>0.01</v>
      </c>
      <c r="AT126" s="1">
        <f t="shared" si="132"/>
        <v>2.1473802179363094E-2</v>
      </c>
      <c r="AU126" s="9">
        <f t="shared" si="133"/>
        <v>28.47</v>
      </c>
      <c r="AV126" s="1">
        <f t="shared" si="134"/>
        <v>0.33</v>
      </c>
      <c r="AW126" s="1">
        <f t="shared" si="135"/>
        <v>133333.33333333334</v>
      </c>
      <c r="AX126" s="1">
        <f t="shared" si="136"/>
        <v>180228676.84409857</v>
      </c>
      <c r="AZ126" s="1">
        <f t="shared" si="137"/>
        <v>14583.333333333334</v>
      </c>
      <c r="BA126" s="1">
        <f t="shared" si="138"/>
        <v>19712511.529823281</v>
      </c>
    </row>
    <row r="127" spans="1:53" x14ac:dyDescent="0.15">
      <c r="C127" s="7">
        <v>6</v>
      </c>
      <c r="D127" s="8">
        <v>27.650260037999999</v>
      </c>
      <c r="E127" s="10">
        <f t="shared" si="139"/>
        <v>24.593910107741898</v>
      </c>
      <c r="F127" s="7" t="s">
        <v>83</v>
      </c>
      <c r="G127" s="1">
        <v>7</v>
      </c>
      <c r="H127" s="9">
        <f t="shared" si="119"/>
        <v>27.650260037999999</v>
      </c>
      <c r="I127" s="9">
        <f t="shared" si="120"/>
        <v>300.80026003799998</v>
      </c>
      <c r="J127" s="9">
        <f t="shared" si="121"/>
        <v>0.46158973769831452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0.66281026162840673</v>
      </c>
      <c r="P127" s="9">
        <f t="shared" si="124"/>
        <v>0.30594641480880747</v>
      </c>
      <c r="Q127" s="12">
        <f t="shared" si="125"/>
        <v>0.10096231688690648</v>
      </c>
      <c r="R127" s="9">
        <f t="shared" si="126"/>
        <v>9.3951000000000007E-2</v>
      </c>
      <c r="S127" s="13">
        <f t="shared" si="127"/>
        <v>1.0746273790263698</v>
      </c>
      <c r="T127" s="2">
        <f t="shared" si="128"/>
        <v>0.01</v>
      </c>
      <c r="U127" s="14">
        <f t="shared" si="129"/>
        <v>1.0746273790263699E-2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2.5646273790263699E-2</v>
      </c>
      <c r="AU127" s="9">
        <f t="shared" si="133"/>
        <v>28.47</v>
      </c>
      <c r="AV127" s="1">
        <f t="shared" si="134"/>
        <v>0.33</v>
      </c>
      <c r="AW127" s="1">
        <f t="shared" si="135"/>
        <v>133333.33333333334</v>
      </c>
      <c r="AX127" s="1">
        <f t="shared" si="136"/>
        <v>215248047.48563647</v>
      </c>
      <c r="AZ127" s="1">
        <f t="shared" si="137"/>
        <v>14583.333333333334</v>
      </c>
      <c r="BA127" s="1">
        <f t="shared" si="138"/>
        <v>23542755.193741489</v>
      </c>
    </row>
    <row r="128" spans="1:53" x14ac:dyDescent="0.15">
      <c r="C128" s="7">
        <v>7</v>
      </c>
      <c r="D128" s="8">
        <v>30.027693546451601</v>
      </c>
      <c r="E128" s="10">
        <f t="shared" si="139"/>
        <v>27.650260037999999</v>
      </c>
      <c r="F128" s="7" t="s">
        <v>83</v>
      </c>
      <c r="G128" s="1">
        <v>8</v>
      </c>
      <c r="H128" s="9">
        <f t="shared" si="119"/>
        <v>30.027693546451601</v>
      </c>
      <c r="I128" s="9">
        <f t="shared" si="120"/>
        <v>303.17769354645156</v>
      </c>
      <c r="J128" s="9">
        <f t="shared" si="121"/>
        <v>0.59496931874826686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0.64156384681959933</v>
      </c>
      <c r="P128" s="9">
        <f t="shared" si="124"/>
        <v>0.38171080487577447</v>
      </c>
      <c r="Q128" s="12">
        <f t="shared" si="125"/>
        <v>0.12596456560900557</v>
      </c>
      <c r="R128" s="9">
        <f t="shared" si="126"/>
        <v>9.3951000000000007E-2</v>
      </c>
      <c r="S128" s="13">
        <f t="shared" si="127"/>
        <v>1.34074747058579</v>
      </c>
      <c r="T128" s="2">
        <f t="shared" si="128"/>
        <v>0.01</v>
      </c>
      <c r="U128" s="14">
        <f t="shared" si="129"/>
        <v>1.3407474705857901E-2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2.8307474705857899E-2</v>
      </c>
      <c r="AU128" s="9">
        <f t="shared" si="133"/>
        <v>28.47</v>
      </c>
      <c r="AV128" s="1">
        <f t="shared" si="134"/>
        <v>0.33</v>
      </c>
      <c r="AW128" s="1">
        <f t="shared" si="135"/>
        <v>133333.33333333334</v>
      </c>
      <c r="AX128" s="1">
        <f t="shared" si="136"/>
        <v>237583389.67737833</v>
      </c>
      <c r="AZ128" s="1">
        <f t="shared" si="137"/>
        <v>14583.333333333334</v>
      </c>
      <c r="BA128" s="1">
        <f t="shared" si="138"/>
        <v>25985683.245963253</v>
      </c>
    </row>
    <row r="129" spans="1:54" x14ac:dyDescent="0.15">
      <c r="C129" s="7">
        <v>8</v>
      </c>
      <c r="D129" s="8">
        <v>29.049736303225799</v>
      </c>
      <c r="E129" s="10">
        <f t="shared" si="139"/>
        <v>30.027693546451601</v>
      </c>
      <c r="F129" s="7" t="s">
        <v>83</v>
      </c>
      <c r="G129" s="1">
        <v>9</v>
      </c>
      <c r="H129" s="9">
        <f t="shared" si="119"/>
        <v>29.049736303225799</v>
      </c>
      <c r="I129" s="9">
        <f t="shared" si="120"/>
        <v>302.19973630322579</v>
      </c>
      <c r="J129" s="9">
        <f t="shared" si="121"/>
        <v>0.53623850302193488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0.54455304194382492</v>
      </c>
      <c r="P129" s="9">
        <f t="shared" si="124"/>
        <v>0.2920103080279976</v>
      </c>
      <c r="Q129" s="12">
        <f t="shared" si="125"/>
        <v>9.6363401649239219E-2</v>
      </c>
      <c r="R129" s="9">
        <f t="shared" si="126"/>
        <v>9.3951000000000007E-2</v>
      </c>
      <c r="S129" s="13">
        <f t="shared" si="127"/>
        <v>1.0256772322725591</v>
      </c>
      <c r="T129" s="2">
        <f t="shared" si="128"/>
        <v>0.01</v>
      </c>
      <c r="U129" s="14">
        <f t="shared" si="129"/>
        <v>1.0256772322725592E-2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2.515677232272559E-2</v>
      </c>
      <c r="AU129" s="9">
        <f t="shared" si="133"/>
        <v>28.47</v>
      </c>
      <c r="AV129" s="1">
        <f t="shared" si="134"/>
        <v>0.33</v>
      </c>
      <c r="AW129" s="1">
        <f t="shared" si="135"/>
        <v>133333.33333333334</v>
      </c>
      <c r="AX129" s="1">
        <f t="shared" si="136"/>
        <v>211139683.20665371</v>
      </c>
      <c r="AZ129" s="1">
        <f t="shared" si="137"/>
        <v>14583.333333333334</v>
      </c>
      <c r="BA129" s="1">
        <f t="shared" si="138"/>
        <v>23093402.850727748</v>
      </c>
    </row>
    <row r="130" spans="1:54" x14ac:dyDescent="0.15">
      <c r="C130" s="7">
        <v>9</v>
      </c>
      <c r="D130" s="8">
        <v>24.750438175333301</v>
      </c>
      <c r="E130" s="10">
        <f t="shared" si="139"/>
        <v>29.049736303225799</v>
      </c>
      <c r="F130" s="7" t="s">
        <v>83</v>
      </c>
      <c r="G130" s="1">
        <v>10</v>
      </c>
      <c r="H130" s="9">
        <f t="shared" si="119"/>
        <v>24.750438175333301</v>
      </c>
      <c r="I130" s="9">
        <f t="shared" si="120"/>
        <v>297.90043817533331</v>
      </c>
      <c r="J130" s="9">
        <f t="shared" si="121"/>
        <v>0.33683197754631661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0.53724273391582722</v>
      </c>
      <c r="P130" s="9">
        <f t="shared" si="124"/>
        <v>0.18096053248725766</v>
      </c>
      <c r="Q130" s="12">
        <f t="shared" si="125"/>
        <v>5.9716975720795033E-2</v>
      </c>
      <c r="R130" s="9">
        <f t="shared" si="126"/>
        <v>9.3951000000000007E-2</v>
      </c>
      <c r="S130" s="13">
        <f t="shared" si="127"/>
        <v>0.63561830870129143</v>
      </c>
      <c r="T130" s="2">
        <f t="shared" si="128"/>
        <v>0.01</v>
      </c>
      <c r="U130" s="14">
        <f t="shared" si="129"/>
        <v>6.3561830870129147E-3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2.1256183087012916E-2</v>
      </c>
      <c r="AU130" s="9">
        <f t="shared" si="133"/>
        <v>28.47</v>
      </c>
      <c r="AV130" s="1">
        <f t="shared" si="134"/>
        <v>0.33</v>
      </c>
      <c r="AW130" s="1">
        <f t="shared" si="135"/>
        <v>133333.33333333334</v>
      </c>
      <c r="AX130" s="1">
        <f t="shared" si="136"/>
        <v>178402209.37724358</v>
      </c>
      <c r="AZ130" s="1">
        <f t="shared" si="137"/>
        <v>14583.333333333334</v>
      </c>
      <c r="BA130" s="1">
        <f t="shared" si="138"/>
        <v>19512741.650636017</v>
      </c>
    </row>
    <row r="131" spans="1:54" x14ac:dyDescent="0.15">
      <c r="C131" s="7">
        <v>10</v>
      </c>
      <c r="D131" s="8">
        <v>19.3124726964516</v>
      </c>
      <c r="E131" s="10">
        <f t="shared" si="139"/>
        <v>24.750438175333301</v>
      </c>
      <c r="F131" s="7" t="s">
        <v>83</v>
      </c>
      <c r="G131" s="1">
        <v>11</v>
      </c>
      <c r="H131" s="9">
        <f t="shared" si="119"/>
        <v>19.3124726964516</v>
      </c>
      <c r="I131" s="9">
        <f t="shared" si="120"/>
        <v>292.46247269645158</v>
      </c>
      <c r="J131" s="9">
        <f t="shared" si="121"/>
        <v>0.18343380724772348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0.33846809135714112</v>
      </c>
      <c r="O131" s="9">
        <f t="shared" si="140"/>
        <v>0.30251411007142842</v>
      </c>
      <c r="P131" s="9">
        <f t="shared" si="124"/>
        <v>5.5491314956559006E-2</v>
      </c>
      <c r="Q131" s="12">
        <f t="shared" si="125"/>
        <v>1.8312133935664474E-2</v>
      </c>
      <c r="R131" s="9">
        <f t="shared" si="126"/>
        <v>9.3951000000000007E-2</v>
      </c>
      <c r="S131" s="13">
        <f t="shared" si="127"/>
        <v>0.1949115383089533</v>
      </c>
      <c r="T131" s="2">
        <f t="shared" si="128"/>
        <v>0.01</v>
      </c>
      <c r="U131" s="14">
        <f t="shared" si="129"/>
        <v>1.9491153830895331E-3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0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1"/>
        <v>7.4999999999999997E-3</v>
      </c>
      <c r="AT131" s="1">
        <f t="shared" si="132"/>
        <v>1.1899115383089534E-2</v>
      </c>
      <c r="AU131" s="9">
        <f t="shared" si="133"/>
        <v>28.47</v>
      </c>
      <c r="AV131" s="1">
        <f t="shared" si="134"/>
        <v>0.33</v>
      </c>
      <c r="AW131" s="1">
        <f t="shared" si="135"/>
        <v>133333.33333333334</v>
      </c>
      <c r="AX131" s="1">
        <f t="shared" si="136"/>
        <v>99868751.849193618</v>
      </c>
      <c r="AZ131" s="1">
        <f t="shared" si="137"/>
        <v>14583.333333333334</v>
      </c>
      <c r="BA131" s="1">
        <f t="shared" si="138"/>
        <v>10923144.733505553</v>
      </c>
    </row>
    <row r="132" spans="1:54" x14ac:dyDescent="0.15">
      <c r="C132" s="7">
        <v>11</v>
      </c>
      <c r="D132" s="8">
        <v>12.7086371058667</v>
      </c>
      <c r="E132" s="10">
        <f t="shared" si="139"/>
        <v>19.3124726964516</v>
      </c>
      <c r="F132" s="7" t="s">
        <v>85</v>
      </c>
      <c r="G132" s="1">
        <v>12</v>
      </c>
      <c r="H132" s="9">
        <f t="shared" si="119"/>
        <v>12.7086371058667</v>
      </c>
      <c r="I132" s="9">
        <f t="shared" si="120"/>
        <v>285.85863710586671</v>
      </c>
      <c r="J132" s="9">
        <f t="shared" si="121"/>
        <v>8.5007558241141659E-2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0.53172279511486942</v>
      </c>
      <c r="P132" s="9">
        <f t="shared" si="124"/>
        <v>4.5200456473869895E-2</v>
      </c>
      <c r="Q132" s="12">
        <f t="shared" si="125"/>
        <v>1.4916150636377065E-2</v>
      </c>
      <c r="R132" s="9">
        <f t="shared" si="126"/>
        <v>9.3951000000000007E-2</v>
      </c>
      <c r="S132" s="13">
        <f t="shared" si="127"/>
        <v>0.15876521416884401</v>
      </c>
      <c r="T132" s="2">
        <f t="shared" si="128"/>
        <v>0.01</v>
      </c>
      <c r="U132" s="14">
        <f t="shared" si="129"/>
        <v>1.5876521416884402E-3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7.0776521416884399E-3</v>
      </c>
      <c r="AU132" s="9">
        <f t="shared" si="133"/>
        <v>28.47</v>
      </c>
      <c r="AV132" s="1">
        <f t="shared" si="134"/>
        <v>0.33</v>
      </c>
      <c r="AW132" s="1">
        <f t="shared" si="135"/>
        <v>133333.33333333334</v>
      </c>
      <c r="AX132" s="1">
        <f t="shared" si="136"/>
        <v>59402423.008496851</v>
      </c>
      <c r="AY132" s="1">
        <f>SUM(AX121:AX132)</f>
        <v>1504098297.8757463</v>
      </c>
      <c r="AZ132" s="1">
        <f t="shared" si="137"/>
        <v>14583.333333333334</v>
      </c>
      <c r="BA132" s="1">
        <f t="shared" si="138"/>
        <v>6497140.0165543426</v>
      </c>
      <c r="BB132" s="1">
        <f>SUM(BA121:BA132)</f>
        <v>164510751.33015978</v>
      </c>
    </row>
    <row r="133" spans="1:54" x14ac:dyDescent="0.15">
      <c r="C133" s="7">
        <v>12</v>
      </c>
      <c r="D133" s="8">
        <v>7.09797145906452</v>
      </c>
      <c r="E133" s="10">
        <f t="shared" si="139"/>
        <v>12.7086371058667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5.5637192800322604</v>
      </c>
      <c r="E136" s="7"/>
      <c r="F136" s="7"/>
      <c r="G136" s="1">
        <v>1</v>
      </c>
      <c r="H136" s="9">
        <f t="shared" ref="H136:H147" si="141">E137</f>
        <v>5.5637192800322604</v>
      </c>
      <c r="I136" s="9">
        <f t="shared" ref="I136:I147" si="142">H136+273.15</f>
        <v>278.71371928003225</v>
      </c>
      <c r="J136" s="9">
        <f t="shared" ref="J136:J147" si="143">EXP(($C$15*(I136-$C$13))/($C$16*I136*$C$13))</f>
        <v>3.5501007009146941E-2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2.6946965409861717E-2</v>
      </c>
      <c r="Q136" s="12">
        <f t="shared" ref="Q136:Q147" si="147">P136*$B$138</f>
        <v>7.0062110065640471E-3</v>
      </c>
      <c r="R136" s="9">
        <f t="shared" ref="R136:R147" si="148">L136*$B$138</f>
        <v>0.19735245833333334</v>
      </c>
      <c r="S136" s="13">
        <f t="shared" ref="S136:S147" si="149">Q136/R136</f>
        <v>3.5501007009146941E-2</v>
      </c>
      <c r="T136" s="2">
        <f t="shared" ref="T136:T147" si="150">$B$137/100</f>
        <v>0.01</v>
      </c>
      <c r="U136" s="14">
        <f t="shared" ref="U136:U147" si="151">S136*T136</f>
        <v>3.5501007009146942E-4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5.8450100700914694E-3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13166.666666666666</v>
      </c>
      <c r="AX136" s="1">
        <f t="shared" ref="AX136:AX147" si="158">AW136*10000*AV136*0.67*AU136*AT136</f>
        <v>10176031.622881141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5.2701373272580696</v>
      </c>
      <c r="E137" s="10">
        <f t="shared" ref="E137:E148" si="159">D136</f>
        <v>5.5637192800322604</v>
      </c>
      <c r="F137" s="7" t="s">
        <v>83</v>
      </c>
      <c r="G137" s="1">
        <v>2</v>
      </c>
      <c r="H137" s="9">
        <f t="shared" si="141"/>
        <v>5.2701373272580696</v>
      </c>
      <c r="I137" s="9">
        <f t="shared" si="142"/>
        <v>278.42013732725803</v>
      </c>
      <c r="J137" s="9">
        <f t="shared" si="143"/>
        <v>3.4217044717684747E-2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1.4911488679234717</v>
      </c>
      <c r="P137" s="9">
        <f t="shared" si="146"/>
        <v>5.1022707494462416E-2</v>
      </c>
      <c r="Q137" s="12">
        <f t="shared" si="147"/>
        <v>1.3265903948560229E-2</v>
      </c>
      <c r="R137" s="9">
        <f t="shared" si="148"/>
        <v>0.19735245833333334</v>
      </c>
      <c r="S137" s="13">
        <f t="shared" si="149"/>
        <v>6.7219349891014676E-2</v>
      </c>
      <c r="T137" s="2">
        <f t="shared" si="150"/>
        <v>0.01</v>
      </c>
      <c r="U137" s="14">
        <f t="shared" si="151"/>
        <v>6.7219349891014678E-4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6.1621934989101465E-3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13166.666666666666</v>
      </c>
      <c r="AX137" s="1">
        <f t="shared" si="158"/>
        <v>10728240.868580904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5.2305227350344801</v>
      </c>
      <c r="E138" s="10">
        <f t="shared" si="159"/>
        <v>5.2701373272580696</v>
      </c>
      <c r="F138" s="7" t="s">
        <v>83</v>
      </c>
      <c r="G138" s="1">
        <v>3</v>
      </c>
      <c r="H138" s="9">
        <f t="shared" si="141"/>
        <v>5.2305227350344801</v>
      </c>
      <c r="I138" s="9">
        <f t="shared" si="142"/>
        <v>278.38052273503445</v>
      </c>
      <c r="J138" s="9">
        <f t="shared" si="143"/>
        <v>3.404718368551865E-2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2.1991740770956762</v>
      </c>
      <c r="P138" s="9">
        <f t="shared" si="146"/>
        <v>7.4875683759307449E-2</v>
      </c>
      <c r="Q138" s="12">
        <f t="shared" si="147"/>
        <v>1.9467677777419937E-2</v>
      </c>
      <c r="R138" s="9">
        <f t="shared" si="148"/>
        <v>0.19735245833333334</v>
      </c>
      <c r="S138" s="13">
        <f t="shared" si="149"/>
        <v>9.8644212196934131E-2</v>
      </c>
      <c r="T138" s="2">
        <f t="shared" si="150"/>
        <v>0.01</v>
      </c>
      <c r="U138" s="14">
        <f t="shared" si="151"/>
        <v>9.8644212196934123E-4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6.4764421219693415E-3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13166.666666666666</v>
      </c>
      <c r="AX138" s="1">
        <f t="shared" si="158"/>
        <v>11275340.683183478</v>
      </c>
    </row>
    <row r="139" spans="1:54" x14ac:dyDescent="0.15">
      <c r="C139" s="7">
        <v>3</v>
      </c>
      <c r="D139" s="8">
        <v>10.746389784096801</v>
      </c>
      <c r="E139" s="10">
        <f t="shared" si="159"/>
        <v>5.2305227350344801</v>
      </c>
      <c r="F139" s="7" t="s">
        <v>83</v>
      </c>
      <c r="G139" s="1">
        <v>4</v>
      </c>
      <c r="H139" s="9">
        <f t="shared" si="141"/>
        <v>10.746389784096801</v>
      </c>
      <c r="I139" s="9">
        <f t="shared" si="142"/>
        <v>283.89638978409675</v>
      </c>
      <c r="J139" s="9">
        <f t="shared" si="143"/>
        <v>6.7175732608051708E-2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2.8833463100030357</v>
      </c>
      <c r="P139" s="9">
        <f t="shared" si="146"/>
        <v>0.19369090073717649</v>
      </c>
      <c r="Q139" s="12">
        <f t="shared" si="147"/>
        <v>5.0359634191665885E-2</v>
      </c>
      <c r="R139" s="9">
        <f t="shared" si="148"/>
        <v>0.19735245833333334</v>
      </c>
      <c r="S139" s="13">
        <f t="shared" si="149"/>
        <v>0.25517611798180478</v>
      </c>
      <c r="T139" s="2">
        <f t="shared" si="150"/>
        <v>0.01</v>
      </c>
      <c r="U139" s="14">
        <f t="shared" si="151"/>
        <v>2.5517611798180481E-3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8.0417611798180473E-3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13166.666666666666</v>
      </c>
      <c r="AX139" s="1">
        <f t="shared" si="158"/>
        <v>14000526.104860207</v>
      </c>
    </row>
    <row r="140" spans="1:54" x14ac:dyDescent="0.15">
      <c r="C140" s="7">
        <v>4</v>
      </c>
      <c r="D140" s="8">
        <v>18.2701303866667</v>
      </c>
      <c r="E140" s="10">
        <f t="shared" si="159"/>
        <v>10.746389784096801</v>
      </c>
      <c r="F140" s="7" t="s">
        <v>83</v>
      </c>
      <c r="G140" s="1">
        <v>5</v>
      </c>
      <c r="H140" s="9">
        <f t="shared" si="141"/>
        <v>18.2701303866667</v>
      </c>
      <c r="I140" s="9">
        <f t="shared" si="142"/>
        <v>291.4201303866667</v>
      </c>
      <c r="J140" s="9">
        <f t="shared" si="143"/>
        <v>0.16284104393754251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3.4487033259325259</v>
      </c>
      <c r="P140" s="9">
        <f t="shared" si="146"/>
        <v>0.56159044982572748</v>
      </c>
      <c r="Q140" s="12">
        <f t="shared" si="147"/>
        <v>0.14601351695468914</v>
      </c>
      <c r="R140" s="9">
        <f t="shared" si="148"/>
        <v>0.19735245833333334</v>
      </c>
      <c r="S140" s="13">
        <f t="shared" si="149"/>
        <v>0.73986165760382161</v>
      </c>
      <c r="T140" s="2">
        <f t="shared" si="150"/>
        <v>0.01</v>
      </c>
      <c r="U140" s="14">
        <f t="shared" si="151"/>
        <v>7.3986165760382165E-3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5.0000000000000001E-3</v>
      </c>
      <c r="AF140" s="2">
        <v>0.49</v>
      </c>
      <c r="AG140" s="14">
        <f t="shared" si="152"/>
        <v>2.4499999999999999E-3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3"/>
        <v>7.4999999999999997E-3</v>
      </c>
      <c r="AT140" s="1">
        <f t="shared" si="154"/>
        <v>1.7348616576038218E-2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13166.666666666666</v>
      </c>
      <c r="AX140" s="1">
        <f t="shared" si="158"/>
        <v>30203552.906495191</v>
      </c>
    </row>
    <row r="141" spans="1:54" x14ac:dyDescent="0.15">
      <c r="C141" s="7">
        <v>5</v>
      </c>
      <c r="D141" s="8">
        <v>24.593910107741898</v>
      </c>
      <c r="E141" s="10">
        <f t="shared" si="159"/>
        <v>18.2701303866667</v>
      </c>
      <c r="F141" s="7" t="s">
        <v>85</v>
      </c>
      <c r="G141" s="1">
        <v>6</v>
      </c>
      <c r="H141" s="9">
        <f t="shared" si="141"/>
        <v>24.593910107741898</v>
      </c>
      <c r="I141" s="9">
        <f t="shared" si="142"/>
        <v>297.7439101077419</v>
      </c>
      <c r="J141" s="9">
        <f t="shared" si="143"/>
        <v>0.33109370173634489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3.6461607927734647</v>
      </c>
      <c r="P141" s="9">
        <f t="shared" si="146"/>
        <v>1.2072208740052923</v>
      </c>
      <c r="Q141" s="12">
        <f t="shared" si="147"/>
        <v>0.31387742724137602</v>
      </c>
      <c r="R141" s="9">
        <f t="shared" si="148"/>
        <v>0.19735245833333334</v>
      </c>
      <c r="S141" s="13">
        <f t="shared" si="149"/>
        <v>1.5904409293510244</v>
      </c>
      <c r="T141" s="2">
        <f t="shared" si="150"/>
        <v>0.01</v>
      </c>
      <c r="U141" s="14">
        <f t="shared" si="151"/>
        <v>1.5904409293510245E-2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3"/>
        <v>0.01</v>
      </c>
      <c r="AT141" s="1">
        <f t="shared" si="154"/>
        <v>3.0804409293510249E-2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13166.666666666666</v>
      </c>
      <c r="AX141" s="1">
        <f t="shared" si="158"/>
        <v>53629786.661775336</v>
      </c>
    </row>
    <row r="142" spans="1:54" x14ac:dyDescent="0.15">
      <c r="C142" s="7">
        <v>6</v>
      </c>
      <c r="D142" s="8">
        <v>27.650260037999999</v>
      </c>
      <c r="E142" s="10">
        <f t="shared" si="159"/>
        <v>24.593910107741898</v>
      </c>
      <c r="F142" s="7" t="s">
        <v>83</v>
      </c>
      <c r="G142" s="1">
        <v>7</v>
      </c>
      <c r="H142" s="9">
        <f t="shared" si="141"/>
        <v>27.650260037999999</v>
      </c>
      <c r="I142" s="9">
        <f t="shared" si="142"/>
        <v>300.80026003799998</v>
      </c>
      <c r="J142" s="9">
        <f t="shared" si="143"/>
        <v>0.46158973769831452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3.197987835434839</v>
      </c>
      <c r="P142" s="9">
        <f t="shared" si="146"/>
        <v>1.476158366120768</v>
      </c>
      <c r="Q142" s="12">
        <f t="shared" si="147"/>
        <v>0.38380117519139967</v>
      </c>
      <c r="R142" s="9">
        <f t="shared" si="148"/>
        <v>0.19735245833333334</v>
      </c>
      <c r="S142" s="13">
        <f t="shared" si="149"/>
        <v>1.9447499080206525</v>
      </c>
      <c r="T142" s="2">
        <f t="shared" si="150"/>
        <v>0.01</v>
      </c>
      <c r="U142" s="14">
        <f t="shared" si="151"/>
        <v>1.9447499080206525E-2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3.4347499080206526E-2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13166.666666666666</v>
      </c>
      <c r="AX142" s="1">
        <f t="shared" si="158"/>
        <v>59798226.626766585</v>
      </c>
    </row>
    <row r="143" spans="1:54" x14ac:dyDescent="0.15">
      <c r="C143" s="7">
        <v>7</v>
      </c>
      <c r="D143" s="8">
        <v>30.027693546451601</v>
      </c>
      <c r="E143" s="10">
        <f t="shared" si="159"/>
        <v>27.650260037999999</v>
      </c>
      <c r="F143" s="7" t="s">
        <v>83</v>
      </c>
      <c r="G143" s="1">
        <v>8</v>
      </c>
      <c r="H143" s="9">
        <f t="shared" si="141"/>
        <v>30.027693546451601</v>
      </c>
      <c r="I143" s="9">
        <f t="shared" si="142"/>
        <v>303.17769354645156</v>
      </c>
      <c r="J143" s="9">
        <f t="shared" si="143"/>
        <v>0.59496931874826686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2.4808773859807376</v>
      </c>
      <c r="P143" s="9">
        <f t="shared" si="146"/>
        <v>1.4760459282349405</v>
      </c>
      <c r="Q143" s="12">
        <f t="shared" si="147"/>
        <v>0.38377194134108455</v>
      </c>
      <c r="R143" s="9">
        <f t="shared" si="148"/>
        <v>0.19735245833333334</v>
      </c>
      <c r="S143" s="13">
        <f t="shared" si="149"/>
        <v>1.9446017778652849</v>
      </c>
      <c r="T143" s="2">
        <f t="shared" si="150"/>
        <v>0.01</v>
      </c>
      <c r="U143" s="14">
        <f t="shared" si="151"/>
        <v>1.944601777865285E-2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3.434601777865285E-2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13166.666666666666</v>
      </c>
      <c r="AX143" s="1">
        <f t="shared" si="158"/>
        <v>59795647.713937953</v>
      </c>
    </row>
    <row r="144" spans="1:54" x14ac:dyDescent="0.15">
      <c r="C144" s="7">
        <v>8</v>
      </c>
      <c r="D144" s="8">
        <v>29.049736303225799</v>
      </c>
      <c r="E144" s="10">
        <f t="shared" si="159"/>
        <v>30.027693546451601</v>
      </c>
      <c r="F144" s="7" t="s">
        <v>83</v>
      </c>
      <c r="G144" s="1">
        <v>9</v>
      </c>
      <c r="H144" s="9">
        <f t="shared" si="141"/>
        <v>29.049736303225799</v>
      </c>
      <c r="I144" s="9">
        <f t="shared" si="142"/>
        <v>302.19973630322579</v>
      </c>
      <c r="J144" s="9">
        <f t="shared" si="143"/>
        <v>0.53623850302193488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1.7638793744124639</v>
      </c>
      <c r="P144" s="9">
        <f t="shared" si="146"/>
        <v>0.94586003524620665</v>
      </c>
      <c r="Q144" s="12">
        <f t="shared" si="147"/>
        <v>0.24592360916401373</v>
      </c>
      <c r="R144" s="9">
        <f t="shared" si="148"/>
        <v>0.19735245833333334</v>
      </c>
      <c r="S144" s="13">
        <f t="shared" si="149"/>
        <v>1.2461137360074961</v>
      </c>
      <c r="T144" s="2">
        <f t="shared" si="150"/>
        <v>0.01</v>
      </c>
      <c r="U144" s="14">
        <f t="shared" si="151"/>
        <v>1.2461137360074962E-2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2.7361137360074964E-2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13166.666666666666</v>
      </c>
      <c r="AX144" s="1">
        <f t="shared" si="158"/>
        <v>47635127.343717359</v>
      </c>
    </row>
    <row r="145" spans="3:51" x14ac:dyDescent="0.15">
      <c r="C145" s="7">
        <v>9</v>
      </c>
      <c r="D145" s="8">
        <v>24.750438175333301</v>
      </c>
      <c r="E145" s="10">
        <f t="shared" si="159"/>
        <v>29.049736303225799</v>
      </c>
      <c r="F145" s="7" t="s">
        <v>83</v>
      </c>
      <c r="G145" s="1">
        <v>10</v>
      </c>
      <c r="H145" s="9">
        <f t="shared" si="141"/>
        <v>24.750438175333301</v>
      </c>
      <c r="I145" s="9">
        <f t="shared" si="142"/>
        <v>297.90043817533331</v>
      </c>
      <c r="J145" s="9">
        <f t="shared" si="143"/>
        <v>0.33683197754631661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1.5770672558329242</v>
      </c>
      <c r="P145" s="9">
        <f t="shared" si="146"/>
        <v>0.53120668250574665</v>
      </c>
      <c r="Q145" s="12">
        <f t="shared" si="147"/>
        <v>0.13811373745149413</v>
      </c>
      <c r="R145" s="9">
        <f t="shared" si="148"/>
        <v>0.19735245833333334</v>
      </c>
      <c r="S145" s="13">
        <f t="shared" si="149"/>
        <v>0.69983287068163347</v>
      </c>
      <c r="T145" s="2">
        <f t="shared" si="150"/>
        <v>0.01</v>
      </c>
      <c r="U145" s="14">
        <f t="shared" si="151"/>
        <v>6.9983287068163345E-3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2.1898328706816336E-2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13166.666666666666</v>
      </c>
      <c r="AX145" s="1">
        <f t="shared" si="158"/>
        <v>38124499.827477917</v>
      </c>
    </row>
    <row r="146" spans="3:51" x14ac:dyDescent="0.15">
      <c r="C146" s="7">
        <v>10</v>
      </c>
      <c r="D146" s="8">
        <v>19.3124726964516</v>
      </c>
      <c r="E146" s="10">
        <f t="shared" si="159"/>
        <v>24.750438175333301</v>
      </c>
      <c r="F146" s="7" t="s">
        <v>83</v>
      </c>
      <c r="G146" s="1">
        <v>11</v>
      </c>
      <c r="H146" s="9">
        <f t="shared" si="141"/>
        <v>19.3124726964516</v>
      </c>
      <c r="I146" s="9">
        <f t="shared" si="142"/>
        <v>292.46247269645158</v>
      </c>
      <c r="J146" s="9">
        <f t="shared" si="143"/>
        <v>0.18343380724772348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1.8049084899938443</v>
      </c>
      <c r="P146" s="9">
        <f t="shared" si="146"/>
        <v>0.33108123605331047</v>
      </c>
      <c r="Q146" s="12">
        <f t="shared" si="147"/>
        <v>8.6081121373860731E-2</v>
      </c>
      <c r="R146" s="9">
        <f t="shared" si="148"/>
        <v>0.19735245833333334</v>
      </c>
      <c r="S146" s="13">
        <f t="shared" si="149"/>
        <v>0.43617962553305273</v>
      </c>
      <c r="T146" s="2">
        <f t="shared" si="150"/>
        <v>0.01</v>
      </c>
      <c r="U146" s="14">
        <f t="shared" si="151"/>
        <v>4.3617962553305278E-3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2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3"/>
        <v>7.4999999999999997E-3</v>
      </c>
      <c r="AT146" s="1">
        <f t="shared" si="154"/>
        <v>1.4311796255330529E-2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13166.666666666666</v>
      </c>
      <c r="AX146" s="1">
        <f t="shared" si="158"/>
        <v>24916516.743006445</v>
      </c>
    </row>
    <row r="147" spans="3:51" x14ac:dyDescent="0.15">
      <c r="C147" s="7">
        <v>11</v>
      </c>
      <c r="D147" s="8">
        <v>12.7086371058667</v>
      </c>
      <c r="E147" s="10">
        <f t="shared" si="159"/>
        <v>19.3124726964516</v>
      </c>
      <c r="F147" s="7" t="s">
        <v>85</v>
      </c>
      <c r="G147" s="1">
        <v>12</v>
      </c>
      <c r="H147" s="9">
        <f t="shared" si="141"/>
        <v>12.7086371058667</v>
      </c>
      <c r="I147" s="9">
        <f t="shared" si="142"/>
        <v>285.85863710586671</v>
      </c>
      <c r="J147" s="9">
        <f t="shared" si="143"/>
        <v>8.5007558241141659E-2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2.2328751706072008</v>
      </c>
      <c r="P147" s="9">
        <f t="shared" si="146"/>
        <v>0.18981126611059074</v>
      </c>
      <c r="Q147" s="12">
        <f t="shared" si="147"/>
        <v>4.9350929188753591E-2</v>
      </c>
      <c r="R147" s="9">
        <f t="shared" si="148"/>
        <v>0.19735245833333334</v>
      </c>
      <c r="S147" s="13">
        <f t="shared" si="149"/>
        <v>0.25006493258573254</v>
      </c>
      <c r="T147" s="2">
        <f t="shared" si="150"/>
        <v>0.01</v>
      </c>
      <c r="U147" s="14">
        <f t="shared" si="151"/>
        <v>2.5006493258573253E-3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7.9906493258573262E-3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13166.666666666666</v>
      </c>
      <c r="AX147" s="1">
        <f t="shared" si="158"/>
        <v>13911541.511853296</v>
      </c>
      <c r="AY147" s="1">
        <f>SUM(AX136:AX147)</f>
        <v>374195038.61453581</v>
      </c>
    </row>
    <row r="148" spans="3:51" x14ac:dyDescent="0.15">
      <c r="C148" s="7">
        <v>12</v>
      </c>
      <c r="D148" s="8">
        <v>7.09797145906452</v>
      </c>
      <c r="E148" s="10">
        <f t="shared" si="159"/>
        <v>12.7086371058667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108702122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190904105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135173093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65069189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10293695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624732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318787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196378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400274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208732169.97797459</v>
      </c>
      <c r="J13" s="6" t="s">
        <v>37</v>
      </c>
      <c r="K13" s="6">
        <f>I13/(10000*1000)</f>
        <v>20.87321699779746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17.010710336129002</v>
      </c>
      <c r="E26" s="7"/>
      <c r="F26" s="7"/>
      <c r="G26" s="1">
        <v>1</v>
      </c>
      <c r="H26" s="9">
        <f t="shared" ref="H26:H37" si="0">E27</f>
        <v>17.010710336129002</v>
      </c>
      <c r="I26" s="9">
        <f t="shared" ref="I26:I37" si="1">H26+273.15</f>
        <v>290.160710336129</v>
      </c>
      <c r="J26" s="9">
        <f t="shared" ref="J26:J37" si="2">EXP(($C$15*(I26-$C$13))/($C$16*I26*$C$13))</f>
        <v>0.14085830132215388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0.17878968113944338</v>
      </c>
      <c r="Q26" s="12">
        <f t="shared" ref="Q26:Q37" si="6">P26*$B$28</f>
        <v>1.7878968113944339E-2</v>
      </c>
      <c r="R26" s="9">
        <f t="shared" ref="R26:R37" si="7">L26*$B$28</f>
        <v>0.12692875000000001</v>
      </c>
      <c r="S26" s="13">
        <f t="shared" ref="S26:S37" si="8">Q26/R26</f>
        <v>0.14085830132215388</v>
      </c>
      <c r="T26" s="2">
        <f t="shared" ref="T26:T37" si="9">$B$27/100</f>
        <v>0.01</v>
      </c>
      <c r="U26" s="14">
        <f t="shared" ref="U26:U37" si="10">S26*T26</f>
        <v>1.4085830132215388E-3</v>
      </c>
      <c r="V26" s="13"/>
      <c r="W26" s="2"/>
      <c r="X26" s="14"/>
      <c r="Y26" s="2">
        <v>0.04</v>
      </c>
      <c r="Z26" s="2">
        <v>0.01</v>
      </c>
      <c r="AA26" s="2">
        <f t="shared" ref="AA26:AA37" si="11">Y26*Z26</f>
        <v>4.0000000000000002E-4</v>
      </c>
      <c r="AB26" s="2">
        <v>1.4999999999999999E-2</v>
      </c>
      <c r="AC26" s="2">
        <v>0.4</v>
      </c>
      <c r="AD26" s="2">
        <f>AB26*AC26</f>
        <v>6.0000000000000001E-3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>AK26*AL26</f>
        <v>2.0000000000000004E-2</v>
      </c>
      <c r="AN26" s="2">
        <v>1.4999999999999999E-2</v>
      </c>
      <c r="AO26" s="2">
        <v>0.38</v>
      </c>
      <c r="AP26" s="2">
        <f t="shared" ref="AP26:AP37" si="12">AO26*AN26</f>
        <v>5.7000000000000002E-3</v>
      </c>
      <c r="AQ26" s="1">
        <f t="shared" ref="AQ26:AQ37" si="13">(AP26+AM26+AD26+AA26+U26+X26+AG26+AJ26)</f>
        <v>3.3508583013221543E-2</v>
      </c>
      <c r="AR26" s="9">
        <f t="shared" ref="AR26:AR37" si="14">$B$26/12</f>
        <v>126.92874999999999</v>
      </c>
      <c r="AS26" s="1">
        <f t="shared" ref="AS26:AS37" si="15">$B$28</f>
        <v>0.1</v>
      </c>
      <c r="AT26" s="1">
        <f t="shared" ref="AT26:AT37" si="16">$E$2/12</f>
        <v>9058510.166666666</v>
      </c>
      <c r="AU26" s="1">
        <f t="shared" ref="AU26:AU37" si="17">AT26*10000*AS26*0.67*AR26*AQ26</f>
        <v>25813544659.106812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15.497770578387099</v>
      </c>
      <c r="E27" s="10">
        <f t="shared" ref="E27:E38" si="18">D26</f>
        <v>17.010710336129002</v>
      </c>
      <c r="F27" s="7" t="s">
        <v>83</v>
      </c>
      <c r="G27" s="1">
        <v>2</v>
      </c>
      <c r="H27" s="9">
        <f t="shared" si="0"/>
        <v>15.497770578387099</v>
      </c>
      <c r="I27" s="9">
        <f t="shared" si="1"/>
        <v>288.64777057838705</v>
      </c>
      <c r="J27" s="9">
        <f t="shared" si="2"/>
        <v>0.11813980454981132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19">L27+O26-P26-N27</f>
        <v>2.3597853188605562</v>
      </c>
      <c r="P27" s="9">
        <f t="shared" si="5"/>
        <v>0.27878457634970027</v>
      </c>
      <c r="Q27" s="12">
        <f t="shared" si="6"/>
        <v>2.787845763497003E-2</v>
      </c>
      <c r="R27" s="9">
        <f t="shared" si="7"/>
        <v>0.12692875000000001</v>
      </c>
      <c r="S27" s="13">
        <f t="shared" si="8"/>
        <v>0.21963863691220492</v>
      </c>
      <c r="T27" s="2">
        <f t="shared" si="9"/>
        <v>0.01</v>
      </c>
      <c r="U27" s="14">
        <f t="shared" si="10"/>
        <v>2.1963863691220492E-3</v>
      </c>
      <c r="V27" s="13"/>
      <c r="W27" s="2"/>
      <c r="X27" s="14"/>
      <c r="Y27" s="2">
        <v>0.04</v>
      </c>
      <c r="Z27" s="2">
        <v>0.01</v>
      </c>
      <c r="AA27" s="2">
        <f t="shared" si="11"/>
        <v>4.0000000000000002E-4</v>
      </c>
      <c r="AB27" s="2">
        <v>1.4999999999999999E-2</v>
      </c>
      <c r="AC27" s="2">
        <v>0.4</v>
      </c>
      <c r="AD27" s="2">
        <f t="shared" ref="AD27:AD37" si="20">AB27*AC27</f>
        <v>6.0000000000000001E-3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ref="AM27:AM37" si="21">AK27*AL27</f>
        <v>2.0000000000000004E-2</v>
      </c>
      <c r="AN27" s="2">
        <v>1.4999999999999999E-2</v>
      </c>
      <c r="AO27" s="2">
        <v>0.38</v>
      </c>
      <c r="AP27" s="2">
        <f t="shared" si="12"/>
        <v>5.7000000000000002E-3</v>
      </c>
      <c r="AQ27" s="1">
        <f t="shared" si="13"/>
        <v>3.4296386369122051E-2</v>
      </c>
      <c r="AR27" s="9">
        <f t="shared" si="14"/>
        <v>126.92874999999999</v>
      </c>
      <c r="AS27" s="1">
        <f t="shared" si="15"/>
        <v>0.1</v>
      </c>
      <c r="AT27" s="1">
        <f t="shared" si="16"/>
        <v>9058510.166666666</v>
      </c>
      <c r="AU27" s="1">
        <f t="shared" si="17"/>
        <v>26420433858.274319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18.6774048558621</v>
      </c>
      <c r="E28" s="10">
        <f t="shared" si="18"/>
        <v>15.497770578387099</v>
      </c>
      <c r="F28" s="7" t="s">
        <v>83</v>
      </c>
      <c r="G28" s="1">
        <v>3</v>
      </c>
      <c r="H28" s="9">
        <f t="shared" si="0"/>
        <v>18.6774048558621</v>
      </c>
      <c r="I28" s="9">
        <f t="shared" si="1"/>
        <v>291.82740485586208</v>
      </c>
      <c r="J28" s="9">
        <f t="shared" si="2"/>
        <v>0.17061399509842859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19"/>
        <v>3.3502882425108558</v>
      </c>
      <c r="P28" s="9">
        <f t="shared" si="5"/>
        <v>0.5716060617860701</v>
      </c>
      <c r="Q28" s="12">
        <f t="shared" si="6"/>
        <v>5.7160606178607014E-2</v>
      </c>
      <c r="R28" s="9">
        <f t="shared" si="7"/>
        <v>0.12692875000000001</v>
      </c>
      <c r="S28" s="13">
        <f t="shared" si="8"/>
        <v>0.45033616244237029</v>
      </c>
      <c r="T28" s="2">
        <f t="shared" si="9"/>
        <v>0.01</v>
      </c>
      <c r="U28" s="14">
        <f t="shared" si="10"/>
        <v>4.5033616244237028E-3</v>
      </c>
      <c r="V28" s="13"/>
      <c r="W28" s="2"/>
      <c r="X28" s="14"/>
      <c r="Y28" s="2">
        <v>0.04</v>
      </c>
      <c r="Z28" s="2">
        <v>0.01</v>
      </c>
      <c r="AA28" s="2">
        <f t="shared" si="11"/>
        <v>4.0000000000000002E-4</v>
      </c>
      <c r="AB28" s="2">
        <v>1.4999999999999999E-2</v>
      </c>
      <c r="AC28" s="2">
        <v>0.4</v>
      </c>
      <c r="AD28" s="2">
        <f t="shared" si="20"/>
        <v>6.0000000000000001E-3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21"/>
        <v>2.0000000000000004E-2</v>
      </c>
      <c r="AN28" s="2">
        <v>1.4999999999999999E-2</v>
      </c>
      <c r="AO28" s="2">
        <v>0.38</v>
      </c>
      <c r="AP28" s="2">
        <f t="shared" si="12"/>
        <v>5.7000000000000002E-3</v>
      </c>
      <c r="AQ28" s="1">
        <f t="shared" si="13"/>
        <v>3.6603361624423708E-2</v>
      </c>
      <c r="AR28" s="9">
        <f t="shared" si="14"/>
        <v>126.92874999999999</v>
      </c>
      <c r="AS28" s="1">
        <f t="shared" si="15"/>
        <v>0.1</v>
      </c>
      <c r="AT28" s="1">
        <f t="shared" si="16"/>
        <v>9058510.166666666</v>
      </c>
      <c r="AU28" s="1">
        <f t="shared" si="17"/>
        <v>28197626548.179661</v>
      </c>
    </row>
    <row r="29" spans="1:47" x14ac:dyDescent="0.15">
      <c r="C29" s="7">
        <v>3</v>
      </c>
      <c r="D29" s="8">
        <v>23.170944569354798</v>
      </c>
      <c r="E29" s="10">
        <f t="shared" si="18"/>
        <v>18.6774048558621</v>
      </c>
      <c r="F29" s="7" t="s">
        <v>83</v>
      </c>
      <c r="G29" s="1">
        <v>4</v>
      </c>
      <c r="H29" s="9">
        <f t="shared" si="0"/>
        <v>23.170944569354798</v>
      </c>
      <c r="I29" s="9">
        <f t="shared" si="1"/>
        <v>296.32094456935477</v>
      </c>
      <c r="J29" s="9">
        <f t="shared" si="2"/>
        <v>0.28297636159897643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19"/>
        <v>4.0479696807247851</v>
      </c>
      <c r="P29" s="9">
        <f t="shared" si="5"/>
        <v>1.1454797321144701</v>
      </c>
      <c r="Q29" s="12">
        <f t="shared" si="6"/>
        <v>0.11454797321144701</v>
      </c>
      <c r="R29" s="9">
        <f t="shared" si="7"/>
        <v>0.12692875000000001</v>
      </c>
      <c r="S29" s="13">
        <f t="shared" si="8"/>
        <v>0.90245884570238821</v>
      </c>
      <c r="T29" s="2">
        <f t="shared" si="9"/>
        <v>0.01</v>
      </c>
      <c r="U29" s="14">
        <f t="shared" si="10"/>
        <v>9.0245884570238823E-3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20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21"/>
        <v>2.0000000000000004E-2</v>
      </c>
      <c r="AN29" s="2">
        <v>0.02</v>
      </c>
      <c r="AO29" s="2">
        <v>0.38</v>
      </c>
      <c r="AP29" s="2">
        <f t="shared" si="12"/>
        <v>7.6E-3</v>
      </c>
      <c r="AQ29" s="1">
        <f t="shared" si="13"/>
        <v>4.5124588457023891E-2</v>
      </c>
      <c r="AR29" s="9">
        <f t="shared" si="14"/>
        <v>126.92874999999999</v>
      </c>
      <c r="AS29" s="1">
        <f t="shared" si="15"/>
        <v>0.1</v>
      </c>
      <c r="AT29" s="1">
        <f t="shared" si="16"/>
        <v>9058510.166666666</v>
      </c>
      <c r="AU29" s="1">
        <f t="shared" si="17"/>
        <v>34762006465.614929</v>
      </c>
    </row>
    <row r="30" spans="1:47" x14ac:dyDescent="0.15">
      <c r="C30" s="7">
        <v>4</v>
      </c>
      <c r="D30" s="8">
        <v>27.110634902333299</v>
      </c>
      <c r="E30" s="10">
        <f t="shared" si="18"/>
        <v>23.170944569354798</v>
      </c>
      <c r="F30" s="7" t="s">
        <v>83</v>
      </c>
      <c r="G30" s="1">
        <v>5</v>
      </c>
      <c r="H30" s="9">
        <f t="shared" si="0"/>
        <v>27.110634902333299</v>
      </c>
      <c r="I30" s="9">
        <f t="shared" si="1"/>
        <v>300.26063490233327</v>
      </c>
      <c r="J30" s="9">
        <f t="shared" si="2"/>
        <v>0.43550320736683357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2.7573654511797994</v>
      </c>
      <c r="O30" s="9">
        <f t="shared" si="19"/>
        <v>1.4144119974305154</v>
      </c>
      <c r="P30" s="9">
        <f t="shared" si="5"/>
        <v>0.61598096141911896</v>
      </c>
      <c r="Q30" s="12">
        <f t="shared" si="6"/>
        <v>6.1598096141911897E-2</v>
      </c>
      <c r="R30" s="9">
        <f t="shared" si="7"/>
        <v>0.12692875000000001</v>
      </c>
      <c r="S30" s="13">
        <f t="shared" si="8"/>
        <v>0.48529664195000655</v>
      </c>
      <c r="T30" s="2">
        <f t="shared" si="9"/>
        <v>0.01</v>
      </c>
      <c r="U30" s="14">
        <f t="shared" si="10"/>
        <v>4.852966419500066E-3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20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21"/>
        <v>2.0000000000000004E-2</v>
      </c>
      <c r="AN30" s="2">
        <v>0.02</v>
      </c>
      <c r="AO30" s="2">
        <v>0.38</v>
      </c>
      <c r="AP30" s="2">
        <f t="shared" si="12"/>
        <v>7.6E-3</v>
      </c>
      <c r="AQ30" s="1">
        <f t="shared" si="13"/>
        <v>4.0952966419500074E-2</v>
      </c>
      <c r="AR30" s="9">
        <f t="shared" si="14"/>
        <v>126.92874999999999</v>
      </c>
      <c r="AS30" s="1">
        <f t="shared" si="15"/>
        <v>0.1</v>
      </c>
      <c r="AT30" s="1">
        <f t="shared" si="16"/>
        <v>9058510.166666666</v>
      </c>
      <c r="AU30" s="1">
        <f t="shared" si="17"/>
        <v>31548371567.235432</v>
      </c>
    </row>
    <row r="31" spans="1:47" x14ac:dyDescent="0.15">
      <c r="C31" s="7">
        <v>5</v>
      </c>
      <c r="D31" s="8">
        <v>29.689924797096801</v>
      </c>
      <c r="E31" s="10">
        <f t="shared" si="18"/>
        <v>27.110634902333299</v>
      </c>
      <c r="F31" s="7" t="s">
        <v>85</v>
      </c>
      <c r="G31" s="1">
        <v>6</v>
      </c>
      <c r="H31" s="9">
        <f t="shared" si="0"/>
        <v>29.689924797096801</v>
      </c>
      <c r="I31" s="9">
        <f t="shared" si="1"/>
        <v>302.83992479709678</v>
      </c>
      <c r="J31" s="9">
        <f t="shared" si="2"/>
        <v>0.5740347295473136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19"/>
        <v>2.0677185360113963</v>
      </c>
      <c r="P31" s="9">
        <f t="shared" si="5"/>
        <v>1.1869422505992691</v>
      </c>
      <c r="Q31" s="12">
        <f t="shared" si="6"/>
        <v>0.11869422505992691</v>
      </c>
      <c r="R31" s="9">
        <f t="shared" si="7"/>
        <v>0.12692875000000001</v>
      </c>
      <c r="S31" s="13">
        <f t="shared" si="8"/>
        <v>0.93512482443833178</v>
      </c>
      <c r="T31" s="2">
        <f t="shared" si="9"/>
        <v>0.01</v>
      </c>
      <c r="U31" s="14">
        <f t="shared" si="10"/>
        <v>9.3512482443833186E-3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20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21"/>
        <v>2.0000000000000004E-2</v>
      </c>
      <c r="AN31" s="2">
        <v>0.02</v>
      </c>
      <c r="AO31" s="2">
        <v>0.38</v>
      </c>
      <c r="AP31" s="2">
        <f t="shared" si="12"/>
        <v>7.6E-3</v>
      </c>
      <c r="AQ31" s="1">
        <f t="shared" si="13"/>
        <v>4.5451248244383326E-2</v>
      </c>
      <c r="AR31" s="9">
        <f t="shared" si="14"/>
        <v>126.92874999999999</v>
      </c>
      <c r="AS31" s="1">
        <f t="shared" si="15"/>
        <v>0.1</v>
      </c>
      <c r="AT31" s="1">
        <f t="shared" si="16"/>
        <v>9058510.166666666</v>
      </c>
      <c r="AU31" s="1">
        <f t="shared" si="17"/>
        <v>35013650857.919136</v>
      </c>
    </row>
    <row r="32" spans="1:47" x14ac:dyDescent="0.15">
      <c r="C32" s="7">
        <v>6</v>
      </c>
      <c r="D32" s="8">
        <v>29.315287852000001</v>
      </c>
      <c r="E32" s="10">
        <f t="shared" si="18"/>
        <v>29.689924797096801</v>
      </c>
      <c r="F32" s="7" t="s">
        <v>83</v>
      </c>
      <c r="G32" s="1">
        <v>7</v>
      </c>
      <c r="H32" s="9">
        <f t="shared" si="0"/>
        <v>29.315287852000001</v>
      </c>
      <c r="I32" s="9">
        <f t="shared" si="1"/>
        <v>302.46528785199996</v>
      </c>
      <c r="J32" s="9">
        <f t="shared" si="2"/>
        <v>0.55162394631660761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19"/>
        <v>2.1500637854121272</v>
      </c>
      <c r="P32" s="9">
        <f t="shared" si="5"/>
        <v>1.1860266701414615</v>
      </c>
      <c r="Q32" s="12">
        <f t="shared" si="6"/>
        <v>0.11860266701414615</v>
      </c>
      <c r="R32" s="9">
        <f t="shared" si="7"/>
        <v>0.12692875000000001</v>
      </c>
      <c r="S32" s="13">
        <f t="shared" si="8"/>
        <v>0.9344034902584808</v>
      </c>
      <c r="T32" s="2">
        <f t="shared" si="9"/>
        <v>0.01</v>
      </c>
      <c r="U32" s="14">
        <f t="shared" si="10"/>
        <v>9.3440349025848083E-3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20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21"/>
        <v>2.0000000000000004E-2</v>
      </c>
      <c r="AN32" s="2">
        <v>0.02</v>
      </c>
      <c r="AO32" s="2">
        <v>0.38</v>
      </c>
      <c r="AP32" s="2">
        <f t="shared" si="12"/>
        <v>7.6E-3</v>
      </c>
      <c r="AQ32" s="1">
        <f t="shared" si="13"/>
        <v>4.5444034902584814E-2</v>
      </c>
      <c r="AR32" s="9">
        <f t="shared" si="14"/>
        <v>126.92874999999999</v>
      </c>
      <c r="AS32" s="1">
        <f t="shared" si="15"/>
        <v>0.1</v>
      </c>
      <c r="AT32" s="1">
        <f t="shared" si="16"/>
        <v>9058510.166666666</v>
      </c>
      <c r="AU32" s="1">
        <f t="shared" si="17"/>
        <v>35008094015.345879</v>
      </c>
    </row>
    <row r="33" spans="1:48" x14ac:dyDescent="0.15">
      <c r="C33" s="7">
        <v>7</v>
      </c>
      <c r="D33" s="8">
        <v>26.7980311083871</v>
      </c>
      <c r="E33" s="10">
        <f t="shared" si="18"/>
        <v>29.315287852000001</v>
      </c>
      <c r="F33" s="7" t="s">
        <v>83</v>
      </c>
      <c r="G33" s="1">
        <v>8</v>
      </c>
      <c r="H33" s="9">
        <f t="shared" si="0"/>
        <v>26.7980311083871</v>
      </c>
      <c r="I33" s="9">
        <f t="shared" si="1"/>
        <v>299.94803110838706</v>
      </c>
      <c r="J33" s="9">
        <f t="shared" si="2"/>
        <v>0.42103086233813886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19"/>
        <v>2.2333246152706656</v>
      </c>
      <c r="P33" s="9">
        <f t="shared" si="5"/>
        <v>0.94029858864840055</v>
      </c>
      <c r="Q33" s="12">
        <f t="shared" si="6"/>
        <v>9.4029858864840055E-2</v>
      </c>
      <c r="R33" s="9">
        <f t="shared" si="7"/>
        <v>0.12692875000000001</v>
      </c>
      <c r="S33" s="13">
        <f t="shared" si="8"/>
        <v>0.74080820038675277</v>
      </c>
      <c r="T33" s="2">
        <f t="shared" si="9"/>
        <v>0.01</v>
      </c>
      <c r="U33" s="14">
        <f t="shared" si="10"/>
        <v>7.4080820038675277E-3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20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21"/>
        <v>2.0000000000000004E-2</v>
      </c>
      <c r="AN33" s="2">
        <v>0.02</v>
      </c>
      <c r="AO33" s="2">
        <v>0.38</v>
      </c>
      <c r="AP33" s="2">
        <f t="shared" si="12"/>
        <v>7.6E-3</v>
      </c>
      <c r="AQ33" s="1">
        <f t="shared" si="13"/>
        <v>4.3508082003867535E-2</v>
      </c>
      <c r="AR33" s="9">
        <f t="shared" si="14"/>
        <v>126.92874999999999</v>
      </c>
      <c r="AS33" s="1">
        <f t="shared" si="15"/>
        <v>0.1</v>
      </c>
      <c r="AT33" s="1">
        <f t="shared" si="16"/>
        <v>9058510.166666666</v>
      </c>
      <c r="AU33" s="1">
        <f t="shared" si="17"/>
        <v>33516720697.970821</v>
      </c>
    </row>
    <row r="34" spans="1:48" x14ac:dyDescent="0.15">
      <c r="C34" s="7">
        <v>8</v>
      </c>
      <c r="D34" s="8">
        <v>25.979283667419399</v>
      </c>
      <c r="E34" s="10">
        <f t="shared" si="18"/>
        <v>26.7980311083871</v>
      </c>
      <c r="F34" s="7" t="s">
        <v>83</v>
      </c>
      <c r="G34" s="1">
        <v>9</v>
      </c>
      <c r="H34" s="9">
        <f t="shared" si="0"/>
        <v>25.979283667419399</v>
      </c>
      <c r="I34" s="9">
        <f t="shared" si="1"/>
        <v>299.12928366741937</v>
      </c>
      <c r="J34" s="9">
        <f t="shared" si="2"/>
        <v>0.38523573845793335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19"/>
        <v>2.562313526622265</v>
      </c>
      <c r="P34" s="9">
        <f t="shared" si="5"/>
        <v>0.98709474358907967</v>
      </c>
      <c r="Q34" s="12">
        <f t="shared" si="6"/>
        <v>9.8709474358907978E-2</v>
      </c>
      <c r="R34" s="9">
        <f t="shared" si="7"/>
        <v>0.12692875000000001</v>
      </c>
      <c r="S34" s="13">
        <f t="shared" si="8"/>
        <v>0.77767625032869203</v>
      </c>
      <c r="T34" s="2">
        <f t="shared" si="9"/>
        <v>0.01</v>
      </c>
      <c r="U34" s="14">
        <f t="shared" si="10"/>
        <v>7.7767625032869204E-3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20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21"/>
        <v>2.0000000000000004E-2</v>
      </c>
      <c r="AN34" s="2">
        <v>0.02</v>
      </c>
      <c r="AO34" s="2">
        <v>0.38</v>
      </c>
      <c r="AP34" s="2">
        <f t="shared" si="12"/>
        <v>7.6E-3</v>
      </c>
      <c r="AQ34" s="1">
        <f t="shared" si="13"/>
        <v>4.3876762503286926E-2</v>
      </c>
      <c r="AR34" s="9">
        <f t="shared" si="14"/>
        <v>126.92874999999999</v>
      </c>
      <c r="AS34" s="1">
        <f t="shared" si="15"/>
        <v>0.1</v>
      </c>
      <c r="AT34" s="1">
        <f t="shared" si="16"/>
        <v>9058510.166666666</v>
      </c>
      <c r="AU34" s="1">
        <f t="shared" si="17"/>
        <v>33800736006.315826</v>
      </c>
    </row>
    <row r="35" spans="1:48" x14ac:dyDescent="0.15">
      <c r="C35" s="7">
        <v>9</v>
      </c>
      <c r="D35" s="8">
        <v>25.587920931999999</v>
      </c>
      <c r="E35" s="10">
        <f t="shared" si="18"/>
        <v>25.979283667419399</v>
      </c>
      <c r="F35" s="7" t="s">
        <v>83</v>
      </c>
      <c r="G35" s="1">
        <v>10</v>
      </c>
      <c r="H35" s="9">
        <f t="shared" si="0"/>
        <v>25.587920931999999</v>
      </c>
      <c r="I35" s="9">
        <f t="shared" si="1"/>
        <v>298.73792093199995</v>
      </c>
      <c r="J35" s="9">
        <f t="shared" si="2"/>
        <v>0.36915353124447348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19"/>
        <v>2.8445062830331853</v>
      </c>
      <c r="P35" s="9">
        <f t="shared" si="5"/>
        <v>1.0500595390287921</v>
      </c>
      <c r="Q35" s="12">
        <f t="shared" si="6"/>
        <v>0.10500595390287921</v>
      </c>
      <c r="R35" s="9">
        <f t="shared" si="7"/>
        <v>0.12692875000000001</v>
      </c>
      <c r="S35" s="13">
        <f t="shared" si="8"/>
        <v>0.8272826597825883</v>
      </c>
      <c r="T35" s="2">
        <f t="shared" si="9"/>
        <v>0.01</v>
      </c>
      <c r="U35" s="14">
        <f t="shared" si="10"/>
        <v>8.272826597825883E-3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20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21"/>
        <v>2.0000000000000004E-2</v>
      </c>
      <c r="AN35" s="2">
        <v>0.02</v>
      </c>
      <c r="AO35" s="2">
        <v>0.38</v>
      </c>
      <c r="AP35" s="2">
        <f t="shared" si="12"/>
        <v>7.6E-3</v>
      </c>
      <c r="AQ35" s="1">
        <f t="shared" si="13"/>
        <v>4.437282659782589E-2</v>
      </c>
      <c r="AR35" s="9">
        <f t="shared" si="14"/>
        <v>126.92874999999999</v>
      </c>
      <c r="AS35" s="1">
        <f t="shared" si="15"/>
        <v>0.1</v>
      </c>
      <c r="AT35" s="1">
        <f t="shared" si="16"/>
        <v>9058510.166666666</v>
      </c>
      <c r="AU35" s="1">
        <f t="shared" si="17"/>
        <v>34182882056.869751</v>
      </c>
    </row>
    <row r="36" spans="1:48" x14ac:dyDescent="0.15">
      <c r="C36" s="7">
        <v>10</v>
      </c>
      <c r="D36" s="8">
        <v>23.598345169354801</v>
      </c>
      <c r="E36" s="10">
        <f t="shared" si="18"/>
        <v>25.587920931999999</v>
      </c>
      <c r="F36" s="7" t="s">
        <v>83</v>
      </c>
      <c r="G36" s="1">
        <v>11</v>
      </c>
      <c r="H36" s="9">
        <f t="shared" si="0"/>
        <v>23.598345169354801</v>
      </c>
      <c r="I36" s="9">
        <f t="shared" si="1"/>
        <v>296.74834516935476</v>
      </c>
      <c r="J36" s="9">
        <f t="shared" si="2"/>
        <v>0.29669047211169997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1.7047244068041736</v>
      </c>
      <c r="O36" s="9">
        <f t="shared" si="19"/>
        <v>1.3590098372002193</v>
      </c>
      <c r="P36" s="9">
        <f t="shared" si="5"/>
        <v>0.4032052702033776</v>
      </c>
      <c r="Q36" s="12">
        <f t="shared" si="6"/>
        <v>4.0320527020337761E-2</v>
      </c>
      <c r="R36" s="9">
        <f t="shared" si="7"/>
        <v>0.12692875000000001</v>
      </c>
      <c r="S36" s="13">
        <f t="shared" si="8"/>
        <v>0.31766268099494999</v>
      </c>
      <c r="T36" s="2">
        <f t="shared" si="9"/>
        <v>0.01</v>
      </c>
      <c r="U36" s="14">
        <f t="shared" si="10"/>
        <v>3.1766268099494999E-3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20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21"/>
        <v>2.0000000000000004E-2</v>
      </c>
      <c r="AN36" s="2">
        <v>0.02</v>
      </c>
      <c r="AO36" s="2">
        <v>0.38</v>
      </c>
      <c r="AP36" s="2">
        <f t="shared" si="12"/>
        <v>7.6E-3</v>
      </c>
      <c r="AQ36" s="1">
        <f t="shared" si="13"/>
        <v>3.9276626809949505E-2</v>
      </c>
      <c r="AR36" s="9">
        <f t="shared" si="14"/>
        <v>126.92874999999999</v>
      </c>
      <c r="AS36" s="1">
        <f t="shared" si="15"/>
        <v>0.1</v>
      </c>
      <c r="AT36" s="1">
        <f t="shared" si="16"/>
        <v>9058510.166666666</v>
      </c>
      <c r="AU36" s="1">
        <f t="shared" si="17"/>
        <v>30256992956.630226</v>
      </c>
    </row>
    <row r="37" spans="1:48" x14ac:dyDescent="0.15">
      <c r="C37" s="7">
        <v>11</v>
      </c>
      <c r="D37" s="8">
        <v>19.785982069333301</v>
      </c>
      <c r="E37" s="10">
        <f t="shared" si="18"/>
        <v>23.598345169354801</v>
      </c>
      <c r="F37" s="7" t="s">
        <v>85</v>
      </c>
      <c r="G37" s="1">
        <v>12</v>
      </c>
      <c r="H37" s="9">
        <f t="shared" si="0"/>
        <v>19.785982069333301</v>
      </c>
      <c r="I37" s="9">
        <f t="shared" si="1"/>
        <v>292.93598206933325</v>
      </c>
      <c r="J37" s="9">
        <f t="shared" si="2"/>
        <v>0.19357569943286534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19"/>
        <v>2.2250920669968415</v>
      </c>
      <c r="P37" s="9">
        <f t="shared" si="5"/>
        <v>0.43072375317143369</v>
      </c>
      <c r="Q37" s="12">
        <f t="shared" si="6"/>
        <v>4.307237531714337E-2</v>
      </c>
      <c r="R37" s="9">
        <f t="shared" si="7"/>
        <v>0.12692875000000001</v>
      </c>
      <c r="S37" s="13">
        <f t="shared" si="8"/>
        <v>0.33934294095816248</v>
      </c>
      <c r="T37" s="2">
        <f t="shared" si="9"/>
        <v>0.01</v>
      </c>
      <c r="U37" s="14">
        <f t="shared" si="10"/>
        <v>3.393429409581625E-3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20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21"/>
        <v>2.0000000000000004E-2</v>
      </c>
      <c r="AN37" s="2">
        <v>0.02</v>
      </c>
      <c r="AO37" s="2">
        <v>0.38</v>
      </c>
      <c r="AP37" s="2">
        <f t="shared" si="12"/>
        <v>7.6E-3</v>
      </c>
      <c r="AQ37" s="1">
        <f t="shared" si="13"/>
        <v>3.9493429409581629E-2</v>
      </c>
      <c r="AR37" s="9">
        <f t="shared" si="14"/>
        <v>126.92874999999999</v>
      </c>
      <c r="AS37" s="1">
        <f t="shared" si="15"/>
        <v>0.1</v>
      </c>
      <c r="AT37" s="1">
        <f t="shared" si="16"/>
        <v>9058510.166666666</v>
      </c>
      <c r="AU37" s="1">
        <f t="shared" si="17"/>
        <v>30424008183.31427</v>
      </c>
      <c r="AV37" s="1">
        <f>SUM(AU26:AU37)</f>
        <v>378945067872.7771</v>
      </c>
    </row>
    <row r="38" spans="1:48" x14ac:dyDescent="0.15">
      <c r="C38" s="7">
        <v>12</v>
      </c>
      <c r="D38" s="8">
        <v>17.055027304193501</v>
      </c>
      <c r="E38" s="10">
        <f t="shared" si="18"/>
        <v>19.785982069333301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8">
        <v>17.010710336129002</v>
      </c>
      <c r="E42" s="7"/>
      <c r="F42" s="7"/>
      <c r="G42" s="1">
        <v>1</v>
      </c>
      <c r="H42" s="9">
        <f t="shared" ref="H42:H53" si="22">E43</f>
        <v>17.010710336129002</v>
      </c>
      <c r="I42" s="9">
        <f t="shared" ref="I42:I53" si="23">H42+273.15</f>
        <v>290.160710336129</v>
      </c>
      <c r="J42" s="9">
        <f t="shared" ref="J42:J53" si="24">EXP(($C$15*(I42-$C$13))/($C$16*I42*$C$13))</f>
        <v>0.14085830132215388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0.17217022134168541</v>
      </c>
      <c r="Q42" s="12">
        <f t="shared" ref="Q42:Q53" si="28">P42*$B$44</f>
        <v>4.1320853122004494E-2</v>
      </c>
      <c r="R42" s="9">
        <f t="shared" ref="R42:R53" si="29">L42*$B$44</f>
        <v>0.29335049999999996</v>
      </c>
      <c r="S42" s="13">
        <f t="shared" ref="S42:S53" si="30">Q42/R42</f>
        <v>0.14085830132215388</v>
      </c>
      <c r="T42" s="2">
        <f t="shared" ref="T42:T53" si="31">$B$43/100</f>
        <v>0.01</v>
      </c>
      <c r="U42" s="14">
        <f t="shared" ref="U42:U53" si="32">S42*T42</f>
        <v>1.4085830132215388E-3</v>
      </c>
      <c r="V42" s="13"/>
      <c r="W42" s="2"/>
      <c r="X42" s="14"/>
      <c r="Y42" s="2">
        <v>0.04</v>
      </c>
      <c r="Z42" s="2">
        <v>0.01</v>
      </c>
      <c r="AA42" s="2">
        <f t="shared" ref="AA42:AA53" si="33">Y42*Z42</f>
        <v>4.0000000000000002E-4</v>
      </c>
      <c r="AB42" s="2">
        <v>1.4999999999999999E-2</v>
      </c>
      <c r="AC42" s="2">
        <v>0.48</v>
      </c>
      <c r="AD42" s="2">
        <f>AB42*AC42</f>
        <v>7.1999999999999998E-3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4">AK42*AL42</f>
        <v>2.0000000000000004E-2</v>
      </c>
      <c r="AN42" s="2">
        <v>1.4999999999999999E-2</v>
      </c>
      <c r="AO42" s="2">
        <v>0.3</v>
      </c>
      <c r="AP42" s="2">
        <f t="shared" ref="AP42:AP53" si="35">AO42*AN42</f>
        <v>4.4999999999999997E-3</v>
      </c>
      <c r="AQ42" s="1">
        <f t="shared" ref="AQ42:AQ53" si="36">(AP42+AM42+AD42+AA42+U42+X42+AG42+AJ42)</f>
        <v>3.3508583013221543E-2</v>
      </c>
      <c r="AR42" s="9">
        <f t="shared" ref="AR42:AR53" si="37">$B$42/12</f>
        <v>122.229375</v>
      </c>
      <c r="AS42" s="1">
        <f t="shared" ref="AS42:AS53" si="38">$B$44</f>
        <v>0.24</v>
      </c>
      <c r="AT42" s="1">
        <f t="shared" ref="AT42:AT53" si="39">$E$3/12</f>
        <v>15908675.416666666</v>
      </c>
      <c r="AU42" s="1">
        <f t="shared" ref="AU42:AU53" si="40">AT42*10000*AS42*0.67*AR42*AQ42</f>
        <v>104773564583.0043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8">
        <v>15.497770578387099</v>
      </c>
      <c r="E43" s="10">
        <f t="shared" ref="E43:E54" si="41">D42</f>
        <v>17.010710336129002</v>
      </c>
      <c r="F43" s="7" t="s">
        <v>83</v>
      </c>
      <c r="G43" s="1">
        <v>2</v>
      </c>
      <c r="H43" s="9">
        <f t="shared" si="22"/>
        <v>15.497770578387099</v>
      </c>
      <c r="I43" s="9">
        <f t="shared" si="23"/>
        <v>288.64777057838705</v>
      </c>
      <c r="J43" s="9">
        <f t="shared" si="24"/>
        <v>0.11813980454981132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2">L43+O42-P42-N43</f>
        <v>2.2724172786583146</v>
      </c>
      <c r="P43" s="9">
        <f t="shared" si="27"/>
        <v>0.26846293315630743</v>
      </c>
      <c r="Q43" s="12">
        <f t="shared" si="28"/>
        <v>6.443110395751378E-2</v>
      </c>
      <c r="R43" s="9">
        <f t="shared" si="29"/>
        <v>0.29335049999999996</v>
      </c>
      <c r="S43" s="13">
        <f t="shared" si="30"/>
        <v>0.21963863691220498</v>
      </c>
      <c r="T43" s="2">
        <f t="shared" si="31"/>
        <v>0.01</v>
      </c>
      <c r="U43" s="14">
        <f t="shared" si="32"/>
        <v>2.19638636912205E-3</v>
      </c>
      <c r="V43" s="13"/>
      <c r="W43" s="2"/>
      <c r="X43" s="14"/>
      <c r="Y43" s="2">
        <v>0.04</v>
      </c>
      <c r="Z43" s="2">
        <v>0.01</v>
      </c>
      <c r="AA43" s="2">
        <f t="shared" si="33"/>
        <v>4.0000000000000002E-4</v>
      </c>
      <c r="AB43" s="2">
        <v>1.4999999999999999E-2</v>
      </c>
      <c r="AC43" s="2">
        <v>0.48</v>
      </c>
      <c r="AD43" s="2">
        <f t="shared" ref="AD43:AD53" si="43">AB43*AC43</f>
        <v>7.1999999999999998E-3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4"/>
        <v>2.0000000000000004E-2</v>
      </c>
      <c r="AN43" s="2">
        <v>1.4999999999999999E-2</v>
      </c>
      <c r="AO43" s="2">
        <v>0.3</v>
      </c>
      <c r="AP43" s="2">
        <f t="shared" si="35"/>
        <v>4.4999999999999997E-3</v>
      </c>
      <c r="AQ43" s="1">
        <f t="shared" si="36"/>
        <v>3.4296386369122051E-2</v>
      </c>
      <c r="AR43" s="9">
        <f t="shared" si="37"/>
        <v>122.229375</v>
      </c>
      <c r="AS43" s="1">
        <f t="shared" si="38"/>
        <v>0.24</v>
      </c>
      <c r="AT43" s="1">
        <f t="shared" si="39"/>
        <v>15908675.416666666</v>
      </c>
      <c r="AU43" s="1">
        <f t="shared" si="40"/>
        <v>107236842894.58139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18.6774048558621</v>
      </c>
      <c r="E44" s="10">
        <f t="shared" si="41"/>
        <v>15.497770578387099</v>
      </c>
      <c r="F44" s="7" t="s">
        <v>83</v>
      </c>
      <c r="G44" s="1">
        <v>3</v>
      </c>
      <c r="H44" s="9">
        <f t="shared" si="22"/>
        <v>18.6774048558621</v>
      </c>
      <c r="I44" s="9">
        <f t="shared" si="23"/>
        <v>291.82740485586208</v>
      </c>
      <c r="J44" s="9">
        <f t="shared" si="24"/>
        <v>0.17061399509842859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2"/>
        <v>3.2262480955020072</v>
      </c>
      <c r="P44" s="9">
        <f t="shared" si="27"/>
        <v>0.55044307675229398</v>
      </c>
      <c r="Q44" s="12">
        <f t="shared" si="28"/>
        <v>0.13210633842055056</v>
      </c>
      <c r="R44" s="9">
        <f t="shared" si="29"/>
        <v>0.29335049999999996</v>
      </c>
      <c r="S44" s="13">
        <f t="shared" si="30"/>
        <v>0.4503361624423704</v>
      </c>
      <c r="T44" s="2">
        <f t="shared" si="31"/>
        <v>0.01</v>
      </c>
      <c r="U44" s="14">
        <f t="shared" si="32"/>
        <v>4.5033616244237037E-3</v>
      </c>
      <c r="V44" s="13"/>
      <c r="W44" s="2"/>
      <c r="X44" s="14"/>
      <c r="Y44" s="2">
        <v>0.04</v>
      </c>
      <c r="Z44" s="2">
        <v>0.01</v>
      </c>
      <c r="AA44" s="2">
        <f t="shared" si="33"/>
        <v>4.0000000000000002E-4</v>
      </c>
      <c r="AB44" s="2">
        <v>1.4999999999999999E-2</v>
      </c>
      <c r="AC44" s="2">
        <v>0.48</v>
      </c>
      <c r="AD44" s="2">
        <f t="shared" si="43"/>
        <v>7.1999999999999998E-3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4"/>
        <v>2.0000000000000004E-2</v>
      </c>
      <c r="AN44" s="2">
        <v>1.4999999999999999E-2</v>
      </c>
      <c r="AO44" s="2">
        <v>0.3</v>
      </c>
      <c r="AP44" s="2">
        <f t="shared" si="35"/>
        <v>4.4999999999999997E-3</v>
      </c>
      <c r="AQ44" s="1">
        <f t="shared" si="36"/>
        <v>3.6603361624423708E-2</v>
      </c>
      <c r="AR44" s="9">
        <f t="shared" si="37"/>
        <v>122.229375</v>
      </c>
      <c r="AS44" s="1">
        <f t="shared" si="38"/>
        <v>0.24</v>
      </c>
      <c r="AT44" s="1">
        <f t="shared" si="39"/>
        <v>15908675.416666666</v>
      </c>
      <c r="AU44" s="1">
        <f t="shared" si="40"/>
        <v>114450219264.67049</v>
      </c>
    </row>
    <row r="45" spans="1:48" x14ac:dyDescent="0.15">
      <c r="C45" s="7">
        <v>3</v>
      </c>
      <c r="D45" s="8">
        <v>23.170944569354798</v>
      </c>
      <c r="E45" s="10">
        <f t="shared" si="41"/>
        <v>18.6774048558621</v>
      </c>
      <c r="F45" s="7" t="s">
        <v>83</v>
      </c>
      <c r="G45" s="1">
        <v>4</v>
      </c>
      <c r="H45" s="9">
        <f t="shared" si="22"/>
        <v>23.170944569354798</v>
      </c>
      <c r="I45" s="9">
        <f t="shared" si="23"/>
        <v>296.32094456935477</v>
      </c>
      <c r="J45" s="9">
        <f t="shared" si="24"/>
        <v>0.28297636159897643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2"/>
        <v>3.8980987687497128</v>
      </c>
      <c r="P45" s="9">
        <f t="shared" si="27"/>
        <v>1.1030698067342435</v>
      </c>
      <c r="Q45" s="12">
        <f t="shared" si="28"/>
        <v>0.2647367536162184</v>
      </c>
      <c r="R45" s="9">
        <f t="shared" si="29"/>
        <v>0.29335049999999996</v>
      </c>
      <c r="S45" s="13">
        <f t="shared" si="30"/>
        <v>0.90245884570238821</v>
      </c>
      <c r="T45" s="2">
        <f t="shared" si="31"/>
        <v>0.01</v>
      </c>
      <c r="U45" s="14">
        <f t="shared" si="32"/>
        <v>9.0245884570238823E-3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43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4"/>
        <v>2.0000000000000004E-2</v>
      </c>
      <c r="AN45" s="2">
        <v>0.02</v>
      </c>
      <c r="AO45" s="2">
        <v>0.3</v>
      </c>
      <c r="AP45" s="2">
        <f t="shared" si="35"/>
        <v>6.0000000000000001E-3</v>
      </c>
      <c r="AQ45" s="1">
        <f t="shared" si="36"/>
        <v>4.5124588457023884E-2</v>
      </c>
      <c r="AR45" s="9">
        <f t="shared" si="37"/>
        <v>122.229375</v>
      </c>
      <c r="AS45" s="1">
        <f t="shared" si="38"/>
        <v>0.24</v>
      </c>
      <c r="AT45" s="1">
        <f t="shared" si="39"/>
        <v>15908675.416666666</v>
      </c>
      <c r="AU45" s="1">
        <f t="shared" si="40"/>
        <v>141094118516.38132</v>
      </c>
    </row>
    <row r="46" spans="1:48" x14ac:dyDescent="0.15">
      <c r="C46" s="7">
        <v>4</v>
      </c>
      <c r="D46" s="8">
        <v>27.110634902333299</v>
      </c>
      <c r="E46" s="10">
        <f t="shared" si="41"/>
        <v>23.170944569354798</v>
      </c>
      <c r="F46" s="7" t="s">
        <v>83</v>
      </c>
      <c r="G46" s="1">
        <v>5</v>
      </c>
      <c r="H46" s="9">
        <f t="shared" si="22"/>
        <v>27.110634902333299</v>
      </c>
      <c r="I46" s="9">
        <f t="shared" si="23"/>
        <v>300.26063490233327</v>
      </c>
      <c r="J46" s="9">
        <f t="shared" si="24"/>
        <v>0.43550320736683357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2.6552775139146956</v>
      </c>
      <c r="O46" s="9">
        <f t="shared" si="42"/>
        <v>1.3620451981007733</v>
      </c>
      <c r="P46" s="9">
        <f t="shared" si="27"/>
        <v>0.59317505235148094</v>
      </c>
      <c r="Q46" s="12">
        <f t="shared" si="28"/>
        <v>0.14236201256435541</v>
      </c>
      <c r="R46" s="9">
        <f t="shared" si="29"/>
        <v>0.29335049999999996</v>
      </c>
      <c r="S46" s="13">
        <f t="shared" si="30"/>
        <v>0.48529664195000666</v>
      </c>
      <c r="T46" s="2">
        <f t="shared" si="31"/>
        <v>0.01</v>
      </c>
      <c r="U46" s="14">
        <f t="shared" si="32"/>
        <v>4.8529664195000669E-3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43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4"/>
        <v>2.0000000000000004E-2</v>
      </c>
      <c r="AN46" s="2">
        <v>0.02</v>
      </c>
      <c r="AO46" s="2">
        <v>0.3</v>
      </c>
      <c r="AP46" s="2">
        <f t="shared" si="35"/>
        <v>6.0000000000000001E-3</v>
      </c>
      <c r="AQ46" s="1">
        <f t="shared" si="36"/>
        <v>4.0952966419500067E-2</v>
      </c>
      <c r="AR46" s="9">
        <f t="shared" si="37"/>
        <v>122.229375</v>
      </c>
      <c r="AS46" s="1">
        <f t="shared" si="38"/>
        <v>0.24</v>
      </c>
      <c r="AT46" s="1">
        <f t="shared" si="39"/>
        <v>15908675.416666666</v>
      </c>
      <c r="AU46" s="1">
        <f t="shared" si="40"/>
        <v>128050424284.61008</v>
      </c>
    </row>
    <row r="47" spans="1:48" x14ac:dyDescent="0.15">
      <c r="C47" s="7">
        <v>5</v>
      </c>
      <c r="D47" s="8">
        <v>29.689924797096801</v>
      </c>
      <c r="E47" s="10">
        <f t="shared" si="41"/>
        <v>27.110634902333299</v>
      </c>
      <c r="F47" s="7" t="s">
        <v>85</v>
      </c>
      <c r="G47" s="1">
        <v>6</v>
      </c>
      <c r="H47" s="9">
        <f t="shared" si="22"/>
        <v>29.689924797096801</v>
      </c>
      <c r="I47" s="9">
        <f t="shared" si="23"/>
        <v>302.83992479709678</v>
      </c>
      <c r="J47" s="9">
        <f t="shared" si="24"/>
        <v>0.5740347295473136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2"/>
        <v>1.9911638957492923</v>
      </c>
      <c r="P47" s="9">
        <f t="shared" si="27"/>
        <v>1.1429972283808203</v>
      </c>
      <c r="Q47" s="12">
        <f t="shared" si="28"/>
        <v>0.27431933481139686</v>
      </c>
      <c r="R47" s="9">
        <f t="shared" si="29"/>
        <v>0.29335049999999996</v>
      </c>
      <c r="S47" s="13">
        <f t="shared" si="30"/>
        <v>0.935124824438332</v>
      </c>
      <c r="T47" s="2">
        <f t="shared" si="31"/>
        <v>0.01</v>
      </c>
      <c r="U47" s="14">
        <f t="shared" si="32"/>
        <v>9.3512482443833204E-3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43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4"/>
        <v>2.0000000000000004E-2</v>
      </c>
      <c r="AN47" s="2">
        <v>0.02</v>
      </c>
      <c r="AO47" s="2">
        <v>0.3</v>
      </c>
      <c r="AP47" s="2">
        <f t="shared" si="35"/>
        <v>6.0000000000000001E-3</v>
      </c>
      <c r="AQ47" s="1">
        <f t="shared" si="36"/>
        <v>4.5451248244383319E-2</v>
      </c>
      <c r="AR47" s="9">
        <f t="shared" si="37"/>
        <v>122.229375</v>
      </c>
      <c r="AS47" s="1">
        <f t="shared" si="38"/>
        <v>0.24</v>
      </c>
      <c r="AT47" s="1">
        <f t="shared" si="39"/>
        <v>15908675.416666666</v>
      </c>
      <c r="AU47" s="1">
        <f t="shared" si="40"/>
        <v>142115507881.43054</v>
      </c>
    </row>
    <row r="48" spans="1:48" x14ac:dyDescent="0.15">
      <c r="C48" s="7">
        <v>6</v>
      </c>
      <c r="D48" s="8">
        <v>29.315287852000001</v>
      </c>
      <c r="E48" s="10">
        <f t="shared" si="41"/>
        <v>29.689924797096801</v>
      </c>
      <c r="F48" s="7" t="s">
        <v>83</v>
      </c>
      <c r="G48" s="1">
        <v>7</v>
      </c>
      <c r="H48" s="9">
        <f t="shared" si="22"/>
        <v>29.315287852000001</v>
      </c>
      <c r="I48" s="9">
        <f t="shared" si="23"/>
        <v>302.46528785199996</v>
      </c>
      <c r="J48" s="9">
        <f t="shared" si="24"/>
        <v>0.55162394631660761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2"/>
        <v>2.070460417368472</v>
      </c>
      <c r="P48" s="9">
        <f t="shared" si="27"/>
        <v>1.142115546121127</v>
      </c>
      <c r="Q48" s="12">
        <f t="shared" si="28"/>
        <v>0.27410773106907044</v>
      </c>
      <c r="R48" s="9">
        <f t="shared" si="29"/>
        <v>0.29335049999999996</v>
      </c>
      <c r="S48" s="13">
        <f t="shared" si="30"/>
        <v>0.9344034902584808</v>
      </c>
      <c r="T48" s="2">
        <f t="shared" si="31"/>
        <v>0.01</v>
      </c>
      <c r="U48" s="14">
        <f t="shared" si="32"/>
        <v>9.3440349025848083E-3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43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4"/>
        <v>2.0000000000000004E-2</v>
      </c>
      <c r="AN48" s="2">
        <v>0.02</v>
      </c>
      <c r="AO48" s="2">
        <v>0.3</v>
      </c>
      <c r="AP48" s="2">
        <f t="shared" si="35"/>
        <v>6.0000000000000001E-3</v>
      </c>
      <c r="AQ48" s="1">
        <f t="shared" si="36"/>
        <v>4.5444034902584807E-2</v>
      </c>
      <c r="AR48" s="9">
        <f t="shared" si="37"/>
        <v>122.229375</v>
      </c>
      <c r="AS48" s="1">
        <f t="shared" si="38"/>
        <v>0.24</v>
      </c>
      <c r="AT48" s="1">
        <f t="shared" si="39"/>
        <v>15908675.416666666</v>
      </c>
      <c r="AU48" s="1">
        <f t="shared" si="40"/>
        <v>142092953435.23129</v>
      </c>
    </row>
    <row r="49" spans="1:48" x14ac:dyDescent="0.15">
      <c r="C49" s="7">
        <v>7</v>
      </c>
      <c r="D49" s="8">
        <v>26.7980311083871</v>
      </c>
      <c r="E49" s="10">
        <f t="shared" si="41"/>
        <v>29.315287852000001</v>
      </c>
      <c r="F49" s="7" t="s">
        <v>83</v>
      </c>
      <c r="G49" s="1">
        <v>8</v>
      </c>
      <c r="H49" s="9">
        <f t="shared" si="22"/>
        <v>26.7980311083871</v>
      </c>
      <c r="I49" s="9">
        <f t="shared" si="23"/>
        <v>299.94803110838706</v>
      </c>
      <c r="J49" s="9">
        <f t="shared" si="24"/>
        <v>0.42103086233813886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2"/>
        <v>2.150638621247345</v>
      </c>
      <c r="P49" s="9">
        <f t="shared" si="27"/>
        <v>0.90548523328147568</v>
      </c>
      <c r="Q49" s="12">
        <f t="shared" si="28"/>
        <v>0.21731645598755414</v>
      </c>
      <c r="R49" s="9">
        <f t="shared" si="29"/>
        <v>0.29335049999999996</v>
      </c>
      <c r="S49" s="13">
        <f t="shared" si="30"/>
        <v>0.74080820038675299</v>
      </c>
      <c r="T49" s="2">
        <f t="shared" si="31"/>
        <v>0.01</v>
      </c>
      <c r="U49" s="14">
        <f t="shared" si="32"/>
        <v>7.4080820038675303E-3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43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4"/>
        <v>2.0000000000000004E-2</v>
      </c>
      <c r="AN49" s="2">
        <v>0.02</v>
      </c>
      <c r="AO49" s="2">
        <v>0.3</v>
      </c>
      <c r="AP49" s="2">
        <f t="shared" si="35"/>
        <v>6.0000000000000001E-3</v>
      </c>
      <c r="AQ49" s="1">
        <f t="shared" si="36"/>
        <v>4.3508082003867528E-2</v>
      </c>
      <c r="AR49" s="9">
        <f t="shared" si="37"/>
        <v>122.229375</v>
      </c>
      <c r="AS49" s="1">
        <f t="shared" si="38"/>
        <v>0.24</v>
      </c>
      <c r="AT49" s="1">
        <f t="shared" si="39"/>
        <v>15908675.416666666</v>
      </c>
      <c r="AU49" s="1">
        <f t="shared" si="40"/>
        <v>136039677891.36911</v>
      </c>
    </row>
    <row r="50" spans="1:48" x14ac:dyDescent="0.15">
      <c r="C50" s="7">
        <v>8</v>
      </c>
      <c r="D50" s="8">
        <v>25.979283667419399</v>
      </c>
      <c r="E50" s="10">
        <f t="shared" si="41"/>
        <v>26.7980311083871</v>
      </c>
      <c r="F50" s="7" t="s">
        <v>83</v>
      </c>
      <c r="G50" s="1">
        <v>9</v>
      </c>
      <c r="H50" s="9">
        <f t="shared" si="22"/>
        <v>25.979283667419399</v>
      </c>
      <c r="I50" s="9">
        <f t="shared" si="23"/>
        <v>299.12928366741937</v>
      </c>
      <c r="J50" s="9">
        <f t="shared" si="24"/>
        <v>0.38523573845793335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2"/>
        <v>2.4674471379658693</v>
      </c>
      <c r="P50" s="9">
        <f t="shared" si="27"/>
        <v>0.95054882030019583</v>
      </c>
      <c r="Q50" s="12">
        <f t="shared" si="28"/>
        <v>0.228131716872047</v>
      </c>
      <c r="R50" s="9">
        <f t="shared" si="29"/>
        <v>0.29335049999999996</v>
      </c>
      <c r="S50" s="13">
        <f t="shared" si="30"/>
        <v>0.77767625032869225</v>
      </c>
      <c r="T50" s="2">
        <f t="shared" si="31"/>
        <v>0.01</v>
      </c>
      <c r="U50" s="14">
        <f t="shared" si="32"/>
        <v>7.776762503286923E-3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43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4"/>
        <v>2.0000000000000004E-2</v>
      </c>
      <c r="AN50" s="2">
        <v>0.02</v>
      </c>
      <c r="AO50" s="2">
        <v>0.3</v>
      </c>
      <c r="AP50" s="2">
        <f t="shared" si="35"/>
        <v>6.0000000000000001E-3</v>
      </c>
      <c r="AQ50" s="1">
        <f t="shared" si="36"/>
        <v>4.3876762503286926E-2</v>
      </c>
      <c r="AR50" s="9">
        <f t="shared" si="37"/>
        <v>122.229375</v>
      </c>
      <c r="AS50" s="1">
        <f t="shared" si="38"/>
        <v>0.24</v>
      </c>
      <c r="AT50" s="1">
        <f t="shared" si="39"/>
        <v>15908675.416666666</v>
      </c>
      <c r="AU50" s="1">
        <f t="shared" si="40"/>
        <v>137192456273.58751</v>
      </c>
    </row>
    <row r="51" spans="1:48" x14ac:dyDescent="0.15">
      <c r="C51" s="7">
        <v>9</v>
      </c>
      <c r="D51" s="8">
        <v>25.587920931999999</v>
      </c>
      <c r="E51" s="10">
        <f t="shared" si="41"/>
        <v>25.979283667419399</v>
      </c>
      <c r="F51" s="7" t="s">
        <v>83</v>
      </c>
      <c r="G51" s="1">
        <v>10</v>
      </c>
      <c r="H51" s="9">
        <f t="shared" si="22"/>
        <v>25.587920931999999</v>
      </c>
      <c r="I51" s="9">
        <f t="shared" si="23"/>
        <v>298.73792093199995</v>
      </c>
      <c r="J51" s="9">
        <f t="shared" si="24"/>
        <v>0.36915353124447348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2"/>
        <v>2.7391920676656736</v>
      </c>
      <c r="P51" s="9">
        <f t="shared" si="27"/>
        <v>1.0111824245356342</v>
      </c>
      <c r="Q51" s="12">
        <f t="shared" si="28"/>
        <v>0.24268378188855222</v>
      </c>
      <c r="R51" s="9">
        <f t="shared" si="29"/>
        <v>0.29335049999999996</v>
      </c>
      <c r="S51" s="13">
        <f t="shared" si="30"/>
        <v>0.82728265978258864</v>
      </c>
      <c r="T51" s="2">
        <f t="shared" si="31"/>
        <v>0.01</v>
      </c>
      <c r="U51" s="14">
        <f t="shared" si="32"/>
        <v>8.2728265978258865E-3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43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4"/>
        <v>2.0000000000000004E-2</v>
      </c>
      <c r="AN51" s="2">
        <v>0.02</v>
      </c>
      <c r="AO51" s="2">
        <v>0.3</v>
      </c>
      <c r="AP51" s="2">
        <f t="shared" si="35"/>
        <v>6.0000000000000001E-3</v>
      </c>
      <c r="AQ51" s="1">
        <f t="shared" si="36"/>
        <v>4.437282659782589E-2</v>
      </c>
      <c r="AR51" s="9">
        <f t="shared" si="37"/>
        <v>122.229375</v>
      </c>
      <c r="AS51" s="1">
        <f t="shared" si="38"/>
        <v>0.24</v>
      </c>
      <c r="AT51" s="1">
        <f t="shared" si="39"/>
        <v>15908675.416666666</v>
      </c>
      <c r="AU51" s="1">
        <f t="shared" si="40"/>
        <v>138743533602.81924</v>
      </c>
    </row>
    <row r="52" spans="1:48" x14ac:dyDescent="0.15">
      <c r="C52" s="7">
        <v>10</v>
      </c>
      <c r="D52" s="8">
        <v>23.598345169354801</v>
      </c>
      <c r="E52" s="10">
        <f t="shared" si="41"/>
        <v>25.587920931999999</v>
      </c>
      <c r="F52" s="7" t="s">
        <v>83</v>
      </c>
      <c r="G52" s="1">
        <v>11</v>
      </c>
      <c r="H52" s="9">
        <f t="shared" si="22"/>
        <v>23.598345169354801</v>
      </c>
      <c r="I52" s="9">
        <f t="shared" si="23"/>
        <v>296.74834516935476</v>
      </c>
      <c r="J52" s="9">
        <f t="shared" si="24"/>
        <v>0.29669047211169997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1.6416091609735375</v>
      </c>
      <c r="O52" s="9">
        <f t="shared" si="42"/>
        <v>1.308694232156502</v>
      </c>
      <c r="P52" s="9">
        <f t="shared" si="27"/>
        <v>0.38827710958837125</v>
      </c>
      <c r="Q52" s="12">
        <f t="shared" si="28"/>
        <v>9.3186506301209102E-2</v>
      </c>
      <c r="R52" s="9">
        <f t="shared" si="29"/>
        <v>0.29335049999999996</v>
      </c>
      <c r="S52" s="13">
        <f t="shared" si="30"/>
        <v>0.3176626809949501</v>
      </c>
      <c r="T52" s="2">
        <f t="shared" si="31"/>
        <v>0.01</v>
      </c>
      <c r="U52" s="14">
        <f t="shared" si="32"/>
        <v>3.1766268099495012E-3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43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4"/>
        <v>2.0000000000000004E-2</v>
      </c>
      <c r="AN52" s="2">
        <v>0.02</v>
      </c>
      <c r="AO52" s="2">
        <v>0.3</v>
      </c>
      <c r="AP52" s="2">
        <f t="shared" si="35"/>
        <v>6.0000000000000001E-3</v>
      </c>
      <c r="AQ52" s="1">
        <f t="shared" si="36"/>
        <v>3.9276626809949498E-2</v>
      </c>
      <c r="AR52" s="9">
        <f t="shared" si="37"/>
        <v>122.229375</v>
      </c>
      <c r="AS52" s="1">
        <f t="shared" si="38"/>
        <v>0.24</v>
      </c>
      <c r="AT52" s="1">
        <f t="shared" si="39"/>
        <v>15908675.416666666</v>
      </c>
      <c r="AU52" s="1">
        <f t="shared" si="40"/>
        <v>122808899261.75269</v>
      </c>
    </row>
    <row r="53" spans="1:48" x14ac:dyDescent="0.15">
      <c r="C53" s="7">
        <v>11</v>
      </c>
      <c r="D53" s="8">
        <v>19.785982069333301</v>
      </c>
      <c r="E53" s="10">
        <f t="shared" si="41"/>
        <v>23.598345169354801</v>
      </c>
      <c r="F53" s="7" t="s">
        <v>85</v>
      </c>
      <c r="G53" s="1">
        <v>12</v>
      </c>
      <c r="H53" s="9">
        <f t="shared" si="22"/>
        <v>19.785982069333301</v>
      </c>
      <c r="I53" s="9">
        <f t="shared" si="23"/>
        <v>292.93598206933325</v>
      </c>
      <c r="J53" s="9">
        <f t="shared" si="24"/>
        <v>0.19357569943286534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2"/>
        <v>2.1427108725681308</v>
      </c>
      <c r="P53" s="9">
        <f t="shared" si="27"/>
        <v>0.41477675583978113</v>
      </c>
      <c r="Q53" s="12">
        <f t="shared" si="28"/>
        <v>9.9546421401547472E-2</v>
      </c>
      <c r="R53" s="9">
        <f t="shared" si="29"/>
        <v>0.29335049999999996</v>
      </c>
      <c r="S53" s="13">
        <f t="shared" si="30"/>
        <v>0.33934294095816264</v>
      </c>
      <c r="T53" s="2">
        <f t="shared" si="31"/>
        <v>0.01</v>
      </c>
      <c r="U53" s="14">
        <f t="shared" si="32"/>
        <v>3.3934294095816263E-3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43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4"/>
        <v>2.0000000000000004E-2</v>
      </c>
      <c r="AN53" s="2">
        <v>0.02</v>
      </c>
      <c r="AO53" s="2">
        <v>0.3</v>
      </c>
      <c r="AP53" s="2">
        <f t="shared" si="35"/>
        <v>6.0000000000000001E-3</v>
      </c>
      <c r="AQ53" s="1">
        <f t="shared" si="36"/>
        <v>3.9493429409581629E-2</v>
      </c>
      <c r="AR53" s="9">
        <f t="shared" si="37"/>
        <v>122.229375</v>
      </c>
      <c r="AS53" s="1">
        <f t="shared" si="38"/>
        <v>0.24</v>
      </c>
      <c r="AT53" s="1">
        <f t="shared" si="39"/>
        <v>15908675.416666666</v>
      </c>
      <c r="AU53" s="1">
        <f t="shared" si="40"/>
        <v>123486790689.31194</v>
      </c>
      <c r="AV53" s="1">
        <f>SUM(AU42:AU53)</f>
        <v>1538084988578.75</v>
      </c>
    </row>
    <row r="54" spans="1:48" x14ac:dyDescent="0.15">
      <c r="C54" s="7">
        <v>12</v>
      </c>
      <c r="D54" s="8">
        <v>17.055027304193501</v>
      </c>
      <c r="E54" s="10">
        <f t="shared" si="41"/>
        <v>19.785982069333301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8">
        <v>17.010710336129002</v>
      </c>
      <c r="E58" s="7"/>
      <c r="F58" s="7"/>
      <c r="G58" s="1">
        <v>1</v>
      </c>
      <c r="H58" s="9">
        <f t="shared" ref="H58:H69" si="44">E59</f>
        <v>17.010710336129002</v>
      </c>
      <c r="I58" s="9">
        <f t="shared" ref="I58:I69" si="45">H58+273.15</f>
        <v>290.160710336129</v>
      </c>
      <c r="J58" s="9">
        <f t="shared" ref="J58:J69" si="46">EXP(($C$15*(I58-$C$13))/($C$16*I58*$C$13))</f>
        <v>0.14085830132215388</v>
      </c>
      <c r="K58" s="9">
        <f t="shared" ref="K58:K69" si="47">$B$58/12</f>
        <v>7.8262083333333337</v>
      </c>
      <c r="L58" s="9">
        <f t="shared" ref="L58:L69" si="48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9">O58*J58</f>
        <v>1.1023864116266185E-2</v>
      </c>
      <c r="Q58" s="12">
        <f t="shared" ref="Q58:Q69" si="50">P58*$B$60</f>
        <v>2.0945341820905751E-3</v>
      </c>
      <c r="R58" s="9">
        <f t="shared" ref="R58:R69" si="51">L58*$B$60</f>
        <v>1.4869795833333335E-2</v>
      </c>
      <c r="S58" s="13">
        <f t="shared" ref="S58:S69" si="52">Q58/R58</f>
        <v>0.14085830132215388</v>
      </c>
      <c r="T58" s="2">
        <f t="shared" ref="T58:T69" si="53">$B$59/100</f>
        <v>0.01</v>
      </c>
      <c r="U58" s="14">
        <f t="shared" ref="U58:U69" si="54">S58*T58</f>
        <v>1.4085830132215388E-3</v>
      </c>
      <c r="V58" s="13"/>
      <c r="W58" s="2"/>
      <c r="X58" s="14"/>
      <c r="Y58" s="2">
        <v>0.04</v>
      </c>
      <c r="Z58" s="2">
        <v>0.16</v>
      </c>
      <c r="AA58" s="2">
        <f t="shared" ref="AA58:AA69" si="55">Y58*Z58</f>
        <v>6.4000000000000003E-3</v>
      </c>
      <c r="AB58" s="2">
        <v>1.4999999999999999E-2</v>
      </c>
      <c r="AC58" s="2">
        <v>0.03</v>
      </c>
      <c r="AD58" s="2">
        <f t="shared" ref="AD58:AD69" si="56">AB58*AC58</f>
        <v>4.4999999999999999E-4</v>
      </c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0.8</v>
      </c>
      <c r="AP58" s="2">
        <f t="shared" ref="AP58:AP69" si="57">AO58*AN58</f>
        <v>1.2E-2</v>
      </c>
      <c r="AQ58" s="1">
        <f>(AP58+AM58+AD58+AA58+U58+X58+AG58+AJ58)</f>
        <v>2.0258583013221542E-2</v>
      </c>
      <c r="AR58" s="9">
        <f t="shared" ref="AR58:AR69" si="58">$B$58/12</f>
        <v>7.8262083333333337</v>
      </c>
      <c r="AS58" s="1">
        <f t="shared" ref="AS58:AS69" si="59">$B$60</f>
        <v>0.19</v>
      </c>
      <c r="AT58" s="1">
        <f t="shared" ref="AT58:AT69" si="60">$E$5/12</f>
        <v>5422432.416666667</v>
      </c>
      <c r="AU58" s="1">
        <f t="shared" ref="AU58:AU69" si="61">AT58*10000*AS58*0.67*AR58*AQ58</f>
        <v>1094417481.214762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15.497770578387099</v>
      </c>
      <c r="E59" s="10">
        <f t="shared" ref="E59:E70" si="62">D58</f>
        <v>17.010710336129002</v>
      </c>
      <c r="F59" s="7" t="s">
        <v>83</v>
      </c>
      <c r="G59" s="1">
        <v>2</v>
      </c>
      <c r="H59" s="9">
        <f t="shared" si="44"/>
        <v>15.497770578387099</v>
      </c>
      <c r="I59" s="9">
        <f t="shared" si="45"/>
        <v>288.64777057838705</v>
      </c>
      <c r="J59" s="9">
        <f t="shared" si="46"/>
        <v>0.11813980454981132</v>
      </c>
      <c r="K59" s="9">
        <f t="shared" si="47"/>
        <v>7.8262083333333337</v>
      </c>
      <c r="L59" s="9">
        <f t="shared" si="48"/>
        <v>7.8262083333333343E-2</v>
      </c>
      <c r="M59" s="1" t="s">
        <v>83</v>
      </c>
      <c r="O59" s="9">
        <f t="shared" ref="O59:O69" si="63">L59+O58-P58-N59</f>
        <v>0.1455003025504005</v>
      </c>
      <c r="P59" s="9">
        <f t="shared" si="49"/>
        <v>1.7189377305242729E-2</v>
      </c>
      <c r="Q59" s="12">
        <f t="shared" si="50"/>
        <v>3.2659816879961187E-3</v>
      </c>
      <c r="R59" s="9">
        <f t="shared" si="51"/>
        <v>1.4869795833333335E-2</v>
      </c>
      <c r="S59" s="13">
        <f t="shared" si="52"/>
        <v>0.21963863691220498</v>
      </c>
      <c r="T59" s="2">
        <f t="shared" si="53"/>
        <v>0.01</v>
      </c>
      <c r="U59" s="14">
        <f t="shared" si="54"/>
        <v>2.19638636912205E-3</v>
      </c>
      <c r="V59" s="13"/>
      <c r="W59" s="2"/>
      <c r="X59" s="14"/>
      <c r="Y59" s="2">
        <v>0.04</v>
      </c>
      <c r="Z59" s="2">
        <v>0.16</v>
      </c>
      <c r="AA59" s="2">
        <f t="shared" si="55"/>
        <v>6.4000000000000003E-3</v>
      </c>
      <c r="AB59" s="2">
        <v>1.4999999999999999E-2</v>
      </c>
      <c r="AC59" s="2">
        <v>0.03</v>
      </c>
      <c r="AD59" s="2">
        <f t="shared" si="56"/>
        <v>4.4999999999999999E-4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0.8</v>
      </c>
      <c r="AP59" s="2">
        <f t="shared" si="57"/>
        <v>1.2E-2</v>
      </c>
      <c r="AQ59" s="1">
        <f t="shared" ref="AQ59:AQ69" si="64">(AP59+AM59+AD59+AA59+U59+X59+AG59+AJ59)</f>
        <v>2.1046386369122053E-2</v>
      </c>
      <c r="AR59" s="9">
        <f t="shared" si="58"/>
        <v>7.8262083333333337</v>
      </c>
      <c r="AS59" s="1">
        <f t="shared" si="59"/>
        <v>0.19</v>
      </c>
      <c r="AT59" s="1">
        <f t="shared" si="60"/>
        <v>5422432.416666667</v>
      </c>
      <c r="AU59" s="1">
        <f t="shared" si="61"/>
        <v>1136976517.2487471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18.6774048558621</v>
      </c>
      <c r="E60" s="10">
        <f t="shared" si="62"/>
        <v>15.497770578387099</v>
      </c>
      <c r="F60" s="7" t="s">
        <v>83</v>
      </c>
      <c r="G60" s="1">
        <v>3</v>
      </c>
      <c r="H60" s="9">
        <f t="shared" si="44"/>
        <v>18.6774048558621</v>
      </c>
      <c r="I60" s="9">
        <f t="shared" si="45"/>
        <v>291.82740485586208</v>
      </c>
      <c r="J60" s="9">
        <f t="shared" si="46"/>
        <v>0.17061399509842859</v>
      </c>
      <c r="K60" s="9">
        <f t="shared" si="47"/>
        <v>7.8262083333333337</v>
      </c>
      <c r="L60" s="9">
        <f t="shared" si="48"/>
        <v>7.8262083333333343E-2</v>
      </c>
      <c r="M60" s="1" t="s">
        <v>83</v>
      </c>
      <c r="O60" s="9">
        <f t="shared" si="63"/>
        <v>0.20657300857849112</v>
      </c>
      <c r="P60" s="9">
        <f t="shared" si="49"/>
        <v>3.5244246273078331E-2</v>
      </c>
      <c r="Q60" s="12">
        <f t="shared" si="50"/>
        <v>6.6964067918848826E-3</v>
      </c>
      <c r="R60" s="9">
        <f t="shared" si="51"/>
        <v>1.4869795833333335E-2</v>
      </c>
      <c r="S60" s="13">
        <f t="shared" si="52"/>
        <v>0.45033616244237035</v>
      </c>
      <c r="T60" s="2">
        <f t="shared" si="53"/>
        <v>0.01</v>
      </c>
      <c r="U60" s="14">
        <f t="shared" si="54"/>
        <v>4.5033616244237037E-3</v>
      </c>
      <c r="V60" s="13"/>
      <c r="W60" s="2"/>
      <c r="X60" s="14"/>
      <c r="Y60" s="2">
        <v>0.04</v>
      </c>
      <c r="Z60" s="2">
        <v>0.16</v>
      </c>
      <c r="AA60" s="2">
        <f t="shared" si="55"/>
        <v>6.4000000000000003E-3</v>
      </c>
      <c r="AB60" s="2">
        <v>1.4999999999999999E-2</v>
      </c>
      <c r="AC60" s="2">
        <v>0.03</v>
      </c>
      <c r="AD60" s="2">
        <f t="shared" si="56"/>
        <v>4.4999999999999999E-4</v>
      </c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0.8</v>
      </c>
      <c r="AP60" s="2">
        <f t="shared" si="57"/>
        <v>1.2E-2</v>
      </c>
      <c r="AQ60" s="1">
        <f t="shared" si="64"/>
        <v>2.3353361624423707E-2</v>
      </c>
      <c r="AR60" s="9">
        <f t="shared" si="58"/>
        <v>7.8262083333333337</v>
      </c>
      <c r="AS60" s="1">
        <f t="shared" si="59"/>
        <v>0.19</v>
      </c>
      <c r="AT60" s="1">
        <f t="shared" si="60"/>
        <v>5422432.416666667</v>
      </c>
      <c r="AU60" s="1">
        <f t="shared" si="61"/>
        <v>1261604880.7667799</v>
      </c>
    </row>
    <row r="61" spans="1:48" x14ac:dyDescent="0.15">
      <c r="C61" s="7">
        <v>3</v>
      </c>
      <c r="D61" s="8">
        <v>23.170944569354798</v>
      </c>
      <c r="E61" s="10">
        <f t="shared" si="62"/>
        <v>18.6774048558621</v>
      </c>
      <c r="F61" s="7" t="s">
        <v>83</v>
      </c>
      <c r="G61" s="1">
        <v>4</v>
      </c>
      <c r="H61" s="9">
        <f t="shared" si="44"/>
        <v>23.170944569354798</v>
      </c>
      <c r="I61" s="9">
        <f t="shared" si="45"/>
        <v>296.32094456935477</v>
      </c>
      <c r="J61" s="9">
        <f t="shared" si="46"/>
        <v>0.28297636159897643</v>
      </c>
      <c r="K61" s="9">
        <f t="shared" si="47"/>
        <v>7.8262083333333337</v>
      </c>
      <c r="L61" s="9">
        <f t="shared" si="48"/>
        <v>7.8262083333333343E-2</v>
      </c>
      <c r="M61" s="1" t="s">
        <v>83</v>
      </c>
      <c r="O61" s="9">
        <f t="shared" si="63"/>
        <v>0.24959084563874612</v>
      </c>
      <c r="P61" s="9">
        <f t="shared" si="49"/>
        <v>7.0628309387264138E-2</v>
      </c>
      <c r="Q61" s="12">
        <f t="shared" si="50"/>
        <v>1.3419378783580186E-2</v>
      </c>
      <c r="R61" s="9">
        <f t="shared" si="51"/>
        <v>1.4869795833333335E-2</v>
      </c>
      <c r="S61" s="13">
        <f t="shared" si="52"/>
        <v>0.90245884570238843</v>
      </c>
      <c r="T61" s="2">
        <f t="shared" si="53"/>
        <v>0.01</v>
      </c>
      <c r="U61" s="14">
        <f t="shared" si="54"/>
        <v>9.0245884570238841E-3</v>
      </c>
      <c r="V61" s="13"/>
      <c r="W61" s="2"/>
      <c r="X61" s="14"/>
      <c r="Y61" s="2">
        <v>0.05</v>
      </c>
      <c r="Z61" s="2">
        <v>0.16</v>
      </c>
      <c r="AA61" s="2">
        <f t="shared" si="55"/>
        <v>8.0000000000000002E-3</v>
      </c>
      <c r="AB61" s="2">
        <v>0.02</v>
      </c>
      <c r="AC61" s="2">
        <v>0.03</v>
      </c>
      <c r="AD61" s="2">
        <f t="shared" si="56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7"/>
        <v>1.6E-2</v>
      </c>
      <c r="AQ61" s="1">
        <f t="shared" si="64"/>
        <v>3.3624588457023888E-2</v>
      </c>
      <c r="AR61" s="9">
        <f t="shared" si="58"/>
        <v>7.8262083333333337</v>
      </c>
      <c r="AS61" s="1">
        <f t="shared" si="59"/>
        <v>0.19</v>
      </c>
      <c r="AT61" s="1">
        <f t="shared" si="60"/>
        <v>5422432.416666667</v>
      </c>
      <c r="AU61" s="1">
        <f t="shared" si="61"/>
        <v>1816481309.7738554</v>
      </c>
    </row>
    <row r="62" spans="1:48" x14ac:dyDescent="0.15">
      <c r="C62" s="7">
        <v>4</v>
      </c>
      <c r="D62" s="8">
        <v>27.110634902333299</v>
      </c>
      <c r="E62" s="10">
        <f t="shared" si="62"/>
        <v>23.170944569354798</v>
      </c>
      <c r="F62" s="7" t="s">
        <v>83</v>
      </c>
      <c r="G62" s="1">
        <v>5</v>
      </c>
      <c r="H62" s="9">
        <f t="shared" si="44"/>
        <v>27.110634902333299</v>
      </c>
      <c r="I62" s="9">
        <f t="shared" si="45"/>
        <v>300.26063490233327</v>
      </c>
      <c r="J62" s="9">
        <f t="shared" si="46"/>
        <v>0.43550320736683357</v>
      </c>
      <c r="K62" s="9">
        <f t="shared" si="47"/>
        <v>7.8262083333333337</v>
      </c>
      <c r="L62" s="9">
        <f t="shared" si="48"/>
        <v>7.8262083333333343E-2</v>
      </c>
      <c r="M62" s="1" t="s">
        <v>85</v>
      </c>
      <c r="N62" s="9">
        <f>(O61-P61)*$C$21/100</f>
        <v>0.17001440943890789</v>
      </c>
      <c r="O62" s="9">
        <f t="shared" si="63"/>
        <v>8.7210210145907463E-2</v>
      </c>
      <c r="P62" s="9">
        <f t="shared" si="49"/>
        <v>3.7980326233678273E-2</v>
      </c>
      <c r="Q62" s="12">
        <f t="shared" si="50"/>
        <v>7.2162619843988722E-3</v>
      </c>
      <c r="R62" s="9">
        <f t="shared" si="51"/>
        <v>1.4869795833333335E-2</v>
      </c>
      <c r="S62" s="13">
        <f t="shared" si="52"/>
        <v>0.48529664195000694</v>
      </c>
      <c r="T62" s="2">
        <f t="shared" si="53"/>
        <v>0.01</v>
      </c>
      <c r="U62" s="14">
        <f t="shared" si="54"/>
        <v>4.8529664195000695E-3</v>
      </c>
      <c r="V62" s="13"/>
      <c r="W62" s="2"/>
      <c r="X62" s="14"/>
      <c r="Y62" s="2">
        <v>0.05</v>
      </c>
      <c r="Z62" s="2">
        <v>0.16</v>
      </c>
      <c r="AA62" s="2">
        <f t="shared" si="55"/>
        <v>8.0000000000000002E-3</v>
      </c>
      <c r="AB62" s="2">
        <v>0.02</v>
      </c>
      <c r="AC62" s="2">
        <v>0.03</v>
      </c>
      <c r="AD62" s="2">
        <f t="shared" si="56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7"/>
        <v>1.6E-2</v>
      </c>
      <c r="AQ62" s="1">
        <f t="shared" si="64"/>
        <v>2.9452966419500071E-2</v>
      </c>
      <c r="AR62" s="9">
        <f t="shared" si="58"/>
        <v>7.8262083333333337</v>
      </c>
      <c r="AS62" s="1">
        <f t="shared" si="59"/>
        <v>0.19</v>
      </c>
      <c r="AT62" s="1">
        <f t="shared" si="60"/>
        <v>5422432.416666667</v>
      </c>
      <c r="AU62" s="1">
        <f t="shared" si="61"/>
        <v>1591120232.9449782</v>
      </c>
    </row>
    <row r="63" spans="1:48" x14ac:dyDescent="0.15">
      <c r="C63" s="7">
        <v>5</v>
      </c>
      <c r="D63" s="8">
        <v>29.689924797096801</v>
      </c>
      <c r="E63" s="10">
        <f t="shared" si="62"/>
        <v>27.110634902333299</v>
      </c>
      <c r="F63" s="7" t="s">
        <v>85</v>
      </c>
      <c r="G63" s="1">
        <v>6</v>
      </c>
      <c r="H63" s="9">
        <f t="shared" si="44"/>
        <v>29.689924797096801</v>
      </c>
      <c r="I63" s="9">
        <f t="shared" si="45"/>
        <v>302.83992479709678</v>
      </c>
      <c r="J63" s="9">
        <f t="shared" si="46"/>
        <v>0.5740347295473136</v>
      </c>
      <c r="K63" s="9">
        <f t="shared" si="47"/>
        <v>7.8262083333333337</v>
      </c>
      <c r="L63" s="9">
        <f t="shared" si="48"/>
        <v>7.8262083333333343E-2</v>
      </c>
      <c r="M63" s="1" t="s">
        <v>83</v>
      </c>
      <c r="O63" s="9">
        <f t="shared" si="63"/>
        <v>0.12749196724556253</v>
      </c>
      <c r="P63" s="9">
        <f t="shared" si="49"/>
        <v>7.3184816937261449E-2</v>
      </c>
      <c r="Q63" s="12">
        <f t="shared" si="50"/>
        <v>1.3905115218079675E-2</v>
      </c>
      <c r="R63" s="9">
        <f t="shared" si="51"/>
        <v>1.4869795833333335E-2</v>
      </c>
      <c r="S63" s="13">
        <f t="shared" si="52"/>
        <v>0.935124824438332</v>
      </c>
      <c r="T63" s="2">
        <f t="shared" si="53"/>
        <v>0.01</v>
      </c>
      <c r="U63" s="14">
        <f t="shared" si="54"/>
        <v>9.3512482443833204E-3</v>
      </c>
      <c r="V63" s="13"/>
      <c r="W63" s="2"/>
      <c r="X63" s="14"/>
      <c r="Y63" s="2">
        <v>0.05</v>
      </c>
      <c r="Z63" s="2">
        <v>0.16</v>
      </c>
      <c r="AA63" s="2">
        <f t="shared" si="55"/>
        <v>8.0000000000000002E-3</v>
      </c>
      <c r="AB63" s="2">
        <v>0.02</v>
      </c>
      <c r="AC63" s="2">
        <v>0.03</v>
      </c>
      <c r="AD63" s="2">
        <f t="shared" si="56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7"/>
        <v>1.6E-2</v>
      </c>
      <c r="AQ63" s="1">
        <f t="shared" si="64"/>
        <v>3.3951248244383322E-2</v>
      </c>
      <c r="AR63" s="9">
        <f t="shared" si="58"/>
        <v>7.8262083333333337</v>
      </c>
      <c r="AS63" s="1">
        <f t="shared" si="59"/>
        <v>0.19</v>
      </c>
      <c r="AT63" s="1">
        <f t="shared" si="60"/>
        <v>5422432.416666667</v>
      </c>
      <c r="AU63" s="1">
        <f t="shared" si="61"/>
        <v>1834128258.7960424</v>
      </c>
    </row>
    <row r="64" spans="1:48" x14ac:dyDescent="0.15">
      <c r="C64" s="7">
        <v>6</v>
      </c>
      <c r="D64" s="8">
        <v>29.315287852000001</v>
      </c>
      <c r="E64" s="10">
        <f t="shared" si="62"/>
        <v>29.689924797096801</v>
      </c>
      <c r="F64" s="7" t="s">
        <v>83</v>
      </c>
      <c r="G64" s="1">
        <v>7</v>
      </c>
      <c r="H64" s="9">
        <f t="shared" si="44"/>
        <v>29.315287852000001</v>
      </c>
      <c r="I64" s="9">
        <f t="shared" si="45"/>
        <v>302.46528785199996</v>
      </c>
      <c r="J64" s="9">
        <f t="shared" si="46"/>
        <v>0.55162394631660761</v>
      </c>
      <c r="K64" s="9">
        <f t="shared" si="47"/>
        <v>7.8262083333333337</v>
      </c>
      <c r="L64" s="9">
        <f t="shared" si="48"/>
        <v>7.8262083333333343E-2</v>
      </c>
      <c r="M64" s="1" t="s">
        <v>83</v>
      </c>
      <c r="O64" s="9">
        <f t="shared" si="63"/>
        <v>0.13256923364163442</v>
      </c>
      <c r="P64" s="9">
        <f t="shared" si="49"/>
        <v>7.3128363821566761E-2</v>
      </c>
      <c r="Q64" s="12">
        <f t="shared" si="50"/>
        <v>1.3894389126097684E-2</v>
      </c>
      <c r="R64" s="9">
        <f t="shared" si="51"/>
        <v>1.4869795833333335E-2</v>
      </c>
      <c r="S64" s="13">
        <f t="shared" si="52"/>
        <v>0.93440349025848091</v>
      </c>
      <c r="T64" s="2">
        <f t="shared" si="53"/>
        <v>0.01</v>
      </c>
      <c r="U64" s="14">
        <f t="shared" si="54"/>
        <v>9.34403490258481E-3</v>
      </c>
      <c r="V64" s="13"/>
      <c r="W64" s="2"/>
      <c r="X64" s="14"/>
      <c r="Y64" s="2">
        <v>0.05</v>
      </c>
      <c r="Z64" s="2">
        <v>0.16</v>
      </c>
      <c r="AA64" s="2">
        <f t="shared" si="55"/>
        <v>8.0000000000000002E-3</v>
      </c>
      <c r="AB64" s="2">
        <v>0.02</v>
      </c>
      <c r="AC64" s="2">
        <v>0.03</v>
      </c>
      <c r="AD64" s="2">
        <f t="shared" si="56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7"/>
        <v>1.6E-2</v>
      </c>
      <c r="AQ64" s="1">
        <f t="shared" si="64"/>
        <v>3.394403490258481E-2</v>
      </c>
      <c r="AR64" s="9">
        <f t="shared" si="58"/>
        <v>7.8262083333333337</v>
      </c>
      <c r="AS64" s="1">
        <f t="shared" si="59"/>
        <v>0.19</v>
      </c>
      <c r="AT64" s="1">
        <f t="shared" si="60"/>
        <v>5422432.416666667</v>
      </c>
      <c r="AU64" s="1">
        <f t="shared" si="61"/>
        <v>1833738576.6866314</v>
      </c>
    </row>
    <row r="65" spans="1:48" x14ac:dyDescent="0.15">
      <c r="C65" s="7">
        <v>7</v>
      </c>
      <c r="D65" s="8">
        <v>26.7980311083871</v>
      </c>
      <c r="E65" s="10">
        <f t="shared" si="62"/>
        <v>29.315287852000001</v>
      </c>
      <c r="F65" s="7" t="s">
        <v>83</v>
      </c>
      <c r="G65" s="1">
        <v>8</v>
      </c>
      <c r="H65" s="9">
        <f t="shared" si="44"/>
        <v>26.7980311083871</v>
      </c>
      <c r="I65" s="9">
        <f t="shared" si="45"/>
        <v>299.94803110838706</v>
      </c>
      <c r="J65" s="9">
        <f t="shared" si="46"/>
        <v>0.42103086233813886</v>
      </c>
      <c r="K65" s="9">
        <f t="shared" si="47"/>
        <v>7.8262083333333337</v>
      </c>
      <c r="L65" s="9">
        <f t="shared" si="48"/>
        <v>7.8262083333333343E-2</v>
      </c>
      <c r="M65" s="1" t="s">
        <v>83</v>
      </c>
      <c r="O65" s="9">
        <f t="shared" si="63"/>
        <v>0.137702953153401</v>
      </c>
      <c r="P65" s="9">
        <f t="shared" si="49"/>
        <v>5.7977193112684761E-2</v>
      </c>
      <c r="Q65" s="12">
        <f t="shared" si="50"/>
        <v>1.1015666691410105E-2</v>
      </c>
      <c r="R65" s="9">
        <f t="shared" si="51"/>
        <v>1.4869795833333335E-2</v>
      </c>
      <c r="S65" s="13">
        <f t="shared" si="52"/>
        <v>0.74080820038675299</v>
      </c>
      <c r="T65" s="2">
        <f t="shared" si="53"/>
        <v>0.01</v>
      </c>
      <c r="U65" s="14">
        <f t="shared" si="54"/>
        <v>7.4080820038675303E-3</v>
      </c>
      <c r="V65" s="13"/>
      <c r="W65" s="2"/>
      <c r="X65" s="14"/>
      <c r="Y65" s="2">
        <v>0.05</v>
      </c>
      <c r="Z65" s="2">
        <v>0.16</v>
      </c>
      <c r="AA65" s="2">
        <f t="shared" si="55"/>
        <v>8.0000000000000002E-3</v>
      </c>
      <c r="AB65" s="2">
        <v>0.02</v>
      </c>
      <c r="AC65" s="2">
        <v>0.03</v>
      </c>
      <c r="AD65" s="2">
        <f t="shared" si="56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7"/>
        <v>1.6E-2</v>
      </c>
      <c r="AQ65" s="1">
        <f t="shared" si="64"/>
        <v>3.2008082003867531E-2</v>
      </c>
      <c r="AR65" s="9">
        <f t="shared" si="58"/>
        <v>7.8262083333333337</v>
      </c>
      <c r="AS65" s="1">
        <f t="shared" si="59"/>
        <v>0.19</v>
      </c>
      <c r="AT65" s="1">
        <f t="shared" si="60"/>
        <v>5422432.416666667</v>
      </c>
      <c r="AU65" s="1">
        <f t="shared" si="61"/>
        <v>1729153735.1021135</v>
      </c>
    </row>
    <row r="66" spans="1:48" x14ac:dyDescent="0.15">
      <c r="C66" s="7">
        <v>8</v>
      </c>
      <c r="D66" s="8">
        <v>25.979283667419399</v>
      </c>
      <c r="E66" s="10">
        <f t="shared" si="62"/>
        <v>26.7980311083871</v>
      </c>
      <c r="F66" s="7" t="s">
        <v>83</v>
      </c>
      <c r="G66" s="1">
        <v>9</v>
      </c>
      <c r="H66" s="9">
        <f t="shared" si="44"/>
        <v>25.979283667419399</v>
      </c>
      <c r="I66" s="9">
        <f t="shared" si="45"/>
        <v>299.12928366741937</v>
      </c>
      <c r="J66" s="9">
        <f t="shared" si="46"/>
        <v>0.38523573845793335</v>
      </c>
      <c r="K66" s="9">
        <f t="shared" si="47"/>
        <v>7.8262083333333337</v>
      </c>
      <c r="L66" s="9">
        <f t="shared" si="48"/>
        <v>7.8262083333333343E-2</v>
      </c>
      <c r="M66" s="1" t="s">
        <v>83</v>
      </c>
      <c r="O66" s="9">
        <f t="shared" si="63"/>
        <v>0.15798784337404959</v>
      </c>
      <c r="P66" s="9">
        <f t="shared" si="49"/>
        <v>6.0862563509578305E-2</v>
      </c>
      <c r="Q66" s="12">
        <f t="shared" si="50"/>
        <v>1.1563887066819878E-2</v>
      </c>
      <c r="R66" s="9">
        <f t="shared" si="51"/>
        <v>1.4869795833333335E-2</v>
      </c>
      <c r="S66" s="13">
        <f t="shared" si="52"/>
        <v>0.77767625032869214</v>
      </c>
      <c r="T66" s="2">
        <f t="shared" si="53"/>
        <v>0.01</v>
      </c>
      <c r="U66" s="14">
        <f t="shared" si="54"/>
        <v>7.7767625032869213E-3</v>
      </c>
      <c r="V66" s="13"/>
      <c r="W66" s="2"/>
      <c r="X66" s="14"/>
      <c r="Y66" s="2">
        <v>0.05</v>
      </c>
      <c r="Z66" s="2">
        <v>0.16</v>
      </c>
      <c r="AA66" s="2">
        <f t="shared" si="55"/>
        <v>8.0000000000000002E-3</v>
      </c>
      <c r="AB66" s="2">
        <v>0.02</v>
      </c>
      <c r="AC66" s="2">
        <v>0.03</v>
      </c>
      <c r="AD66" s="2">
        <f t="shared" si="56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7"/>
        <v>1.6E-2</v>
      </c>
      <c r="AQ66" s="1">
        <f t="shared" si="64"/>
        <v>3.2376762503286922E-2</v>
      </c>
      <c r="AR66" s="9">
        <f t="shared" si="58"/>
        <v>7.8262083333333337</v>
      </c>
      <c r="AS66" s="1">
        <f t="shared" si="59"/>
        <v>0.19</v>
      </c>
      <c r="AT66" s="1">
        <f t="shared" si="60"/>
        <v>5422432.416666667</v>
      </c>
      <c r="AU66" s="1">
        <f t="shared" si="61"/>
        <v>1749070744.2672775</v>
      </c>
    </row>
    <row r="67" spans="1:48" x14ac:dyDescent="0.15">
      <c r="C67" s="7">
        <v>9</v>
      </c>
      <c r="D67" s="8">
        <v>25.587920931999999</v>
      </c>
      <c r="E67" s="10">
        <f t="shared" si="62"/>
        <v>25.979283667419399</v>
      </c>
      <c r="F67" s="7" t="s">
        <v>83</v>
      </c>
      <c r="G67" s="1">
        <v>10</v>
      </c>
      <c r="H67" s="9">
        <f t="shared" si="44"/>
        <v>25.587920931999999</v>
      </c>
      <c r="I67" s="9">
        <f t="shared" si="45"/>
        <v>298.73792093199995</v>
      </c>
      <c r="J67" s="9">
        <f t="shared" si="46"/>
        <v>0.36915353124447348</v>
      </c>
      <c r="K67" s="9">
        <f t="shared" si="47"/>
        <v>7.8262083333333337</v>
      </c>
      <c r="L67" s="9">
        <f t="shared" si="48"/>
        <v>7.8262083333333343E-2</v>
      </c>
      <c r="M67" s="1" t="s">
        <v>83</v>
      </c>
      <c r="O67" s="9">
        <f t="shared" si="63"/>
        <v>0.17538736319780462</v>
      </c>
      <c r="P67" s="9">
        <f t="shared" si="49"/>
        <v>6.4744864460126589E-2</v>
      </c>
      <c r="Q67" s="12">
        <f t="shared" si="50"/>
        <v>1.2301524247424051E-2</v>
      </c>
      <c r="R67" s="9">
        <f t="shared" si="51"/>
        <v>1.4869795833333335E-2</v>
      </c>
      <c r="S67" s="13">
        <f t="shared" si="52"/>
        <v>0.82728265978258841</v>
      </c>
      <c r="T67" s="2">
        <f t="shared" si="53"/>
        <v>0.01</v>
      </c>
      <c r="U67" s="14">
        <f t="shared" si="54"/>
        <v>8.2728265978258848E-3</v>
      </c>
      <c r="V67" s="13"/>
      <c r="W67" s="2"/>
      <c r="X67" s="14"/>
      <c r="Y67" s="2">
        <v>0.05</v>
      </c>
      <c r="Z67" s="2">
        <v>0.16</v>
      </c>
      <c r="AA67" s="2">
        <f t="shared" si="55"/>
        <v>8.0000000000000002E-3</v>
      </c>
      <c r="AB67" s="2">
        <v>0.02</v>
      </c>
      <c r="AC67" s="2">
        <v>0.03</v>
      </c>
      <c r="AD67" s="2">
        <f t="shared" si="56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7"/>
        <v>1.6E-2</v>
      </c>
      <c r="AQ67" s="1">
        <f t="shared" si="64"/>
        <v>3.2872826597825887E-2</v>
      </c>
      <c r="AR67" s="9">
        <f t="shared" si="58"/>
        <v>7.8262083333333337</v>
      </c>
      <c r="AS67" s="1">
        <f t="shared" si="59"/>
        <v>0.19</v>
      </c>
      <c r="AT67" s="1">
        <f t="shared" si="60"/>
        <v>5422432.416666667</v>
      </c>
      <c r="AU67" s="1">
        <f t="shared" si="61"/>
        <v>1775869322.2582505</v>
      </c>
    </row>
    <row r="68" spans="1:48" x14ac:dyDescent="0.15">
      <c r="C68" s="7">
        <v>10</v>
      </c>
      <c r="D68" s="8">
        <v>23.598345169354801</v>
      </c>
      <c r="E68" s="10">
        <f t="shared" si="62"/>
        <v>25.587920931999999</v>
      </c>
      <c r="F68" s="7" t="s">
        <v>83</v>
      </c>
      <c r="G68" s="1">
        <v>11</v>
      </c>
      <c r="H68" s="9">
        <f t="shared" si="44"/>
        <v>23.598345169354801</v>
      </c>
      <c r="I68" s="9">
        <f t="shared" si="45"/>
        <v>296.74834516935476</v>
      </c>
      <c r="J68" s="9">
        <f t="shared" si="46"/>
        <v>0.29669047211169997</v>
      </c>
      <c r="K68" s="9">
        <f t="shared" si="47"/>
        <v>7.8262083333333337</v>
      </c>
      <c r="L68" s="9">
        <f t="shared" si="48"/>
        <v>7.8262083333333343E-2</v>
      </c>
      <c r="M68" s="1" t="s">
        <v>85</v>
      </c>
      <c r="N68" s="9">
        <f>(O67-P67)*$C$21/100</f>
        <v>0.10511037380079413</v>
      </c>
      <c r="O68" s="9">
        <f t="shared" si="63"/>
        <v>8.3794208270217246E-2</v>
      </c>
      <c r="P68" s="9">
        <f t="shared" si="49"/>
        <v>2.4860943211916869E-2</v>
      </c>
      <c r="Q68" s="12">
        <f t="shared" si="50"/>
        <v>4.7235792102642057E-3</v>
      </c>
      <c r="R68" s="9">
        <f t="shared" si="51"/>
        <v>1.4869795833333335E-2</v>
      </c>
      <c r="S68" s="13">
        <f t="shared" si="52"/>
        <v>0.31766268099495015</v>
      </c>
      <c r="T68" s="2">
        <f t="shared" si="53"/>
        <v>0.01</v>
      </c>
      <c r="U68" s="14">
        <f t="shared" si="54"/>
        <v>3.1766268099495017E-3</v>
      </c>
      <c r="V68" s="13"/>
      <c r="W68" s="2"/>
      <c r="X68" s="14"/>
      <c r="Y68" s="2">
        <v>0.05</v>
      </c>
      <c r="Z68" s="2">
        <v>0.16</v>
      </c>
      <c r="AA68" s="2">
        <f t="shared" si="55"/>
        <v>8.0000000000000002E-3</v>
      </c>
      <c r="AB68" s="2">
        <v>0.02</v>
      </c>
      <c r="AC68" s="2">
        <v>0.03</v>
      </c>
      <c r="AD68" s="2">
        <f t="shared" si="56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7"/>
        <v>1.6E-2</v>
      </c>
      <c r="AQ68" s="1">
        <f t="shared" si="64"/>
        <v>2.7776626809949502E-2</v>
      </c>
      <c r="AR68" s="9">
        <f t="shared" si="58"/>
        <v>7.8262083333333337</v>
      </c>
      <c r="AS68" s="1">
        <f t="shared" si="59"/>
        <v>0.19</v>
      </c>
      <c r="AT68" s="1">
        <f t="shared" si="60"/>
        <v>5422432.416666667</v>
      </c>
      <c r="AU68" s="1">
        <f t="shared" si="61"/>
        <v>1500560326.9561176</v>
      </c>
    </row>
    <row r="69" spans="1:48" x14ac:dyDescent="0.15">
      <c r="C69" s="7">
        <v>11</v>
      </c>
      <c r="D69" s="8">
        <v>19.785982069333301</v>
      </c>
      <c r="E69" s="10">
        <f t="shared" si="62"/>
        <v>23.598345169354801</v>
      </c>
      <c r="F69" s="7" t="s">
        <v>85</v>
      </c>
      <c r="G69" s="1">
        <v>12</v>
      </c>
      <c r="H69" s="9">
        <f t="shared" si="44"/>
        <v>19.785982069333301</v>
      </c>
      <c r="I69" s="9">
        <f t="shared" si="45"/>
        <v>292.93598206933325</v>
      </c>
      <c r="J69" s="9">
        <f t="shared" si="46"/>
        <v>0.19357569943286534</v>
      </c>
      <c r="K69" s="9">
        <f t="shared" si="47"/>
        <v>7.8262083333333337</v>
      </c>
      <c r="L69" s="9">
        <f t="shared" si="48"/>
        <v>7.8262083333333343E-2</v>
      </c>
      <c r="M69" s="1" t="s">
        <v>83</v>
      </c>
      <c r="O69" s="9">
        <f t="shared" si="63"/>
        <v>0.13719534839163372</v>
      </c>
      <c r="P69" s="9">
        <f t="shared" si="49"/>
        <v>2.6557685523846134E-2</v>
      </c>
      <c r="Q69" s="12">
        <f t="shared" si="50"/>
        <v>5.0459602495307653E-3</v>
      </c>
      <c r="R69" s="9">
        <f t="shared" si="51"/>
        <v>1.4869795833333335E-2</v>
      </c>
      <c r="S69" s="13">
        <f t="shared" si="52"/>
        <v>0.33934294095816253</v>
      </c>
      <c r="T69" s="2">
        <f t="shared" si="53"/>
        <v>0.01</v>
      </c>
      <c r="U69" s="14">
        <f t="shared" si="54"/>
        <v>3.3934294095816254E-3</v>
      </c>
      <c r="V69" s="13"/>
      <c r="W69" s="2"/>
      <c r="X69" s="14"/>
      <c r="Y69" s="2">
        <v>0.05</v>
      </c>
      <c r="Z69" s="2">
        <v>0.16</v>
      </c>
      <c r="AA69" s="2">
        <f t="shared" si="55"/>
        <v>8.0000000000000002E-3</v>
      </c>
      <c r="AB69" s="2">
        <v>0.02</v>
      </c>
      <c r="AC69" s="2">
        <v>0.03</v>
      </c>
      <c r="AD69" s="2">
        <f t="shared" si="56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7"/>
        <v>1.6E-2</v>
      </c>
      <c r="AQ69" s="1">
        <f t="shared" si="64"/>
        <v>2.7993429409581626E-2</v>
      </c>
      <c r="AR69" s="9">
        <f t="shared" si="58"/>
        <v>7.8262083333333337</v>
      </c>
      <c r="AS69" s="1">
        <f t="shared" si="59"/>
        <v>0.19</v>
      </c>
      <c r="AT69" s="1">
        <f t="shared" si="60"/>
        <v>5422432.416666667</v>
      </c>
      <c r="AU69" s="1">
        <f t="shared" si="61"/>
        <v>1512272525.9216299</v>
      </c>
      <c r="AV69" s="1">
        <f>SUM(AU58:AU69)</f>
        <v>18835393911.937187</v>
      </c>
    </row>
    <row r="70" spans="1:48" x14ac:dyDescent="0.15">
      <c r="C70" s="7">
        <v>12</v>
      </c>
      <c r="D70" s="8">
        <v>17.055027304193501</v>
      </c>
      <c r="E70" s="10">
        <f t="shared" si="62"/>
        <v>19.785982069333301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8">
        <v>17.010710336129002</v>
      </c>
      <c r="E73" s="7"/>
      <c r="F73" s="7"/>
      <c r="G73" s="1">
        <v>1</v>
      </c>
      <c r="H73" s="9">
        <f t="shared" ref="H73:H84" si="65">E74</f>
        <v>17.010710336129002</v>
      </c>
      <c r="I73" s="9">
        <f t="shared" ref="I73:I84" si="66">H73+273.15</f>
        <v>290.160710336129</v>
      </c>
      <c r="J73" s="9">
        <f t="shared" ref="J73:J84" si="67">EXP(($C$15*(I73-$C$13))/($C$16*I73*$C$13))</f>
        <v>0.14085830132215388</v>
      </c>
      <c r="K73" s="9">
        <f t="shared" ref="K73:K84" si="68">$B$73/12</f>
        <v>7.5919999999999996</v>
      </c>
      <c r="L73" s="9">
        <f t="shared" ref="L73:L84" si="69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0">O73*J73</f>
        <v>1.0693962236377922E-2</v>
      </c>
      <c r="Q73" s="12">
        <f t="shared" ref="Q73:Q84" si="71">P73*$B$75</f>
        <v>1.924913202548026E-3</v>
      </c>
      <c r="R73" s="9">
        <f t="shared" ref="R73:R84" si="72">L73*$B$75</f>
        <v>1.36656E-2</v>
      </c>
      <c r="S73" s="13">
        <f t="shared" ref="S73:S84" si="73">Q73/R73</f>
        <v>0.14085830132215388</v>
      </c>
      <c r="T73" s="2">
        <f t="shared" ref="T73:T84" si="74">$B$74/100</f>
        <v>0.01</v>
      </c>
      <c r="U73" s="14">
        <f t="shared" ref="U73:U84" si="75">S73*T73</f>
        <v>1.4085830132215388E-3</v>
      </c>
      <c r="V73" s="13"/>
      <c r="W73" s="2"/>
      <c r="X73" s="14"/>
      <c r="Y73" s="2">
        <v>0.04</v>
      </c>
      <c r="Z73" s="2">
        <v>0.5</v>
      </c>
      <c r="AA73" s="2">
        <f t="shared" ref="AA73:AA84" si="76">Y73*Z73</f>
        <v>0.02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0.49</v>
      </c>
      <c r="AP73" s="2">
        <f t="shared" ref="AP73:AP84" si="77">AO73*AN73</f>
        <v>7.3499999999999998E-3</v>
      </c>
      <c r="AQ73" s="1">
        <f t="shared" ref="AQ73:AQ84" si="78">(AP73+AM73+AD73+AA73+U73+X73+AG73+AJ73)</f>
        <v>2.8758583013221539E-2</v>
      </c>
      <c r="AR73" s="9">
        <f t="shared" ref="AR73:AR84" si="79">$B$73/12</f>
        <v>7.5919999999999996</v>
      </c>
      <c r="AS73" s="1">
        <f t="shared" ref="AS73:AS84" si="80">$B$75</f>
        <v>0.18</v>
      </c>
      <c r="AT73" s="1">
        <f t="shared" ref="AT73:AT84" si="81">$E$4/12</f>
        <v>11264424.416666666</v>
      </c>
      <c r="AU73" s="1">
        <f t="shared" ref="AU73:AU84" si="82">AT73*10000*AS73*0.67*AR73*AQ73</f>
        <v>2966060438.6098733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15.497770578387099</v>
      </c>
      <c r="E74" s="10">
        <f t="shared" ref="E74:E85" si="83">D73</f>
        <v>17.010710336129002</v>
      </c>
      <c r="F74" s="7" t="s">
        <v>83</v>
      </c>
      <c r="G74" s="1">
        <v>2</v>
      </c>
      <c r="H74" s="9">
        <f t="shared" si="65"/>
        <v>15.497770578387099</v>
      </c>
      <c r="I74" s="9">
        <f t="shared" si="66"/>
        <v>288.64777057838705</v>
      </c>
      <c r="J74" s="9">
        <f t="shared" si="67"/>
        <v>0.11813980454981132</v>
      </c>
      <c r="K74" s="9">
        <f t="shared" si="68"/>
        <v>7.5919999999999996</v>
      </c>
      <c r="L74" s="9">
        <f t="shared" si="69"/>
        <v>7.5920000000000001E-2</v>
      </c>
      <c r="M74" s="1" t="s">
        <v>83</v>
      </c>
      <c r="O74" s="9">
        <f t="shared" ref="O74:O84" si="84">L74+O73-P73-N74</f>
        <v>0.14114603776362208</v>
      </c>
      <c r="P74" s="9">
        <f t="shared" si="70"/>
        <v>1.6674965314374603E-2</v>
      </c>
      <c r="Q74" s="12">
        <f t="shared" si="71"/>
        <v>3.0014937565874282E-3</v>
      </c>
      <c r="R74" s="9">
        <f t="shared" si="72"/>
        <v>1.36656E-2</v>
      </c>
      <c r="S74" s="13">
        <f t="shared" si="73"/>
        <v>0.21963863691220498</v>
      </c>
      <c r="T74" s="2">
        <f t="shared" si="74"/>
        <v>0.01</v>
      </c>
      <c r="U74" s="14">
        <f t="shared" si="75"/>
        <v>2.19638636912205E-3</v>
      </c>
      <c r="V74" s="13"/>
      <c r="W74" s="2"/>
      <c r="X74" s="14"/>
      <c r="Y74" s="2">
        <v>0.04</v>
      </c>
      <c r="Z74" s="2">
        <v>0.5</v>
      </c>
      <c r="AA74" s="2">
        <f t="shared" si="76"/>
        <v>0.02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0.49</v>
      </c>
      <c r="AP74" s="2">
        <f t="shared" si="77"/>
        <v>7.3499999999999998E-3</v>
      </c>
      <c r="AQ74" s="1">
        <f t="shared" si="78"/>
        <v>2.954638636912205E-2</v>
      </c>
      <c r="AR74" s="9">
        <f t="shared" si="79"/>
        <v>7.5919999999999996</v>
      </c>
      <c r="AS74" s="1">
        <f t="shared" si="80"/>
        <v>0.18</v>
      </c>
      <c r="AT74" s="1">
        <f t="shared" si="81"/>
        <v>11264424.416666666</v>
      </c>
      <c r="AU74" s="1">
        <f t="shared" si="82"/>
        <v>3047311742.4820542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18.6774048558621</v>
      </c>
      <c r="E75" s="10">
        <f t="shared" si="83"/>
        <v>15.497770578387099</v>
      </c>
      <c r="F75" s="7" t="s">
        <v>83</v>
      </c>
      <c r="G75" s="1">
        <v>3</v>
      </c>
      <c r="H75" s="9">
        <f t="shared" si="65"/>
        <v>18.6774048558621</v>
      </c>
      <c r="I75" s="9">
        <f t="shared" si="66"/>
        <v>291.82740485586208</v>
      </c>
      <c r="J75" s="9">
        <f t="shared" si="67"/>
        <v>0.17061399509842859</v>
      </c>
      <c r="K75" s="9">
        <f t="shared" si="68"/>
        <v>7.5919999999999996</v>
      </c>
      <c r="L75" s="9">
        <f t="shared" si="69"/>
        <v>7.5920000000000001E-2</v>
      </c>
      <c r="M75" s="1" t="s">
        <v>83</v>
      </c>
      <c r="O75" s="9">
        <f t="shared" si="84"/>
        <v>0.2003910724492475</v>
      </c>
      <c r="P75" s="9">
        <f t="shared" si="70"/>
        <v>3.4189521452624765E-2</v>
      </c>
      <c r="Q75" s="12">
        <f t="shared" si="71"/>
        <v>6.1541138614724577E-3</v>
      </c>
      <c r="R75" s="9">
        <f t="shared" si="72"/>
        <v>1.36656E-2</v>
      </c>
      <c r="S75" s="13">
        <f t="shared" si="73"/>
        <v>0.45033616244237046</v>
      </c>
      <c r="T75" s="2">
        <f t="shared" si="74"/>
        <v>0.01</v>
      </c>
      <c r="U75" s="14">
        <f t="shared" si="75"/>
        <v>4.5033616244237046E-3</v>
      </c>
      <c r="V75" s="13"/>
      <c r="W75" s="2"/>
      <c r="X75" s="14"/>
      <c r="Y75" s="2">
        <v>0.04</v>
      </c>
      <c r="Z75" s="2">
        <v>0.5</v>
      </c>
      <c r="AA75" s="2">
        <f t="shared" si="76"/>
        <v>0.02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0.49</v>
      </c>
      <c r="AP75" s="2">
        <f t="shared" si="77"/>
        <v>7.3499999999999998E-3</v>
      </c>
      <c r="AQ75" s="1">
        <f t="shared" si="78"/>
        <v>3.1853361624423704E-2</v>
      </c>
      <c r="AR75" s="9">
        <f t="shared" si="79"/>
        <v>7.5919999999999996</v>
      </c>
      <c r="AS75" s="1">
        <f t="shared" si="80"/>
        <v>0.18</v>
      </c>
      <c r="AT75" s="1">
        <f t="shared" si="81"/>
        <v>11264424.416666666</v>
      </c>
      <c r="AU75" s="1">
        <f t="shared" si="82"/>
        <v>3285245163.4178596</v>
      </c>
    </row>
    <row r="76" spans="1:48" x14ac:dyDescent="0.15">
      <c r="C76" s="7">
        <v>3</v>
      </c>
      <c r="D76" s="8">
        <v>23.170944569354798</v>
      </c>
      <c r="E76" s="10">
        <f t="shared" si="83"/>
        <v>18.6774048558621</v>
      </c>
      <c r="F76" s="7" t="s">
        <v>83</v>
      </c>
      <c r="G76" s="1">
        <v>4</v>
      </c>
      <c r="H76" s="9">
        <f t="shared" si="65"/>
        <v>23.170944569354798</v>
      </c>
      <c r="I76" s="9">
        <f t="shared" si="66"/>
        <v>296.32094456935477</v>
      </c>
      <c r="J76" s="9">
        <f t="shared" si="67"/>
        <v>0.28297636159897643</v>
      </c>
      <c r="K76" s="9">
        <f t="shared" si="68"/>
        <v>7.5919999999999996</v>
      </c>
      <c r="L76" s="9">
        <f t="shared" si="69"/>
        <v>7.5920000000000001E-2</v>
      </c>
      <c r="M76" s="1" t="s">
        <v>83</v>
      </c>
      <c r="O76" s="9">
        <f t="shared" si="84"/>
        <v>0.24212155099662275</v>
      </c>
      <c r="P76" s="9">
        <f t="shared" si="70"/>
        <v>6.8514675565725325E-2</v>
      </c>
      <c r="Q76" s="12">
        <f t="shared" si="71"/>
        <v>1.2332641601830558E-2</v>
      </c>
      <c r="R76" s="9">
        <f t="shared" si="72"/>
        <v>1.36656E-2</v>
      </c>
      <c r="S76" s="13">
        <f t="shared" si="73"/>
        <v>0.90245884570238832</v>
      </c>
      <c r="T76" s="2">
        <f t="shared" si="74"/>
        <v>0.01</v>
      </c>
      <c r="U76" s="14">
        <f t="shared" si="75"/>
        <v>9.0245884570238841E-3</v>
      </c>
      <c r="V76" s="13"/>
      <c r="W76" s="2"/>
      <c r="X76" s="14"/>
      <c r="Y76" s="2">
        <v>0.05</v>
      </c>
      <c r="Z76" s="2">
        <v>0.5</v>
      </c>
      <c r="AA76" s="2">
        <f t="shared" si="76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7"/>
        <v>9.7999999999999997E-3</v>
      </c>
      <c r="AQ76" s="1">
        <f t="shared" si="78"/>
        <v>4.3824588457023882E-2</v>
      </c>
      <c r="AR76" s="9">
        <f t="shared" si="79"/>
        <v>7.5919999999999996</v>
      </c>
      <c r="AS76" s="1">
        <f t="shared" si="80"/>
        <v>0.18</v>
      </c>
      <c r="AT76" s="1">
        <f t="shared" si="81"/>
        <v>11264424.416666666</v>
      </c>
      <c r="AU76" s="1">
        <f t="shared" si="82"/>
        <v>4519915949.9957705</v>
      </c>
    </row>
    <row r="77" spans="1:48" x14ac:dyDescent="0.15">
      <c r="C77" s="7">
        <v>4</v>
      </c>
      <c r="D77" s="8">
        <v>27.110634902333299</v>
      </c>
      <c r="E77" s="10">
        <f t="shared" si="83"/>
        <v>23.170944569354798</v>
      </c>
      <c r="F77" s="7" t="s">
        <v>83</v>
      </c>
      <c r="G77" s="1">
        <v>5</v>
      </c>
      <c r="H77" s="9">
        <f t="shared" si="65"/>
        <v>27.110634902333299</v>
      </c>
      <c r="I77" s="9">
        <f t="shared" si="66"/>
        <v>300.26063490233327</v>
      </c>
      <c r="J77" s="9">
        <f t="shared" si="67"/>
        <v>0.43550320736683357</v>
      </c>
      <c r="K77" s="9">
        <f t="shared" si="68"/>
        <v>7.5919999999999996</v>
      </c>
      <c r="L77" s="9">
        <f t="shared" si="69"/>
        <v>7.5920000000000001E-2</v>
      </c>
      <c r="M77" s="1" t="s">
        <v>85</v>
      </c>
      <c r="N77" s="9">
        <f>(O76-P76)*$C$21/100</f>
        <v>0.16492653165935256</v>
      </c>
      <c r="O77" s="9">
        <f t="shared" si="84"/>
        <v>8.460034377154485E-2</v>
      </c>
      <c r="P77" s="9">
        <f t="shared" si="70"/>
        <v>3.6843721056844504E-2</v>
      </c>
      <c r="Q77" s="12">
        <f t="shared" si="71"/>
        <v>6.6318697902320103E-3</v>
      </c>
      <c r="R77" s="9">
        <f t="shared" si="72"/>
        <v>1.36656E-2</v>
      </c>
      <c r="S77" s="13">
        <f t="shared" si="73"/>
        <v>0.4852966419500066</v>
      </c>
      <c r="T77" s="2">
        <f t="shared" si="74"/>
        <v>0.01</v>
      </c>
      <c r="U77" s="14">
        <f t="shared" si="75"/>
        <v>4.852966419500066E-3</v>
      </c>
      <c r="V77" s="13"/>
      <c r="W77" s="2"/>
      <c r="X77" s="14"/>
      <c r="Y77" s="2">
        <v>0.05</v>
      </c>
      <c r="Z77" s="2">
        <v>0.5</v>
      </c>
      <c r="AA77" s="2">
        <f t="shared" si="76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7"/>
        <v>9.7999999999999997E-3</v>
      </c>
      <c r="AQ77" s="1">
        <f t="shared" si="78"/>
        <v>3.9652966419500064E-2</v>
      </c>
      <c r="AR77" s="9">
        <f t="shared" si="79"/>
        <v>7.5919999999999996</v>
      </c>
      <c r="AS77" s="1">
        <f t="shared" si="80"/>
        <v>0.18</v>
      </c>
      <c r="AT77" s="1">
        <f t="shared" si="81"/>
        <v>11264424.416666666</v>
      </c>
      <c r="AU77" s="1">
        <f t="shared" si="82"/>
        <v>4089669331.6333847</v>
      </c>
    </row>
    <row r="78" spans="1:48" x14ac:dyDescent="0.15">
      <c r="C78" s="7">
        <v>5</v>
      </c>
      <c r="D78" s="8">
        <v>29.689924797096801</v>
      </c>
      <c r="E78" s="10">
        <f t="shared" si="83"/>
        <v>27.110634902333299</v>
      </c>
      <c r="F78" s="7" t="s">
        <v>85</v>
      </c>
      <c r="G78" s="1">
        <v>6</v>
      </c>
      <c r="H78" s="9">
        <f t="shared" si="65"/>
        <v>29.689924797096801</v>
      </c>
      <c r="I78" s="9">
        <f t="shared" si="66"/>
        <v>302.83992479709678</v>
      </c>
      <c r="J78" s="9">
        <f t="shared" si="67"/>
        <v>0.5740347295473136</v>
      </c>
      <c r="K78" s="9">
        <f t="shared" si="68"/>
        <v>7.5919999999999996</v>
      </c>
      <c r="L78" s="9">
        <f t="shared" si="69"/>
        <v>7.5920000000000001E-2</v>
      </c>
      <c r="M78" s="1" t="s">
        <v>83</v>
      </c>
      <c r="O78" s="9">
        <f t="shared" si="84"/>
        <v>0.12367662271470034</v>
      </c>
      <c r="P78" s="9">
        <f t="shared" si="70"/>
        <v>7.0994676671358156E-2</v>
      </c>
      <c r="Q78" s="12">
        <f t="shared" si="71"/>
        <v>1.2779041800844467E-2</v>
      </c>
      <c r="R78" s="9">
        <f t="shared" si="72"/>
        <v>1.36656E-2</v>
      </c>
      <c r="S78" s="13">
        <f t="shared" si="73"/>
        <v>0.93512482443833178</v>
      </c>
      <c r="T78" s="2">
        <f t="shared" si="74"/>
        <v>0.01</v>
      </c>
      <c r="U78" s="14">
        <f t="shared" si="75"/>
        <v>9.3512482443833186E-3</v>
      </c>
      <c r="V78" s="13"/>
      <c r="W78" s="2"/>
      <c r="X78" s="14"/>
      <c r="Y78" s="2">
        <v>0.05</v>
      </c>
      <c r="Z78" s="2">
        <v>0.5</v>
      </c>
      <c r="AA78" s="2">
        <f t="shared" si="76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7"/>
        <v>9.7999999999999997E-3</v>
      </c>
      <c r="AQ78" s="1">
        <f t="shared" si="78"/>
        <v>4.4151248244383316E-2</v>
      </c>
      <c r="AR78" s="9">
        <f t="shared" si="79"/>
        <v>7.5919999999999996</v>
      </c>
      <c r="AS78" s="1">
        <f t="shared" si="80"/>
        <v>0.18</v>
      </c>
      <c r="AT78" s="1">
        <f t="shared" si="81"/>
        <v>11264424.416666666</v>
      </c>
      <c r="AU78" s="1">
        <f t="shared" si="82"/>
        <v>4553606506.7149973</v>
      </c>
    </row>
    <row r="79" spans="1:48" x14ac:dyDescent="0.15">
      <c r="C79" s="7">
        <v>6</v>
      </c>
      <c r="D79" s="8">
        <v>29.315287852000001</v>
      </c>
      <c r="E79" s="10">
        <f t="shared" si="83"/>
        <v>29.689924797096801</v>
      </c>
      <c r="F79" s="7" t="s">
        <v>83</v>
      </c>
      <c r="G79" s="1">
        <v>7</v>
      </c>
      <c r="H79" s="9">
        <f t="shared" si="65"/>
        <v>29.315287852000001</v>
      </c>
      <c r="I79" s="9">
        <f t="shared" si="66"/>
        <v>302.46528785199996</v>
      </c>
      <c r="J79" s="9">
        <f t="shared" si="67"/>
        <v>0.55162394631660761</v>
      </c>
      <c r="K79" s="9">
        <f t="shared" si="68"/>
        <v>7.5919999999999996</v>
      </c>
      <c r="L79" s="9">
        <f t="shared" si="69"/>
        <v>7.5920000000000001E-2</v>
      </c>
      <c r="M79" s="1" t="s">
        <v>83</v>
      </c>
      <c r="O79" s="9">
        <f t="shared" si="84"/>
        <v>0.12860194604334219</v>
      </c>
      <c r="P79" s="9">
        <f t="shared" si="70"/>
        <v>7.0939912980423861E-2</v>
      </c>
      <c r="Q79" s="12">
        <f t="shared" si="71"/>
        <v>1.2769184336476294E-2</v>
      </c>
      <c r="R79" s="9">
        <f t="shared" si="72"/>
        <v>1.36656E-2</v>
      </c>
      <c r="S79" s="13">
        <f t="shared" si="73"/>
        <v>0.93440349025848068</v>
      </c>
      <c r="T79" s="2">
        <f t="shared" si="74"/>
        <v>0.01</v>
      </c>
      <c r="U79" s="14">
        <f t="shared" si="75"/>
        <v>9.3440349025848066E-3</v>
      </c>
      <c r="V79" s="13"/>
      <c r="W79" s="2"/>
      <c r="X79" s="14"/>
      <c r="Y79" s="2">
        <v>0.05</v>
      </c>
      <c r="Z79" s="2">
        <v>0.5</v>
      </c>
      <c r="AA79" s="2">
        <f t="shared" si="76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7"/>
        <v>9.7999999999999997E-3</v>
      </c>
      <c r="AQ79" s="1">
        <f t="shared" si="78"/>
        <v>4.4144034902584804E-2</v>
      </c>
      <c r="AR79" s="9">
        <f t="shared" si="79"/>
        <v>7.5919999999999996</v>
      </c>
      <c r="AS79" s="1">
        <f t="shared" si="80"/>
        <v>0.18</v>
      </c>
      <c r="AT79" s="1">
        <f t="shared" si="81"/>
        <v>11264424.416666666</v>
      </c>
      <c r="AU79" s="1">
        <f t="shared" si="82"/>
        <v>4552862547.6774845</v>
      </c>
    </row>
    <row r="80" spans="1:48" x14ac:dyDescent="0.15">
      <c r="C80" s="7">
        <v>7</v>
      </c>
      <c r="D80" s="8">
        <v>26.7980311083871</v>
      </c>
      <c r="E80" s="10">
        <f t="shared" si="83"/>
        <v>29.315287852000001</v>
      </c>
      <c r="F80" s="7" t="s">
        <v>83</v>
      </c>
      <c r="G80" s="1">
        <v>8</v>
      </c>
      <c r="H80" s="9">
        <f t="shared" si="65"/>
        <v>26.7980311083871</v>
      </c>
      <c r="I80" s="9">
        <f t="shared" si="66"/>
        <v>299.94803110838706</v>
      </c>
      <c r="J80" s="9">
        <f t="shared" si="67"/>
        <v>0.42103086233813886</v>
      </c>
      <c r="K80" s="9">
        <f t="shared" si="68"/>
        <v>7.5919999999999996</v>
      </c>
      <c r="L80" s="9">
        <f t="shared" si="69"/>
        <v>7.5920000000000001E-2</v>
      </c>
      <c r="M80" s="1" t="s">
        <v>83</v>
      </c>
      <c r="O80" s="9">
        <f t="shared" si="84"/>
        <v>0.13358203306291833</v>
      </c>
      <c r="P80" s="9">
        <f t="shared" si="70"/>
        <v>5.6242158573362282E-2</v>
      </c>
      <c r="Q80" s="12">
        <f t="shared" si="71"/>
        <v>1.0123588543205211E-2</v>
      </c>
      <c r="R80" s="9">
        <f t="shared" si="72"/>
        <v>1.36656E-2</v>
      </c>
      <c r="S80" s="13">
        <f t="shared" si="73"/>
        <v>0.74080820038675299</v>
      </c>
      <c r="T80" s="2">
        <f t="shared" si="74"/>
        <v>0.01</v>
      </c>
      <c r="U80" s="14">
        <f t="shared" si="75"/>
        <v>7.4080820038675303E-3</v>
      </c>
      <c r="V80" s="13"/>
      <c r="W80" s="2"/>
      <c r="X80" s="14"/>
      <c r="Y80" s="2">
        <v>0.05</v>
      </c>
      <c r="Z80" s="2">
        <v>0.5</v>
      </c>
      <c r="AA80" s="2">
        <f t="shared" si="76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7"/>
        <v>9.7999999999999997E-3</v>
      </c>
      <c r="AQ80" s="1">
        <f t="shared" si="78"/>
        <v>4.2208082003867525E-2</v>
      </c>
      <c r="AR80" s="9">
        <f t="shared" si="79"/>
        <v>7.5919999999999996</v>
      </c>
      <c r="AS80" s="1">
        <f t="shared" si="80"/>
        <v>0.18</v>
      </c>
      <c r="AT80" s="1">
        <f t="shared" si="81"/>
        <v>11264424.416666666</v>
      </c>
      <c r="AU80" s="1">
        <f t="shared" si="82"/>
        <v>4353195084.8801165</v>
      </c>
    </row>
    <row r="81" spans="1:48" x14ac:dyDescent="0.15">
      <c r="C81" s="7">
        <v>8</v>
      </c>
      <c r="D81" s="8">
        <v>25.979283667419399</v>
      </c>
      <c r="E81" s="10">
        <f t="shared" si="83"/>
        <v>26.7980311083871</v>
      </c>
      <c r="F81" s="7" t="s">
        <v>83</v>
      </c>
      <c r="G81" s="1">
        <v>9</v>
      </c>
      <c r="H81" s="9">
        <f t="shared" si="65"/>
        <v>25.979283667419399</v>
      </c>
      <c r="I81" s="9">
        <f t="shared" si="66"/>
        <v>299.12928366741937</v>
      </c>
      <c r="J81" s="9">
        <f t="shared" si="67"/>
        <v>0.38523573845793335</v>
      </c>
      <c r="K81" s="9">
        <f t="shared" si="68"/>
        <v>7.5919999999999996</v>
      </c>
      <c r="L81" s="9">
        <f t="shared" si="69"/>
        <v>7.5920000000000001E-2</v>
      </c>
      <c r="M81" s="1" t="s">
        <v>83</v>
      </c>
      <c r="O81" s="9">
        <f t="shared" si="84"/>
        <v>0.15325987448955602</v>
      </c>
      <c r="P81" s="9">
        <f t="shared" si="70"/>
        <v>5.9041180924954299E-2</v>
      </c>
      <c r="Q81" s="12">
        <f t="shared" si="71"/>
        <v>1.0627412566491773E-2</v>
      </c>
      <c r="R81" s="9">
        <f t="shared" si="72"/>
        <v>1.36656E-2</v>
      </c>
      <c r="S81" s="13">
        <f t="shared" si="73"/>
        <v>0.77767625032869192</v>
      </c>
      <c r="T81" s="2">
        <f t="shared" si="74"/>
        <v>0.01</v>
      </c>
      <c r="U81" s="14">
        <f t="shared" si="75"/>
        <v>7.7767625032869195E-3</v>
      </c>
      <c r="V81" s="13"/>
      <c r="W81" s="2"/>
      <c r="X81" s="14"/>
      <c r="Y81" s="2">
        <v>0.05</v>
      </c>
      <c r="Z81" s="2">
        <v>0.5</v>
      </c>
      <c r="AA81" s="2">
        <f t="shared" si="76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7"/>
        <v>9.7999999999999997E-3</v>
      </c>
      <c r="AQ81" s="1">
        <f t="shared" si="78"/>
        <v>4.2576762503286916E-2</v>
      </c>
      <c r="AR81" s="9">
        <f t="shared" si="79"/>
        <v>7.5919999999999996</v>
      </c>
      <c r="AS81" s="1">
        <f t="shared" si="80"/>
        <v>0.18</v>
      </c>
      <c r="AT81" s="1">
        <f t="shared" si="81"/>
        <v>11264424.416666666</v>
      </c>
      <c r="AU81" s="1">
        <f t="shared" si="82"/>
        <v>4391219511.9985199</v>
      </c>
    </row>
    <row r="82" spans="1:48" x14ac:dyDescent="0.15">
      <c r="C82" s="7">
        <v>9</v>
      </c>
      <c r="D82" s="8">
        <v>25.587920931999999</v>
      </c>
      <c r="E82" s="10">
        <f t="shared" si="83"/>
        <v>25.979283667419399</v>
      </c>
      <c r="F82" s="7" t="s">
        <v>83</v>
      </c>
      <c r="G82" s="1">
        <v>10</v>
      </c>
      <c r="H82" s="9">
        <f t="shared" si="65"/>
        <v>25.587920931999999</v>
      </c>
      <c r="I82" s="9">
        <f t="shared" si="66"/>
        <v>298.73792093199995</v>
      </c>
      <c r="J82" s="9">
        <f t="shared" si="67"/>
        <v>0.36915353124447348</v>
      </c>
      <c r="K82" s="9">
        <f t="shared" si="68"/>
        <v>7.5919999999999996</v>
      </c>
      <c r="L82" s="9">
        <f t="shared" si="69"/>
        <v>7.5920000000000001E-2</v>
      </c>
      <c r="M82" s="1" t="s">
        <v>83</v>
      </c>
      <c r="O82" s="9">
        <f t="shared" si="84"/>
        <v>0.17013869356460171</v>
      </c>
      <c r="P82" s="9">
        <f t="shared" si="70"/>
        <v>6.2807299530694097E-2</v>
      </c>
      <c r="Q82" s="12">
        <f t="shared" si="71"/>
        <v>1.1305313915524936E-2</v>
      </c>
      <c r="R82" s="9">
        <f t="shared" si="72"/>
        <v>1.36656E-2</v>
      </c>
      <c r="S82" s="13">
        <f t="shared" si="73"/>
        <v>0.82728265978258808</v>
      </c>
      <c r="T82" s="2">
        <f t="shared" si="74"/>
        <v>0.01</v>
      </c>
      <c r="U82" s="14">
        <f t="shared" si="75"/>
        <v>8.2728265978258813E-3</v>
      </c>
      <c r="V82" s="13"/>
      <c r="W82" s="2"/>
      <c r="X82" s="14"/>
      <c r="Y82" s="2">
        <v>0.05</v>
      </c>
      <c r="Z82" s="2">
        <v>0.5</v>
      </c>
      <c r="AA82" s="2">
        <f t="shared" si="76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7"/>
        <v>9.7999999999999997E-3</v>
      </c>
      <c r="AQ82" s="1">
        <f t="shared" si="78"/>
        <v>4.3072826597825881E-2</v>
      </c>
      <c r="AR82" s="9">
        <f t="shared" si="79"/>
        <v>7.5919999999999996</v>
      </c>
      <c r="AS82" s="1">
        <f t="shared" si="80"/>
        <v>0.18</v>
      </c>
      <c r="AT82" s="1">
        <f t="shared" si="81"/>
        <v>11264424.416666666</v>
      </c>
      <c r="AU82" s="1">
        <f t="shared" si="82"/>
        <v>4442381841.0030613</v>
      </c>
    </row>
    <row r="83" spans="1:48" x14ac:dyDescent="0.15">
      <c r="C83" s="7">
        <v>10</v>
      </c>
      <c r="D83" s="8">
        <v>23.598345169354801</v>
      </c>
      <c r="E83" s="10">
        <f t="shared" si="83"/>
        <v>25.587920931999999</v>
      </c>
      <c r="F83" s="7" t="s">
        <v>83</v>
      </c>
      <c r="G83" s="1">
        <v>11</v>
      </c>
      <c r="H83" s="9">
        <f t="shared" si="65"/>
        <v>23.598345169354801</v>
      </c>
      <c r="I83" s="9">
        <f t="shared" si="66"/>
        <v>296.74834516935476</v>
      </c>
      <c r="J83" s="9">
        <f t="shared" si="67"/>
        <v>0.29669047211169997</v>
      </c>
      <c r="K83" s="9">
        <f t="shared" si="68"/>
        <v>7.5919999999999996</v>
      </c>
      <c r="L83" s="9">
        <f t="shared" si="69"/>
        <v>7.5920000000000001E-2</v>
      </c>
      <c r="M83" s="1" t="s">
        <v>85</v>
      </c>
      <c r="N83" s="9">
        <f>(O82-P82)*$C$21/100</f>
        <v>0.10196482433221223</v>
      </c>
      <c r="O83" s="9">
        <f t="shared" si="84"/>
        <v>8.1286569701695385E-2</v>
      </c>
      <c r="P83" s="9">
        <f t="shared" si="70"/>
        <v>2.4116950741136609E-2</v>
      </c>
      <c r="Q83" s="12">
        <f t="shared" si="71"/>
        <v>4.3410511334045897E-3</v>
      </c>
      <c r="R83" s="9">
        <f t="shared" si="72"/>
        <v>1.36656E-2</v>
      </c>
      <c r="S83" s="13">
        <f t="shared" si="73"/>
        <v>0.3176626809949501</v>
      </c>
      <c r="T83" s="2">
        <f t="shared" si="74"/>
        <v>0.01</v>
      </c>
      <c r="U83" s="14">
        <f t="shared" si="75"/>
        <v>3.1766268099495012E-3</v>
      </c>
      <c r="V83" s="13"/>
      <c r="W83" s="2"/>
      <c r="X83" s="14"/>
      <c r="Y83" s="2">
        <v>0.05</v>
      </c>
      <c r="Z83" s="2">
        <v>0.5</v>
      </c>
      <c r="AA83" s="2">
        <f t="shared" si="76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7"/>
        <v>9.7999999999999997E-3</v>
      </c>
      <c r="AQ83" s="1">
        <f t="shared" si="78"/>
        <v>3.7976626809949496E-2</v>
      </c>
      <c r="AR83" s="9">
        <f t="shared" si="79"/>
        <v>7.5919999999999996</v>
      </c>
      <c r="AS83" s="1">
        <f t="shared" si="80"/>
        <v>0.18</v>
      </c>
      <c r="AT83" s="1">
        <f t="shared" si="81"/>
        <v>11264424.416666666</v>
      </c>
      <c r="AU83" s="1">
        <f t="shared" si="82"/>
        <v>3916777482.4321647</v>
      </c>
    </row>
    <row r="84" spans="1:48" x14ac:dyDescent="0.15">
      <c r="C84" s="7">
        <v>11</v>
      </c>
      <c r="D84" s="8">
        <v>19.785982069333301</v>
      </c>
      <c r="E84" s="10">
        <f t="shared" si="83"/>
        <v>23.598345169354801</v>
      </c>
      <c r="F84" s="7" t="s">
        <v>85</v>
      </c>
      <c r="G84" s="1">
        <v>12</v>
      </c>
      <c r="H84" s="9">
        <f t="shared" si="65"/>
        <v>19.785982069333301</v>
      </c>
      <c r="I84" s="9">
        <f t="shared" si="66"/>
        <v>292.93598206933325</v>
      </c>
      <c r="J84" s="9">
        <f t="shared" si="67"/>
        <v>0.19357569943286534</v>
      </c>
      <c r="K84" s="9">
        <f t="shared" si="68"/>
        <v>7.5919999999999996</v>
      </c>
      <c r="L84" s="9">
        <f t="shared" si="69"/>
        <v>7.5920000000000001E-2</v>
      </c>
      <c r="M84" s="1" t="s">
        <v>83</v>
      </c>
      <c r="O84" s="9">
        <f t="shared" si="84"/>
        <v>0.13308961896055876</v>
      </c>
      <c r="P84" s="9">
        <f t="shared" si="70"/>
        <v>2.5762916077543701E-2</v>
      </c>
      <c r="Q84" s="12">
        <f t="shared" si="71"/>
        <v>4.637324893957866E-3</v>
      </c>
      <c r="R84" s="9">
        <f t="shared" si="72"/>
        <v>1.36656E-2</v>
      </c>
      <c r="S84" s="13">
        <f t="shared" si="73"/>
        <v>0.33934294095816253</v>
      </c>
      <c r="T84" s="2">
        <f t="shared" si="74"/>
        <v>0.01</v>
      </c>
      <c r="U84" s="14">
        <f t="shared" si="75"/>
        <v>3.3934294095816254E-3</v>
      </c>
      <c r="V84" s="13"/>
      <c r="W84" s="2"/>
      <c r="X84" s="14"/>
      <c r="Y84" s="2">
        <v>0.05</v>
      </c>
      <c r="Z84" s="2">
        <v>0.5</v>
      </c>
      <c r="AA84" s="2">
        <f t="shared" si="76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7"/>
        <v>9.7999999999999997E-3</v>
      </c>
      <c r="AQ84" s="1">
        <f t="shared" si="78"/>
        <v>3.819342940958162E-2</v>
      </c>
      <c r="AR84" s="9">
        <f t="shared" si="79"/>
        <v>7.5919999999999996</v>
      </c>
      <c r="AS84" s="1">
        <f t="shared" si="80"/>
        <v>0.18</v>
      </c>
      <c r="AT84" s="1">
        <f t="shared" si="81"/>
        <v>11264424.416666666</v>
      </c>
      <c r="AU84" s="1">
        <f t="shared" si="82"/>
        <v>3939137750.0942044</v>
      </c>
      <c r="AV84" s="1">
        <f>SUM(AU73:AU84)</f>
        <v>48057383350.939499</v>
      </c>
    </row>
    <row r="85" spans="1:48" x14ac:dyDescent="0.15">
      <c r="C85" s="7">
        <v>12</v>
      </c>
      <c r="D85" s="8">
        <v>17.055027304193501</v>
      </c>
      <c r="E85" s="10">
        <f t="shared" si="83"/>
        <v>19.785982069333301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8">
        <v>17.010710336129002</v>
      </c>
      <c r="E89" s="7"/>
      <c r="F89" s="7"/>
      <c r="G89" s="1">
        <v>1</v>
      </c>
      <c r="H89" s="9">
        <f t="shared" ref="H89:H100" si="85">E90</f>
        <v>17.010710336129002</v>
      </c>
      <c r="I89" s="9">
        <f t="shared" ref="I89:I100" si="86">H89+273.15</f>
        <v>290.160710336129</v>
      </c>
      <c r="J89" s="9">
        <f t="shared" ref="J89:J100" si="87">EXP(($C$15*(I89-$C$13))/($C$16*I89*$C$13))</f>
        <v>0.14085830132215388</v>
      </c>
      <c r="K89" s="9">
        <f t="shared" ref="K89:K100" si="88">$B$89/12</f>
        <v>13.818291666666667</v>
      </c>
      <c r="L89" s="9">
        <f t="shared" ref="L89:L100" si="89">K89*$B$90/100</f>
        <v>3.1782070833333336</v>
      </c>
      <c r="M89" s="1" t="s">
        <v>83</v>
      </c>
      <c r="O89" s="9">
        <f>L89</f>
        <v>3.1782070833333336</v>
      </c>
      <c r="P89" s="9">
        <f t="shared" ref="P89:P100" si="90">O89*J89</f>
        <v>0.44767685100837051</v>
      </c>
      <c r="Q89" s="12">
        <f t="shared" ref="Q89:Q100" si="91">P89*$B$91</f>
        <v>0.20145458295376673</v>
      </c>
      <c r="R89" s="9">
        <f t="shared" ref="R89:R100" si="92">L89*$B$91</f>
        <v>1.4301931875000002</v>
      </c>
      <c r="S89" s="13">
        <f t="shared" ref="S89:S100" si="93">Q89/R89</f>
        <v>0.14085830132215385</v>
      </c>
      <c r="T89" s="2">
        <f t="shared" ref="T89:T100" si="94">$B$90/100</f>
        <v>0.23</v>
      </c>
      <c r="U89" s="14">
        <f t="shared" ref="U89:U100" si="95">S89*T89</f>
        <v>3.239740930409539E-2</v>
      </c>
      <c r="V89" s="2">
        <v>115</v>
      </c>
      <c r="W89" s="2">
        <v>0.12</v>
      </c>
      <c r="X89" s="2">
        <v>12.1</v>
      </c>
      <c r="Y89" s="2">
        <v>0.13</v>
      </c>
      <c r="Z89" s="2">
        <v>4.5</v>
      </c>
      <c r="AA89" s="2">
        <v>0.35</v>
      </c>
      <c r="AB89" s="2"/>
      <c r="AC89" s="2"/>
      <c r="AD89" s="2">
        <v>40</v>
      </c>
      <c r="AE89" s="2">
        <v>0.02</v>
      </c>
      <c r="AF89" s="2">
        <v>1.5</v>
      </c>
      <c r="AG89" s="2">
        <v>7.0000000000000007E-2</v>
      </c>
      <c r="AH89" s="2">
        <v>6.8</v>
      </c>
      <c r="AI89" s="2">
        <v>0.08</v>
      </c>
      <c r="AJ89" s="1">
        <f t="shared" ref="AJ89:AJ100" si="96">U89*0.67*AL89+(V89*W89+X89*Y89+Z89*AA89+AB89*AC89+AD89*AE89+AF89*AG89+AH89*AI89)/1000</f>
        <v>2.8164818905184765E-2</v>
      </c>
      <c r="AK89" s="9">
        <f t="shared" ref="AK89:AK100" si="97">$B$89/12</f>
        <v>13.818291666666667</v>
      </c>
      <c r="AL89" s="1">
        <f t="shared" ref="AL89:AL100" si="98">$B$91</f>
        <v>0.45</v>
      </c>
      <c r="AM89" s="17">
        <f t="shared" ref="AM89:AM100" si="99">$E$6/12</f>
        <v>857807.91666666663</v>
      </c>
      <c r="AN89" s="1">
        <f t="shared" ref="AN89:AN100" si="100">AM89*10000*AK89*AJ89</f>
        <v>3338499906.225637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8">
        <v>15.497770578387099</v>
      </c>
      <c r="E90" s="10">
        <f t="shared" ref="E90:E101" si="101">D89</f>
        <v>17.010710336129002</v>
      </c>
      <c r="F90" s="7" t="s">
        <v>83</v>
      </c>
      <c r="G90" s="1">
        <v>2</v>
      </c>
      <c r="H90" s="9">
        <f t="shared" si="85"/>
        <v>15.497770578387099</v>
      </c>
      <c r="I90" s="9">
        <f t="shared" si="86"/>
        <v>288.64777057838705</v>
      </c>
      <c r="J90" s="9">
        <f t="shared" si="87"/>
        <v>0.11813980454981132</v>
      </c>
      <c r="K90" s="9">
        <f t="shared" si="88"/>
        <v>13.818291666666667</v>
      </c>
      <c r="L90" s="9">
        <f t="shared" si="89"/>
        <v>3.1782070833333336</v>
      </c>
      <c r="M90" s="1" t="s">
        <v>83</v>
      </c>
      <c r="O90" s="9">
        <f t="shared" ref="O90:O100" si="102">L90+O89-P89-N90</f>
        <v>5.9087373156582963</v>
      </c>
      <c r="P90" s="9">
        <f t="shared" si="90"/>
        <v>0.69805707160804797</v>
      </c>
      <c r="Q90" s="12">
        <f t="shared" si="91"/>
        <v>0.31412568222362158</v>
      </c>
      <c r="R90" s="9">
        <f t="shared" si="92"/>
        <v>1.4301931875000002</v>
      </c>
      <c r="S90" s="13">
        <f t="shared" si="93"/>
        <v>0.21963863691220492</v>
      </c>
      <c r="T90" s="2">
        <f t="shared" si="94"/>
        <v>0.23</v>
      </c>
      <c r="U90" s="14">
        <f t="shared" si="95"/>
        <v>5.0516886489807136E-2</v>
      </c>
      <c r="V90" s="2">
        <v>115</v>
      </c>
      <c r="W90" s="2">
        <v>0.12</v>
      </c>
      <c r="X90" s="2">
        <v>12.1</v>
      </c>
      <c r="Y90" s="2">
        <v>0.13</v>
      </c>
      <c r="Z90" s="2">
        <v>4.5</v>
      </c>
      <c r="AA90" s="2">
        <v>0.35</v>
      </c>
      <c r="AB90" s="2"/>
      <c r="AC90" s="2"/>
      <c r="AD90" s="2">
        <v>40</v>
      </c>
      <c r="AE90" s="2">
        <v>0.02</v>
      </c>
      <c r="AF90" s="2">
        <v>1.5</v>
      </c>
      <c r="AG90" s="2">
        <v>7.0000000000000007E-2</v>
      </c>
      <c r="AH90" s="2">
        <v>6.8</v>
      </c>
      <c r="AI90" s="2">
        <v>0.08</v>
      </c>
      <c r="AJ90" s="1">
        <f t="shared" si="96"/>
        <v>3.3627841276676854E-2</v>
      </c>
      <c r="AK90" s="9">
        <f t="shared" si="97"/>
        <v>13.818291666666667</v>
      </c>
      <c r="AL90" s="1">
        <f t="shared" si="98"/>
        <v>0.45</v>
      </c>
      <c r="AM90" s="17">
        <f t="shared" si="99"/>
        <v>857807.91666666663</v>
      </c>
      <c r="AN90" s="1">
        <f t="shared" si="100"/>
        <v>3986055984.4781928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18.6774048558621</v>
      </c>
      <c r="E91" s="10">
        <f t="shared" si="101"/>
        <v>15.497770578387099</v>
      </c>
      <c r="F91" s="7" t="s">
        <v>83</v>
      </c>
      <c r="G91" s="1">
        <v>3</v>
      </c>
      <c r="H91" s="9">
        <f t="shared" si="85"/>
        <v>18.6774048558621</v>
      </c>
      <c r="I91" s="9">
        <f t="shared" si="86"/>
        <v>291.82740485586208</v>
      </c>
      <c r="J91" s="9">
        <f t="shared" si="87"/>
        <v>0.17061399509842859</v>
      </c>
      <c r="K91" s="9">
        <f t="shared" si="88"/>
        <v>13.818291666666667</v>
      </c>
      <c r="L91" s="9">
        <f t="shared" si="89"/>
        <v>3.1782070833333336</v>
      </c>
      <c r="M91" s="1" t="s">
        <v>83</v>
      </c>
      <c r="O91" s="9">
        <f t="shared" si="102"/>
        <v>8.388887327383582</v>
      </c>
      <c r="P91" s="9">
        <f t="shared" si="90"/>
        <v>1.4312615813554921</v>
      </c>
      <c r="Q91" s="12">
        <f t="shared" si="91"/>
        <v>0.64406771160997145</v>
      </c>
      <c r="R91" s="9">
        <f t="shared" si="92"/>
        <v>1.4301931875000002</v>
      </c>
      <c r="S91" s="13">
        <f t="shared" si="93"/>
        <v>0.45033616244237029</v>
      </c>
      <c r="T91" s="2">
        <f t="shared" si="94"/>
        <v>0.23</v>
      </c>
      <c r="U91" s="14">
        <f t="shared" si="95"/>
        <v>0.10357731736174518</v>
      </c>
      <c r="V91" s="2">
        <v>115</v>
      </c>
      <c r="W91" s="2">
        <v>0.12</v>
      </c>
      <c r="X91" s="2">
        <v>12.1</v>
      </c>
      <c r="Y91" s="2">
        <v>0.13</v>
      </c>
      <c r="Z91" s="2">
        <v>4.5</v>
      </c>
      <c r="AA91" s="2">
        <v>0.35</v>
      </c>
      <c r="AB91" s="2"/>
      <c r="AC91" s="2"/>
      <c r="AD91" s="2">
        <v>40</v>
      </c>
      <c r="AE91" s="2">
        <v>0.02</v>
      </c>
      <c r="AF91" s="2">
        <v>1.5</v>
      </c>
      <c r="AG91" s="2">
        <v>7.0000000000000007E-2</v>
      </c>
      <c r="AH91" s="2">
        <v>6.8</v>
      </c>
      <c r="AI91" s="2">
        <v>0.08</v>
      </c>
      <c r="AJ91" s="1">
        <f t="shared" si="96"/>
        <v>4.962556118456618E-2</v>
      </c>
      <c r="AK91" s="9">
        <f t="shared" si="97"/>
        <v>13.818291666666667</v>
      </c>
      <c r="AL91" s="1">
        <f t="shared" si="98"/>
        <v>0.45</v>
      </c>
      <c r="AM91" s="17">
        <f t="shared" si="99"/>
        <v>857807.91666666663</v>
      </c>
      <c r="AN91" s="1">
        <f t="shared" si="100"/>
        <v>5882336112.9643288</v>
      </c>
    </row>
    <row r="92" spans="1:48" x14ac:dyDescent="0.15">
      <c r="C92" s="7">
        <v>3</v>
      </c>
      <c r="D92" s="8">
        <v>23.170944569354798</v>
      </c>
      <c r="E92" s="10">
        <f t="shared" si="101"/>
        <v>18.6774048558621</v>
      </c>
      <c r="F92" s="7" t="s">
        <v>83</v>
      </c>
      <c r="G92" s="1">
        <v>4</v>
      </c>
      <c r="H92" s="9">
        <f t="shared" si="85"/>
        <v>23.170944569354798</v>
      </c>
      <c r="I92" s="9">
        <f t="shared" si="86"/>
        <v>296.32094456935477</v>
      </c>
      <c r="J92" s="9">
        <f t="shared" si="87"/>
        <v>0.28297636159897643</v>
      </c>
      <c r="K92" s="9">
        <f t="shared" si="88"/>
        <v>13.818291666666667</v>
      </c>
      <c r="L92" s="9">
        <f t="shared" si="89"/>
        <v>3.1782070833333336</v>
      </c>
      <c r="M92" s="1" t="s">
        <v>83</v>
      </c>
      <c r="O92" s="9">
        <f t="shared" si="102"/>
        <v>10.135832829361423</v>
      </c>
      <c r="P92" s="9">
        <f t="shared" si="90"/>
        <v>2.8682010958281543</v>
      </c>
      <c r="Q92" s="12">
        <f t="shared" si="91"/>
        <v>1.2906904931226695</v>
      </c>
      <c r="R92" s="9">
        <f t="shared" si="92"/>
        <v>1.4301931875000002</v>
      </c>
      <c r="S92" s="13">
        <f t="shared" si="93"/>
        <v>0.90245884570238821</v>
      </c>
      <c r="T92" s="2">
        <f t="shared" si="94"/>
        <v>0.23</v>
      </c>
      <c r="U92" s="14">
        <f t="shared" si="95"/>
        <v>0.2075655345115493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6"/>
        <v>9.6014008655232116E-2</v>
      </c>
      <c r="AK92" s="9">
        <f t="shared" si="97"/>
        <v>13.818291666666667</v>
      </c>
      <c r="AL92" s="1">
        <f t="shared" si="98"/>
        <v>0.45</v>
      </c>
      <c r="AM92" s="17">
        <f t="shared" si="99"/>
        <v>857807.91666666663</v>
      </c>
      <c r="AN92" s="1">
        <f t="shared" si="100"/>
        <v>11380962894.557518</v>
      </c>
    </row>
    <row r="93" spans="1:48" x14ac:dyDescent="0.15">
      <c r="C93" s="7">
        <v>4</v>
      </c>
      <c r="D93" s="8">
        <v>27.110634902333299</v>
      </c>
      <c r="E93" s="10">
        <f t="shared" si="101"/>
        <v>23.170944569354798</v>
      </c>
      <c r="F93" s="7" t="s">
        <v>83</v>
      </c>
      <c r="G93" s="1">
        <v>5</v>
      </c>
      <c r="H93" s="9">
        <f t="shared" si="85"/>
        <v>27.110634902333299</v>
      </c>
      <c r="I93" s="9">
        <f t="shared" si="86"/>
        <v>300.26063490233327</v>
      </c>
      <c r="J93" s="9">
        <f t="shared" si="87"/>
        <v>0.43550320736683357</v>
      </c>
      <c r="K93" s="9">
        <f t="shared" si="88"/>
        <v>13.818291666666667</v>
      </c>
      <c r="L93" s="9">
        <f t="shared" si="89"/>
        <v>3.1782070833333336</v>
      </c>
      <c r="M93" s="1" t="s">
        <v>85</v>
      </c>
      <c r="N93" s="9">
        <f>(O92-P92)*$C$21/100</f>
        <v>6.9042501468566044</v>
      </c>
      <c r="O93" s="9">
        <f t="shared" si="102"/>
        <v>3.5415886700099968</v>
      </c>
      <c r="P93" s="9">
        <f t="shared" si="90"/>
        <v>1.5423732249633919</v>
      </c>
      <c r="Q93" s="12">
        <f t="shared" si="91"/>
        <v>0.69406795123352638</v>
      </c>
      <c r="R93" s="9">
        <f t="shared" si="92"/>
        <v>1.4301931875000002</v>
      </c>
      <c r="S93" s="13">
        <f t="shared" si="93"/>
        <v>0.48529664195000666</v>
      </c>
      <c r="T93" s="2">
        <f t="shared" si="94"/>
        <v>0.23</v>
      </c>
      <c r="U93" s="14">
        <f t="shared" si="95"/>
        <v>0.11161822764850153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6"/>
        <v>6.7085895636023213E-2</v>
      </c>
      <c r="AK93" s="9">
        <f t="shared" si="97"/>
        <v>13.818291666666667</v>
      </c>
      <c r="AL93" s="1">
        <f t="shared" si="98"/>
        <v>0.45</v>
      </c>
      <c r="AM93" s="17">
        <f t="shared" si="99"/>
        <v>857807.91666666663</v>
      </c>
      <c r="AN93" s="1">
        <f t="shared" si="100"/>
        <v>7951986378.6057281</v>
      </c>
    </row>
    <row r="94" spans="1:48" x14ac:dyDescent="0.15">
      <c r="C94" s="7">
        <v>5</v>
      </c>
      <c r="D94" s="8">
        <v>29.689924797096801</v>
      </c>
      <c r="E94" s="10">
        <f t="shared" si="101"/>
        <v>27.110634902333299</v>
      </c>
      <c r="F94" s="7" t="s">
        <v>85</v>
      </c>
      <c r="G94" s="1">
        <v>6</v>
      </c>
      <c r="H94" s="9">
        <f t="shared" si="85"/>
        <v>29.689924797096801</v>
      </c>
      <c r="I94" s="9">
        <f t="shared" si="86"/>
        <v>302.83992479709678</v>
      </c>
      <c r="J94" s="9">
        <f t="shared" si="87"/>
        <v>0.5740347295473136</v>
      </c>
      <c r="K94" s="9">
        <f t="shared" si="88"/>
        <v>13.818291666666667</v>
      </c>
      <c r="L94" s="9">
        <f t="shared" si="89"/>
        <v>3.1782070833333336</v>
      </c>
      <c r="M94" s="1" t="s">
        <v>83</v>
      </c>
      <c r="O94" s="9">
        <f t="shared" si="102"/>
        <v>5.1774225283799389</v>
      </c>
      <c r="P94" s="9">
        <f t="shared" si="90"/>
        <v>2.9720203408307468</v>
      </c>
      <c r="Q94" s="12">
        <f t="shared" si="91"/>
        <v>1.3374091533738361</v>
      </c>
      <c r="R94" s="9">
        <f t="shared" si="92"/>
        <v>1.4301931875000002</v>
      </c>
      <c r="S94" s="13">
        <f t="shared" si="93"/>
        <v>0.935124824438332</v>
      </c>
      <c r="T94" s="2">
        <f t="shared" si="94"/>
        <v>0.23</v>
      </c>
      <c r="U94" s="14">
        <f t="shared" si="95"/>
        <v>0.21507870962081638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6"/>
        <v>9.8279230950676144E-2</v>
      </c>
      <c r="AK94" s="9">
        <f t="shared" si="97"/>
        <v>13.818291666666667</v>
      </c>
      <c r="AL94" s="1">
        <f t="shared" si="98"/>
        <v>0.45</v>
      </c>
      <c r="AM94" s="17">
        <f t="shared" si="99"/>
        <v>857807.91666666663</v>
      </c>
      <c r="AN94" s="1">
        <f t="shared" si="100"/>
        <v>11649469659.908243</v>
      </c>
    </row>
    <row r="95" spans="1:48" x14ac:dyDescent="0.15">
      <c r="C95" s="7">
        <v>6</v>
      </c>
      <c r="D95" s="8">
        <v>29.315287852000001</v>
      </c>
      <c r="E95" s="10">
        <f t="shared" si="101"/>
        <v>29.689924797096801</v>
      </c>
      <c r="F95" s="7" t="s">
        <v>83</v>
      </c>
      <c r="G95" s="1">
        <v>7</v>
      </c>
      <c r="H95" s="9">
        <f t="shared" si="85"/>
        <v>29.315287852000001</v>
      </c>
      <c r="I95" s="9">
        <f t="shared" si="86"/>
        <v>302.46528785199996</v>
      </c>
      <c r="J95" s="9">
        <f t="shared" si="87"/>
        <v>0.55162394631660761</v>
      </c>
      <c r="K95" s="9">
        <f t="shared" si="88"/>
        <v>13.818291666666667</v>
      </c>
      <c r="L95" s="9">
        <f t="shared" si="89"/>
        <v>3.1782070833333336</v>
      </c>
      <c r="M95" s="1" t="s">
        <v>83</v>
      </c>
      <c r="O95" s="9">
        <f t="shared" si="102"/>
        <v>5.3836092708825252</v>
      </c>
      <c r="P95" s="9">
        <f t="shared" si="90"/>
        <v>2.969727791430893</v>
      </c>
      <c r="Q95" s="12">
        <f t="shared" si="91"/>
        <v>1.3363775061439018</v>
      </c>
      <c r="R95" s="9">
        <f t="shared" si="92"/>
        <v>1.4301931875000002</v>
      </c>
      <c r="S95" s="13">
        <f t="shared" si="93"/>
        <v>0.93440349025848057</v>
      </c>
      <c r="T95" s="2">
        <f t="shared" si="94"/>
        <v>0.23</v>
      </c>
      <c r="U95" s="14">
        <f t="shared" si="95"/>
        <v>0.21491280275945054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6"/>
        <v>9.8229210031974351E-2</v>
      </c>
      <c r="AK95" s="9">
        <f t="shared" si="97"/>
        <v>13.818291666666667</v>
      </c>
      <c r="AL95" s="1">
        <f t="shared" si="98"/>
        <v>0.45</v>
      </c>
      <c r="AM95" s="17">
        <f t="shared" si="99"/>
        <v>857807.91666666663</v>
      </c>
      <c r="AN95" s="1">
        <f t="shared" si="100"/>
        <v>11643540460.329243</v>
      </c>
    </row>
    <row r="96" spans="1:48" x14ac:dyDescent="0.15">
      <c r="C96" s="7">
        <v>7</v>
      </c>
      <c r="D96" s="8">
        <v>26.7980311083871</v>
      </c>
      <c r="E96" s="10">
        <f t="shared" si="101"/>
        <v>29.315287852000001</v>
      </c>
      <c r="F96" s="7" t="s">
        <v>83</v>
      </c>
      <c r="G96" s="1">
        <v>8</v>
      </c>
      <c r="H96" s="9">
        <f t="shared" si="85"/>
        <v>26.7980311083871</v>
      </c>
      <c r="I96" s="9">
        <f t="shared" si="86"/>
        <v>299.94803110838706</v>
      </c>
      <c r="J96" s="9">
        <f t="shared" si="87"/>
        <v>0.42103086233813886</v>
      </c>
      <c r="K96" s="9">
        <f t="shared" si="88"/>
        <v>13.818291666666667</v>
      </c>
      <c r="L96" s="9">
        <f t="shared" si="89"/>
        <v>3.1782070833333336</v>
      </c>
      <c r="M96" s="1" t="s">
        <v>83</v>
      </c>
      <c r="O96" s="9">
        <f t="shared" si="102"/>
        <v>5.5920885627849657</v>
      </c>
      <c r="P96" s="9">
        <f t="shared" si="90"/>
        <v>2.3544418698605978</v>
      </c>
      <c r="Q96" s="12">
        <f t="shared" si="91"/>
        <v>1.059498841437269</v>
      </c>
      <c r="R96" s="9">
        <f t="shared" si="92"/>
        <v>1.4301931875000002</v>
      </c>
      <c r="S96" s="13">
        <f t="shared" si="93"/>
        <v>0.74080820038675288</v>
      </c>
      <c r="T96" s="2">
        <f t="shared" si="94"/>
        <v>0.23</v>
      </c>
      <c r="U96" s="14">
        <f t="shared" si="95"/>
        <v>0.17038588608895316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6"/>
        <v>8.4804344655819389E-2</v>
      </c>
      <c r="AK96" s="9">
        <f t="shared" si="97"/>
        <v>13.818291666666667</v>
      </c>
      <c r="AL96" s="1">
        <f t="shared" si="98"/>
        <v>0.45</v>
      </c>
      <c r="AM96" s="17">
        <f t="shared" si="99"/>
        <v>857807.91666666663</v>
      </c>
      <c r="AN96" s="1">
        <f t="shared" si="100"/>
        <v>10052232099.701559</v>
      </c>
    </row>
    <row r="97" spans="1:50" x14ac:dyDescent="0.15">
      <c r="C97" s="7">
        <v>8</v>
      </c>
      <c r="D97" s="8">
        <v>25.979283667419399</v>
      </c>
      <c r="E97" s="10">
        <f t="shared" si="101"/>
        <v>26.7980311083871</v>
      </c>
      <c r="F97" s="7" t="s">
        <v>83</v>
      </c>
      <c r="G97" s="1">
        <v>9</v>
      </c>
      <c r="H97" s="9">
        <f t="shared" si="85"/>
        <v>25.979283667419399</v>
      </c>
      <c r="I97" s="9">
        <f t="shared" si="86"/>
        <v>299.12928366741937</v>
      </c>
      <c r="J97" s="9">
        <f t="shared" si="87"/>
        <v>0.38523573845793335</v>
      </c>
      <c r="K97" s="9">
        <f t="shared" si="88"/>
        <v>13.818291666666667</v>
      </c>
      <c r="L97" s="9">
        <f t="shared" si="89"/>
        <v>3.1782070833333336</v>
      </c>
      <c r="M97" s="1" t="s">
        <v>83</v>
      </c>
      <c r="O97" s="9">
        <f t="shared" si="102"/>
        <v>6.4158537762577019</v>
      </c>
      <c r="P97" s="9">
        <f t="shared" si="90"/>
        <v>2.4716161673347563</v>
      </c>
      <c r="Q97" s="12">
        <f t="shared" si="91"/>
        <v>1.1122272753006404</v>
      </c>
      <c r="R97" s="9">
        <f t="shared" si="92"/>
        <v>1.4301931875000002</v>
      </c>
      <c r="S97" s="13">
        <f t="shared" si="93"/>
        <v>0.77767625032869214</v>
      </c>
      <c r="T97" s="2">
        <f t="shared" si="94"/>
        <v>0.23</v>
      </c>
      <c r="U97" s="14">
        <f t="shared" si="95"/>
        <v>0.1788655375755992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6"/>
        <v>8.7360959579043163E-2</v>
      </c>
      <c r="AK97" s="9">
        <f t="shared" si="97"/>
        <v>13.818291666666667</v>
      </c>
      <c r="AL97" s="1">
        <f t="shared" si="98"/>
        <v>0.45</v>
      </c>
      <c r="AM97" s="17">
        <f t="shared" si="99"/>
        <v>857807.91666666663</v>
      </c>
      <c r="AN97" s="1">
        <f t="shared" si="100"/>
        <v>10355278915.311171</v>
      </c>
    </row>
    <row r="98" spans="1:50" x14ac:dyDescent="0.15">
      <c r="C98" s="7">
        <v>9</v>
      </c>
      <c r="D98" s="8">
        <v>25.587920931999999</v>
      </c>
      <c r="E98" s="10">
        <f t="shared" si="101"/>
        <v>25.979283667419399</v>
      </c>
      <c r="F98" s="7" t="s">
        <v>83</v>
      </c>
      <c r="G98" s="1">
        <v>10</v>
      </c>
      <c r="H98" s="9">
        <f t="shared" si="85"/>
        <v>25.587920931999999</v>
      </c>
      <c r="I98" s="9">
        <f t="shared" si="86"/>
        <v>298.73792093199995</v>
      </c>
      <c r="J98" s="9">
        <f t="shared" si="87"/>
        <v>0.36915353124447348</v>
      </c>
      <c r="K98" s="9">
        <f t="shared" si="88"/>
        <v>13.818291666666667</v>
      </c>
      <c r="L98" s="9">
        <f t="shared" si="89"/>
        <v>3.1782070833333336</v>
      </c>
      <c r="M98" s="1" t="s">
        <v>83</v>
      </c>
      <c r="O98" s="9">
        <f t="shared" si="102"/>
        <v>7.1224446922562787</v>
      </c>
      <c r="P98" s="9">
        <f t="shared" si="90"/>
        <v>2.6292756092398624</v>
      </c>
      <c r="Q98" s="12">
        <f t="shared" si="91"/>
        <v>1.183174024157938</v>
      </c>
      <c r="R98" s="9">
        <f t="shared" si="92"/>
        <v>1.4301931875000002</v>
      </c>
      <c r="S98" s="13">
        <f t="shared" si="93"/>
        <v>0.82728265978258819</v>
      </c>
      <c r="T98" s="2">
        <f t="shared" si="94"/>
        <v>0.23</v>
      </c>
      <c r="U98" s="14">
        <f t="shared" si="95"/>
        <v>0.19027501174999528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6"/>
        <v>9.0800916042623581E-2</v>
      </c>
      <c r="AK98" s="9">
        <f t="shared" si="97"/>
        <v>13.818291666666667</v>
      </c>
      <c r="AL98" s="1">
        <f t="shared" si="98"/>
        <v>0.45</v>
      </c>
      <c r="AM98" s="17">
        <f t="shared" si="99"/>
        <v>857807.91666666663</v>
      </c>
      <c r="AN98" s="1">
        <f t="shared" si="100"/>
        <v>10763032090.282568</v>
      </c>
    </row>
    <row r="99" spans="1:50" x14ac:dyDescent="0.15">
      <c r="C99" s="7">
        <v>10</v>
      </c>
      <c r="D99" s="8">
        <v>23.598345169354801</v>
      </c>
      <c r="E99" s="10">
        <f t="shared" si="101"/>
        <v>25.587920931999999</v>
      </c>
      <c r="F99" s="7" t="s">
        <v>83</v>
      </c>
      <c r="G99" s="1">
        <v>11</v>
      </c>
      <c r="H99" s="9">
        <f t="shared" si="85"/>
        <v>23.598345169354801</v>
      </c>
      <c r="I99" s="9">
        <f t="shared" si="86"/>
        <v>296.74834516935476</v>
      </c>
      <c r="J99" s="9">
        <f t="shared" si="87"/>
        <v>0.29669047211169997</v>
      </c>
      <c r="K99" s="9">
        <f t="shared" si="88"/>
        <v>13.818291666666667</v>
      </c>
      <c r="L99" s="9">
        <f t="shared" si="89"/>
        <v>3.1782070833333336</v>
      </c>
      <c r="M99" s="1" t="s">
        <v>85</v>
      </c>
      <c r="N99" s="9">
        <f>(O98-P98)*$C$21/100</f>
        <v>4.2685106288655961</v>
      </c>
      <c r="O99" s="9">
        <f t="shared" si="102"/>
        <v>3.4028655374841543</v>
      </c>
      <c r="P99" s="9">
        <f t="shared" si="90"/>
        <v>1.0095977828488074</v>
      </c>
      <c r="Q99" s="12">
        <f t="shared" si="91"/>
        <v>0.45431900228196337</v>
      </c>
      <c r="R99" s="9">
        <f t="shared" si="92"/>
        <v>1.4301931875000002</v>
      </c>
      <c r="S99" s="13">
        <f t="shared" si="93"/>
        <v>0.31766268099495004</v>
      </c>
      <c r="T99" s="2">
        <f t="shared" si="94"/>
        <v>0.23</v>
      </c>
      <c r="U99" s="14">
        <f t="shared" si="95"/>
        <v>7.3062416628838514E-2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6"/>
        <v>5.5461318613594823E-2</v>
      </c>
      <c r="AK99" s="9">
        <f t="shared" si="97"/>
        <v>13.818291666666667</v>
      </c>
      <c r="AL99" s="1">
        <f t="shared" si="98"/>
        <v>0.45</v>
      </c>
      <c r="AM99" s="17">
        <f t="shared" si="99"/>
        <v>857807.91666666663</v>
      </c>
      <c r="AN99" s="1">
        <f t="shared" si="100"/>
        <v>6574074117.5705357</v>
      </c>
    </row>
    <row r="100" spans="1:50" x14ac:dyDescent="0.15">
      <c r="C100" s="7">
        <v>11</v>
      </c>
      <c r="D100" s="8">
        <v>19.785982069333301</v>
      </c>
      <c r="E100" s="10">
        <f t="shared" si="101"/>
        <v>23.598345169354801</v>
      </c>
      <c r="F100" s="7" t="s">
        <v>85</v>
      </c>
      <c r="G100" s="1">
        <v>12</v>
      </c>
      <c r="H100" s="9">
        <f t="shared" si="85"/>
        <v>19.785982069333301</v>
      </c>
      <c r="I100" s="9">
        <f t="shared" si="86"/>
        <v>292.93598206933325</v>
      </c>
      <c r="J100" s="9">
        <f t="shared" si="87"/>
        <v>0.19357569943286534</v>
      </c>
      <c r="K100" s="9">
        <f t="shared" si="88"/>
        <v>13.818291666666667</v>
      </c>
      <c r="L100" s="9">
        <f t="shared" si="89"/>
        <v>3.1782070833333336</v>
      </c>
      <c r="M100" s="1" t="s">
        <v>83</v>
      </c>
      <c r="O100" s="9">
        <f t="shared" si="102"/>
        <v>5.5714748379686805</v>
      </c>
      <c r="P100" s="9">
        <f t="shared" si="90"/>
        <v>1.0785021386323974</v>
      </c>
      <c r="Q100" s="12">
        <f t="shared" si="91"/>
        <v>0.48532596238457887</v>
      </c>
      <c r="R100" s="9">
        <f t="shared" si="92"/>
        <v>1.4301931875000002</v>
      </c>
      <c r="S100" s="13">
        <f t="shared" si="93"/>
        <v>0.33934294095816253</v>
      </c>
      <c r="T100" s="2">
        <f t="shared" si="94"/>
        <v>0.23</v>
      </c>
      <c r="U100" s="14">
        <f t="shared" si="95"/>
        <v>7.8048876420377389E-2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6"/>
        <v>5.6964736240743788E-2</v>
      </c>
      <c r="AK100" s="9">
        <f t="shared" si="97"/>
        <v>13.818291666666667</v>
      </c>
      <c r="AL100" s="1">
        <f t="shared" si="98"/>
        <v>0.45</v>
      </c>
      <c r="AM100" s="17">
        <f t="shared" si="99"/>
        <v>857807.91666666663</v>
      </c>
      <c r="AN100" s="1">
        <f t="shared" si="100"/>
        <v>6752280823.7507353</v>
      </c>
      <c r="AO100" s="1">
        <f>SUM(AN89:AN100)</f>
        <v>100329749443.68546</v>
      </c>
    </row>
    <row r="101" spans="1:50" x14ac:dyDescent="0.15">
      <c r="C101" s="7">
        <v>12</v>
      </c>
      <c r="D101" s="8">
        <v>17.055027304193501</v>
      </c>
      <c r="E101" s="10">
        <f t="shared" si="101"/>
        <v>19.785982069333301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8">
        <v>17.010710336129002</v>
      </c>
      <c r="E105" s="7"/>
      <c r="F105" s="7"/>
      <c r="G105" s="1">
        <v>1</v>
      </c>
      <c r="H105" s="9">
        <f t="shared" ref="H105:H116" si="103">E106</f>
        <v>17.010710336129002</v>
      </c>
      <c r="I105" s="9">
        <f t="shared" ref="I105:I116" si="104">H105+273.15</f>
        <v>290.160710336129</v>
      </c>
      <c r="J105" s="9">
        <f t="shared" ref="J105:J116" si="105">EXP(($C$15*(I105-$C$13))/($C$16*I105*$C$13))</f>
        <v>0.14085830132215388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7.3418163815133053E-2</v>
      </c>
      <c r="Q105" s="12">
        <f t="shared" ref="Q105:Q116" si="109">P105*$B$107</f>
        <v>2.2025449144539914E-2</v>
      </c>
      <c r="R105" s="9">
        <f t="shared" ref="R105:R116" si="110">L105*$B$107</f>
        <v>0.156366</v>
      </c>
      <c r="S105" s="13">
        <f t="shared" ref="S105:S116" si="111">Q105/R105</f>
        <v>0.14085830132215388</v>
      </c>
      <c r="T105" s="2">
        <f t="shared" ref="T105:T116" si="112">$B$106/100</f>
        <v>0.01</v>
      </c>
      <c r="U105" s="14">
        <f t="shared" ref="U105:U116" si="113">S105*T105</f>
        <v>1.4085830132215388E-3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4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5">AR105*AQ105</f>
        <v>7.4999999999999997E-3</v>
      </c>
      <c r="AT105" s="1">
        <f t="shared" ref="AT105:AT116" si="116">(AS105+AM105+AD105+AA105+U105+X105+AG105+AJ105+AP105)</f>
        <v>1.1358583013221537E-2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52061</v>
      </c>
      <c r="AX105" s="1">
        <f t="shared" ref="AX105:AX116" si="120">AW105*10000*AV105*0.67*AU105*AT105</f>
        <v>61951780.361302078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15.497770578387099</v>
      </c>
      <c r="E106" s="10">
        <f t="shared" ref="E106:E117" si="121">D105</f>
        <v>17.010710336129002</v>
      </c>
      <c r="F106" s="7" t="s">
        <v>83</v>
      </c>
      <c r="G106" s="1">
        <v>2</v>
      </c>
      <c r="H106" s="9">
        <f t="shared" si="103"/>
        <v>15.497770578387099</v>
      </c>
      <c r="I106" s="9">
        <f t="shared" si="104"/>
        <v>288.64777057838705</v>
      </c>
      <c r="J106" s="9">
        <f t="shared" si="105"/>
        <v>0.11813980454981132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2">L106+O105-P105-N106</f>
        <v>0.96902183618486704</v>
      </c>
      <c r="P106" s="9">
        <f t="shared" si="108"/>
        <v>0.11448005033137948</v>
      </c>
      <c r="Q106" s="12">
        <f t="shared" si="109"/>
        <v>3.4344015099413844E-2</v>
      </c>
      <c r="R106" s="9">
        <f t="shared" si="110"/>
        <v>0.156366</v>
      </c>
      <c r="S106" s="13">
        <f t="shared" si="111"/>
        <v>0.21963863691220498</v>
      </c>
      <c r="T106" s="2">
        <f t="shared" si="112"/>
        <v>0.01</v>
      </c>
      <c r="U106" s="14">
        <f t="shared" si="113"/>
        <v>2.19638636912205E-3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4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5"/>
        <v>7.4999999999999997E-3</v>
      </c>
      <c r="AT106" s="1">
        <f t="shared" si="116"/>
        <v>1.2146386369122051E-2</v>
      </c>
      <c r="AU106" s="9">
        <f t="shared" si="117"/>
        <v>52.122000000000007</v>
      </c>
      <c r="AV106" s="1">
        <f t="shared" si="118"/>
        <v>0.3</v>
      </c>
      <c r="AW106" s="1">
        <f t="shared" si="119"/>
        <v>52061</v>
      </c>
      <c r="AX106" s="1">
        <f t="shared" si="120"/>
        <v>66248603.337885931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18.6774048558621</v>
      </c>
      <c r="E107" s="10">
        <f t="shared" si="121"/>
        <v>15.497770578387099</v>
      </c>
      <c r="F107" s="7" t="s">
        <v>83</v>
      </c>
      <c r="G107" s="1">
        <v>3</v>
      </c>
      <c r="H107" s="9">
        <f t="shared" si="103"/>
        <v>18.6774048558621</v>
      </c>
      <c r="I107" s="9">
        <f t="shared" si="104"/>
        <v>291.82740485586208</v>
      </c>
      <c r="J107" s="9">
        <f t="shared" si="105"/>
        <v>0.17061399509842859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2"/>
        <v>1.3757617858534876</v>
      </c>
      <c r="P107" s="9">
        <f t="shared" si="108"/>
        <v>0.2347242145882123</v>
      </c>
      <c r="Q107" s="12">
        <f t="shared" si="109"/>
        <v>7.0417264376463687E-2</v>
      </c>
      <c r="R107" s="9">
        <f t="shared" si="110"/>
        <v>0.156366</v>
      </c>
      <c r="S107" s="13">
        <f t="shared" si="111"/>
        <v>0.45033616244237035</v>
      </c>
      <c r="T107" s="2">
        <f t="shared" si="112"/>
        <v>0.01</v>
      </c>
      <c r="U107" s="14">
        <f t="shared" si="113"/>
        <v>4.5033616244237037E-3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4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5"/>
        <v>7.4999999999999997E-3</v>
      </c>
      <c r="AT107" s="1">
        <f t="shared" si="116"/>
        <v>1.4453361624423705E-2</v>
      </c>
      <c r="AU107" s="9">
        <f t="shared" si="117"/>
        <v>52.122000000000007</v>
      </c>
      <c r="AV107" s="1">
        <f t="shared" si="118"/>
        <v>0.3</v>
      </c>
      <c r="AW107" s="1">
        <f t="shared" si="119"/>
        <v>52061</v>
      </c>
      <c r="AX107" s="1">
        <f t="shared" si="120"/>
        <v>78831266.522989631</v>
      </c>
    </row>
    <row r="108" spans="1:50" x14ac:dyDescent="0.15">
      <c r="C108" s="7">
        <v>3</v>
      </c>
      <c r="D108" s="8">
        <v>23.170944569354798</v>
      </c>
      <c r="E108" s="10">
        <f t="shared" si="121"/>
        <v>18.6774048558621</v>
      </c>
      <c r="F108" s="7" t="s">
        <v>83</v>
      </c>
      <c r="G108" s="1">
        <v>4</v>
      </c>
      <c r="H108" s="9">
        <f t="shared" si="103"/>
        <v>23.170944569354798</v>
      </c>
      <c r="I108" s="9">
        <f t="shared" si="104"/>
        <v>296.32094456935477</v>
      </c>
      <c r="J108" s="9">
        <f t="shared" si="105"/>
        <v>0.28297636159897643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2"/>
        <v>1.6622575712652754</v>
      </c>
      <c r="P108" s="9">
        <f t="shared" si="108"/>
        <v>0.47037959955699893</v>
      </c>
      <c r="Q108" s="12">
        <f t="shared" si="109"/>
        <v>0.14111387986709967</v>
      </c>
      <c r="R108" s="9">
        <f t="shared" si="110"/>
        <v>0.156366</v>
      </c>
      <c r="S108" s="13">
        <f t="shared" si="111"/>
        <v>0.90245884570238843</v>
      </c>
      <c r="T108" s="2">
        <f t="shared" si="112"/>
        <v>0.01</v>
      </c>
      <c r="U108" s="14">
        <f t="shared" si="113"/>
        <v>9.0245884570238841E-3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4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5"/>
        <v>0.01</v>
      </c>
      <c r="AT108" s="1">
        <f t="shared" si="116"/>
        <v>2.3924588457023888E-2</v>
      </c>
      <c r="AU108" s="9">
        <f t="shared" si="117"/>
        <v>52.122000000000007</v>
      </c>
      <c r="AV108" s="1">
        <f t="shared" si="118"/>
        <v>0.3</v>
      </c>
      <c r="AW108" s="1">
        <f t="shared" si="119"/>
        <v>52061</v>
      </c>
      <c r="AX108" s="1">
        <f t="shared" si="120"/>
        <v>130489062.55285725</v>
      </c>
    </row>
    <row r="109" spans="1:50" x14ac:dyDescent="0.15">
      <c r="C109" s="7">
        <v>4</v>
      </c>
      <c r="D109" s="8">
        <v>27.110634902333299</v>
      </c>
      <c r="E109" s="10">
        <f t="shared" si="121"/>
        <v>23.170944569354798</v>
      </c>
      <c r="F109" s="7" t="s">
        <v>83</v>
      </c>
      <c r="G109" s="1">
        <v>5</v>
      </c>
      <c r="H109" s="9">
        <f t="shared" si="103"/>
        <v>27.110634902333299</v>
      </c>
      <c r="I109" s="9">
        <f t="shared" si="104"/>
        <v>300.26063490233327</v>
      </c>
      <c r="J109" s="9">
        <f t="shared" si="105"/>
        <v>0.43550320736683357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1.1322840731228625</v>
      </c>
      <c r="O109" s="9">
        <f t="shared" si="122"/>
        <v>0.58081389858541388</v>
      </c>
      <c r="P109" s="9">
        <f t="shared" si="108"/>
        <v>0.25294631571718257</v>
      </c>
      <c r="Q109" s="12">
        <f t="shared" si="109"/>
        <v>7.5883894715154762E-2</v>
      </c>
      <c r="R109" s="9">
        <f t="shared" si="110"/>
        <v>0.156366</v>
      </c>
      <c r="S109" s="13">
        <f t="shared" si="111"/>
        <v>0.48529664195000677</v>
      </c>
      <c r="T109" s="2">
        <f t="shared" si="112"/>
        <v>0.01</v>
      </c>
      <c r="U109" s="14">
        <f t="shared" si="113"/>
        <v>4.8529664195000677E-3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1.975296641950007E-2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52061</v>
      </c>
      <c r="AX109" s="1">
        <f t="shared" si="120"/>
        <v>107736276.23098804</v>
      </c>
    </row>
    <row r="110" spans="1:50" x14ac:dyDescent="0.15">
      <c r="C110" s="7">
        <v>5</v>
      </c>
      <c r="D110" s="8">
        <v>29.689924797096801</v>
      </c>
      <c r="E110" s="10">
        <f t="shared" si="121"/>
        <v>27.110634902333299</v>
      </c>
      <c r="F110" s="7" t="s">
        <v>85</v>
      </c>
      <c r="G110" s="1">
        <v>6</v>
      </c>
      <c r="H110" s="9">
        <f t="shared" si="103"/>
        <v>29.689924797096801</v>
      </c>
      <c r="I110" s="9">
        <f t="shared" si="104"/>
        <v>302.83992479709678</v>
      </c>
      <c r="J110" s="9">
        <f t="shared" si="105"/>
        <v>0.5740347295473136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2"/>
        <v>0.84908758286823138</v>
      </c>
      <c r="P110" s="9">
        <f t="shared" si="108"/>
        <v>0.48740576099374744</v>
      </c>
      <c r="Q110" s="12">
        <f t="shared" si="109"/>
        <v>0.14622172829812422</v>
      </c>
      <c r="R110" s="9">
        <f t="shared" si="110"/>
        <v>0.156366</v>
      </c>
      <c r="S110" s="13">
        <f t="shared" si="111"/>
        <v>0.93512482443833189</v>
      </c>
      <c r="T110" s="2">
        <f t="shared" si="112"/>
        <v>0.01</v>
      </c>
      <c r="U110" s="14">
        <f t="shared" si="113"/>
        <v>9.3512482443833186E-3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2.4251248244383322E-2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52061</v>
      </c>
      <c r="AX110" s="1">
        <f t="shared" si="120"/>
        <v>132270724.52387996</v>
      </c>
    </row>
    <row r="111" spans="1:50" x14ac:dyDescent="0.15">
      <c r="C111" s="7">
        <v>6</v>
      </c>
      <c r="D111" s="8">
        <v>29.315287852000001</v>
      </c>
      <c r="E111" s="10">
        <f t="shared" si="121"/>
        <v>29.689924797096801</v>
      </c>
      <c r="F111" s="7" t="s">
        <v>83</v>
      </c>
      <c r="G111" s="1">
        <v>7</v>
      </c>
      <c r="H111" s="9">
        <f t="shared" si="103"/>
        <v>29.315287852000001</v>
      </c>
      <c r="I111" s="9">
        <f t="shared" si="104"/>
        <v>302.46528785199996</v>
      </c>
      <c r="J111" s="9">
        <f t="shared" si="105"/>
        <v>0.55162394631660761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2"/>
        <v>0.88290182187448396</v>
      </c>
      <c r="P111" s="9">
        <f t="shared" si="108"/>
        <v>0.48702978719252538</v>
      </c>
      <c r="Q111" s="12">
        <f t="shared" si="109"/>
        <v>0.14610893615775761</v>
      </c>
      <c r="R111" s="9">
        <f t="shared" si="110"/>
        <v>0.156366</v>
      </c>
      <c r="S111" s="13">
        <f t="shared" si="111"/>
        <v>0.9344034902584808</v>
      </c>
      <c r="T111" s="2">
        <f t="shared" si="112"/>
        <v>0.01</v>
      </c>
      <c r="U111" s="14">
        <f t="shared" si="113"/>
        <v>9.3440349025848083E-3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2.424403490258481E-2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52061</v>
      </c>
      <c r="AX111" s="1">
        <f t="shared" si="120"/>
        <v>132231381.64402847</v>
      </c>
    </row>
    <row r="112" spans="1:50" x14ac:dyDescent="0.15">
      <c r="C112" s="7">
        <v>7</v>
      </c>
      <c r="D112" s="8">
        <v>26.7980311083871</v>
      </c>
      <c r="E112" s="10">
        <f t="shared" si="121"/>
        <v>29.315287852000001</v>
      </c>
      <c r="F112" s="7" t="s">
        <v>83</v>
      </c>
      <c r="G112" s="1">
        <v>8</v>
      </c>
      <c r="H112" s="9">
        <f t="shared" si="103"/>
        <v>26.7980311083871</v>
      </c>
      <c r="I112" s="9">
        <f t="shared" si="104"/>
        <v>299.94803110838706</v>
      </c>
      <c r="J112" s="9">
        <f t="shared" si="105"/>
        <v>0.42103086233813886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2"/>
        <v>0.91709203468195866</v>
      </c>
      <c r="P112" s="9">
        <f t="shared" si="108"/>
        <v>0.38612405020558338</v>
      </c>
      <c r="Q112" s="12">
        <f t="shared" si="109"/>
        <v>0.11583721506167501</v>
      </c>
      <c r="R112" s="9">
        <f t="shared" si="110"/>
        <v>0.156366</v>
      </c>
      <c r="S112" s="13">
        <f t="shared" si="111"/>
        <v>0.74080820038675288</v>
      </c>
      <c r="T112" s="2">
        <f t="shared" si="112"/>
        <v>0.01</v>
      </c>
      <c r="U112" s="14">
        <f t="shared" si="113"/>
        <v>7.4080820038675286E-3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2.2308082003867531E-2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52061</v>
      </c>
      <c r="AX112" s="1">
        <f t="shared" si="120"/>
        <v>121672341.96174131</v>
      </c>
    </row>
    <row r="113" spans="1:53" x14ac:dyDescent="0.15">
      <c r="C113" s="7">
        <v>8</v>
      </c>
      <c r="D113" s="8">
        <v>25.979283667419399</v>
      </c>
      <c r="E113" s="10">
        <f t="shared" si="121"/>
        <v>26.7980311083871</v>
      </c>
      <c r="F113" s="7" t="s">
        <v>83</v>
      </c>
      <c r="G113" s="1">
        <v>9</v>
      </c>
      <c r="H113" s="9">
        <f t="shared" si="103"/>
        <v>25.979283667419399</v>
      </c>
      <c r="I113" s="9">
        <f t="shared" si="104"/>
        <v>299.12928366741937</v>
      </c>
      <c r="J113" s="9">
        <f t="shared" si="105"/>
        <v>0.38523573845793335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2"/>
        <v>1.0521879844763753</v>
      </c>
      <c r="P113" s="9">
        <f t="shared" si="108"/>
        <v>0.40534041519632097</v>
      </c>
      <c r="Q113" s="12">
        <f t="shared" si="109"/>
        <v>0.12160212455889628</v>
      </c>
      <c r="R113" s="9">
        <f t="shared" si="110"/>
        <v>0.156366</v>
      </c>
      <c r="S113" s="13">
        <f t="shared" si="111"/>
        <v>0.77767625032869214</v>
      </c>
      <c r="T113" s="2">
        <f t="shared" si="112"/>
        <v>0.01</v>
      </c>
      <c r="U113" s="14">
        <f t="shared" si="113"/>
        <v>7.7767625032869213E-3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2.2676762503286922E-2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52061</v>
      </c>
      <c r="AX113" s="1">
        <f t="shared" si="120"/>
        <v>123683192.54908471</v>
      </c>
    </row>
    <row r="114" spans="1:53" x14ac:dyDescent="0.15">
      <c r="C114" s="7">
        <v>9</v>
      </c>
      <c r="D114" s="8">
        <v>25.587920931999999</v>
      </c>
      <c r="E114" s="10">
        <f t="shared" si="121"/>
        <v>25.979283667419399</v>
      </c>
      <c r="F114" s="7" t="s">
        <v>83</v>
      </c>
      <c r="G114" s="1">
        <v>10</v>
      </c>
      <c r="H114" s="9">
        <f t="shared" si="103"/>
        <v>25.587920931999999</v>
      </c>
      <c r="I114" s="9">
        <f t="shared" si="104"/>
        <v>298.73792093199995</v>
      </c>
      <c r="J114" s="9">
        <f t="shared" si="105"/>
        <v>0.36915353124447348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2"/>
        <v>1.1680675692800544</v>
      </c>
      <c r="P114" s="9">
        <f t="shared" si="108"/>
        <v>0.43119626793188076</v>
      </c>
      <c r="Q114" s="12">
        <f t="shared" si="109"/>
        <v>0.12935888037956422</v>
      </c>
      <c r="R114" s="9">
        <f t="shared" si="110"/>
        <v>0.156366</v>
      </c>
      <c r="S114" s="13">
        <f t="shared" si="111"/>
        <v>0.82728265978258841</v>
      </c>
      <c r="T114" s="2">
        <f t="shared" si="112"/>
        <v>0.01</v>
      </c>
      <c r="U114" s="14">
        <f t="shared" si="113"/>
        <v>8.2728265978258848E-3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2.3172826597825887E-2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52061</v>
      </c>
      <c r="AX114" s="1">
        <f t="shared" si="120"/>
        <v>126388816.46310934</v>
      </c>
    </row>
    <row r="115" spans="1:53" x14ac:dyDescent="0.15">
      <c r="C115" s="7">
        <v>10</v>
      </c>
      <c r="D115" s="8">
        <v>23.598345169354801</v>
      </c>
      <c r="E115" s="10">
        <f t="shared" si="121"/>
        <v>25.587920931999999</v>
      </c>
      <c r="F115" s="7" t="s">
        <v>83</v>
      </c>
      <c r="G115" s="1">
        <v>11</v>
      </c>
      <c r="H115" s="9">
        <f t="shared" si="103"/>
        <v>23.598345169354801</v>
      </c>
      <c r="I115" s="9">
        <f t="shared" si="104"/>
        <v>296.74834516935476</v>
      </c>
      <c r="J115" s="9">
        <f t="shared" si="105"/>
        <v>0.29669047211169997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0.70002773628076498</v>
      </c>
      <c r="O115" s="9">
        <f t="shared" si="122"/>
        <v>0.55806356506740862</v>
      </c>
      <c r="P115" s="9">
        <f t="shared" si="108"/>
        <v>0.16557214258818787</v>
      </c>
      <c r="Q115" s="12">
        <f t="shared" si="109"/>
        <v>4.967164277645636E-2</v>
      </c>
      <c r="R115" s="9">
        <f t="shared" si="110"/>
        <v>0.156366</v>
      </c>
      <c r="S115" s="13">
        <f t="shared" si="111"/>
        <v>0.31766268099495004</v>
      </c>
      <c r="T115" s="2">
        <f t="shared" si="112"/>
        <v>0.01</v>
      </c>
      <c r="U115" s="14">
        <f t="shared" si="113"/>
        <v>3.1766268099495004E-3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1.8076626809949502E-2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52061</v>
      </c>
      <c r="AX115" s="1">
        <f t="shared" si="120"/>
        <v>98593214.708178163</v>
      </c>
    </row>
    <row r="116" spans="1:53" x14ac:dyDescent="0.15">
      <c r="C116" s="7">
        <v>11</v>
      </c>
      <c r="D116" s="8">
        <v>19.785982069333301</v>
      </c>
      <c r="E116" s="10">
        <f t="shared" si="121"/>
        <v>23.598345169354801</v>
      </c>
      <c r="F116" s="7" t="s">
        <v>85</v>
      </c>
      <c r="G116" s="1">
        <v>12</v>
      </c>
      <c r="H116" s="9">
        <f t="shared" si="103"/>
        <v>19.785982069333301</v>
      </c>
      <c r="I116" s="9">
        <f t="shared" si="104"/>
        <v>292.93598206933325</v>
      </c>
      <c r="J116" s="9">
        <f t="shared" si="105"/>
        <v>0.19357569943286534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2"/>
        <v>0.91371142247922077</v>
      </c>
      <c r="P116" s="9">
        <f t="shared" si="108"/>
        <v>0.17687232768621347</v>
      </c>
      <c r="Q116" s="12">
        <f t="shared" si="109"/>
        <v>5.306169830586404E-2</v>
      </c>
      <c r="R116" s="9">
        <f t="shared" si="110"/>
        <v>0.156366</v>
      </c>
      <c r="S116" s="13">
        <f t="shared" si="111"/>
        <v>0.33934294095816253</v>
      </c>
      <c r="T116" s="2">
        <f t="shared" si="112"/>
        <v>0.01</v>
      </c>
      <c r="U116" s="14">
        <f t="shared" si="113"/>
        <v>3.3934294095816254E-3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1.8293429409581625E-2</v>
      </c>
      <c r="AU116" s="9">
        <f t="shared" si="117"/>
        <v>52.122000000000007</v>
      </c>
      <c r="AV116" s="1">
        <f t="shared" si="118"/>
        <v>0.3</v>
      </c>
      <c r="AW116" s="1">
        <f t="shared" si="119"/>
        <v>52061</v>
      </c>
      <c r="AX116" s="1">
        <f t="shared" si="120"/>
        <v>99775695.570318654</v>
      </c>
      <c r="AY116" s="1">
        <f>SUM(AX105:AX116)</f>
        <v>1279872356.4263635</v>
      </c>
    </row>
    <row r="117" spans="1:53" x14ac:dyDescent="0.15">
      <c r="C117" s="7">
        <v>12</v>
      </c>
      <c r="D117" s="8">
        <v>17.055027304193501</v>
      </c>
      <c r="E117" s="10">
        <f t="shared" si="121"/>
        <v>19.785982069333301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17.010710336129002</v>
      </c>
      <c r="E121" s="7"/>
      <c r="F121" s="7"/>
      <c r="G121" s="1">
        <v>1</v>
      </c>
      <c r="H121" s="9">
        <f t="shared" ref="H121:H132" si="123">E122</f>
        <v>17.010710336129002</v>
      </c>
      <c r="I121" s="9">
        <f t="shared" ref="I121:I132" si="124">H121+273.15</f>
        <v>290.160710336129</v>
      </c>
      <c r="J121" s="9">
        <f t="shared" ref="J121:J132" si="125">EXP(($C$15*(I121-$C$13))/($C$16*I121*$C$13))</f>
        <v>0.14085830132215388</v>
      </c>
      <c r="K121" s="9">
        <f t="shared" ref="K121:K132" si="126">$B$121/12</f>
        <v>28.47</v>
      </c>
      <c r="L121" s="9">
        <f t="shared" ref="L121:L132" si="127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8">O121*J121</f>
        <v>4.0102358386417208E-2</v>
      </c>
      <c r="Q121" s="12">
        <f t="shared" ref="Q121:Q132" si="129">P121*$B$123</f>
        <v>1.323377826751768E-2</v>
      </c>
      <c r="R121" s="9">
        <f t="shared" ref="R121:R132" si="130">L121*$B$123</f>
        <v>9.3951000000000007E-2</v>
      </c>
      <c r="S121" s="13">
        <f t="shared" ref="S121:S132" si="131">Q121/R121</f>
        <v>0.14085830132215388</v>
      </c>
      <c r="T121" s="2">
        <f t="shared" ref="T121:T132" si="132">$B$122/100</f>
        <v>0.01</v>
      </c>
      <c r="U121" s="14">
        <f t="shared" ref="U121:U132" si="133">S121*T121</f>
        <v>1.4085830132215388E-3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4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35">AR121*AQ121</f>
        <v>7.4999999999999997E-3</v>
      </c>
      <c r="AT121" s="1">
        <f t="shared" ref="AT121:AT132" si="136">(AS121+AM121+AD121+AA121+U121+X121+AG121+AJ121+AP121)</f>
        <v>1.1358583013221537E-2</v>
      </c>
      <c r="AU121" s="9">
        <f t="shared" ref="AU121:AU132" si="137">$B$121/12</f>
        <v>28.47</v>
      </c>
      <c r="AV121" s="1">
        <f t="shared" ref="AV121:AV132" si="138">$B$123</f>
        <v>0.33</v>
      </c>
      <c r="AW121" s="1">
        <f t="shared" ref="AW121:AW132" si="139">$E$8/12</f>
        <v>26565.583333333332</v>
      </c>
      <c r="AX121" s="1">
        <f t="shared" ref="AX121:AX132" si="140">AW121*10000*AV121*0.67*AU121*AT121</f>
        <v>18994143.851663366</v>
      </c>
      <c r="AZ121" s="1">
        <f t="shared" ref="AZ121:AZ132" si="141">$E$9/12</f>
        <v>16364.833333333334</v>
      </c>
      <c r="BA121" s="1">
        <f t="shared" ref="BA121:BA132" si="142">AZ121*10000*AV121*0.67*AU121*AT121</f>
        <v>11700702.918569295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15.497770578387099</v>
      </c>
      <c r="E122" s="10">
        <f t="shared" ref="E122:E133" si="143">D121</f>
        <v>17.010710336129002</v>
      </c>
      <c r="F122" s="7" t="s">
        <v>83</v>
      </c>
      <c r="G122" s="1">
        <v>2</v>
      </c>
      <c r="H122" s="9">
        <f t="shared" si="123"/>
        <v>15.497770578387099</v>
      </c>
      <c r="I122" s="9">
        <f t="shared" si="124"/>
        <v>288.64777057838705</v>
      </c>
      <c r="J122" s="9">
        <f t="shared" si="125"/>
        <v>0.11813980454981132</v>
      </c>
      <c r="K122" s="9">
        <f t="shared" si="126"/>
        <v>28.47</v>
      </c>
      <c r="L122" s="9">
        <f t="shared" si="127"/>
        <v>0.28470000000000001</v>
      </c>
      <c r="M122" s="1" t="s">
        <v>83</v>
      </c>
      <c r="O122" s="9">
        <f t="shared" ref="O122:O132" si="144">L122+O121-P121-N122</f>
        <v>0.52929764161358284</v>
      </c>
      <c r="P122" s="9">
        <f t="shared" si="128"/>
        <v>6.2531119928904755E-2</v>
      </c>
      <c r="Q122" s="12">
        <f t="shared" si="129"/>
        <v>2.0635269576538572E-2</v>
      </c>
      <c r="R122" s="9">
        <f t="shared" si="130"/>
        <v>9.3951000000000007E-2</v>
      </c>
      <c r="S122" s="13">
        <f t="shared" si="131"/>
        <v>0.21963863691220498</v>
      </c>
      <c r="T122" s="2">
        <f t="shared" si="132"/>
        <v>0.01</v>
      </c>
      <c r="U122" s="14">
        <f t="shared" si="133"/>
        <v>2.19638636912205E-3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4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35"/>
        <v>7.4999999999999997E-3</v>
      </c>
      <c r="AT122" s="1">
        <f t="shared" si="136"/>
        <v>1.2146386369122051E-2</v>
      </c>
      <c r="AU122" s="9">
        <f t="shared" si="137"/>
        <v>28.47</v>
      </c>
      <c r="AV122" s="1">
        <f t="shared" si="138"/>
        <v>0.33</v>
      </c>
      <c r="AW122" s="1">
        <f t="shared" si="139"/>
        <v>26565.583333333332</v>
      </c>
      <c r="AX122" s="1">
        <f t="shared" si="140"/>
        <v>20311530.910540309</v>
      </c>
      <c r="AZ122" s="1">
        <f t="shared" si="141"/>
        <v>16364.833333333334</v>
      </c>
      <c r="BA122" s="1">
        <f t="shared" si="142"/>
        <v>12512234.86889392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18.6774048558621</v>
      </c>
      <c r="E123" s="10">
        <f t="shared" si="143"/>
        <v>15.497770578387099</v>
      </c>
      <c r="F123" s="7" t="s">
        <v>83</v>
      </c>
      <c r="G123" s="1">
        <v>3</v>
      </c>
      <c r="H123" s="9">
        <f t="shared" si="123"/>
        <v>18.6774048558621</v>
      </c>
      <c r="I123" s="9">
        <f t="shared" si="124"/>
        <v>291.82740485586208</v>
      </c>
      <c r="J123" s="9">
        <f t="shared" si="125"/>
        <v>0.17061399509842859</v>
      </c>
      <c r="K123" s="9">
        <f t="shared" si="126"/>
        <v>28.47</v>
      </c>
      <c r="L123" s="9">
        <f t="shared" si="127"/>
        <v>0.28470000000000001</v>
      </c>
      <c r="M123" s="1" t="s">
        <v>83</v>
      </c>
      <c r="O123" s="9">
        <f t="shared" si="144"/>
        <v>0.75146652168467809</v>
      </c>
      <c r="P123" s="9">
        <f t="shared" si="128"/>
        <v>0.12821070544734284</v>
      </c>
      <c r="Q123" s="12">
        <f t="shared" si="129"/>
        <v>4.2309532797623138E-2</v>
      </c>
      <c r="R123" s="9">
        <f t="shared" si="130"/>
        <v>9.3951000000000007E-2</v>
      </c>
      <c r="S123" s="13">
        <f t="shared" si="131"/>
        <v>0.45033616244237035</v>
      </c>
      <c r="T123" s="2">
        <f t="shared" si="132"/>
        <v>0.01</v>
      </c>
      <c r="U123" s="14">
        <f t="shared" si="133"/>
        <v>4.5033616244237037E-3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4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35"/>
        <v>7.4999999999999997E-3</v>
      </c>
      <c r="AT123" s="1">
        <f t="shared" si="136"/>
        <v>1.4453361624423705E-2</v>
      </c>
      <c r="AU123" s="9">
        <f t="shared" si="137"/>
        <v>28.47</v>
      </c>
      <c r="AV123" s="1">
        <f t="shared" si="138"/>
        <v>0.33</v>
      </c>
      <c r="AW123" s="1">
        <f t="shared" si="139"/>
        <v>26565.583333333332</v>
      </c>
      <c r="AX123" s="1">
        <f t="shared" si="140"/>
        <v>24169320.197322078</v>
      </c>
      <c r="AZ123" s="1">
        <f t="shared" si="141"/>
        <v>16364.833333333334</v>
      </c>
      <c r="BA123" s="1">
        <f t="shared" si="142"/>
        <v>14888696.093974084</v>
      </c>
    </row>
    <row r="124" spans="1:53" x14ac:dyDescent="0.15">
      <c r="C124" s="7">
        <v>3</v>
      </c>
      <c r="D124" s="8">
        <v>23.170944569354798</v>
      </c>
      <c r="E124" s="10">
        <f t="shared" si="143"/>
        <v>18.6774048558621</v>
      </c>
      <c r="F124" s="7" t="s">
        <v>83</v>
      </c>
      <c r="G124" s="1">
        <v>4</v>
      </c>
      <c r="H124" s="9">
        <f t="shared" si="123"/>
        <v>23.170944569354798</v>
      </c>
      <c r="I124" s="9">
        <f t="shared" si="124"/>
        <v>296.32094456935477</v>
      </c>
      <c r="J124" s="9">
        <f t="shared" si="125"/>
        <v>0.28297636159897643</v>
      </c>
      <c r="K124" s="9">
        <f t="shared" si="126"/>
        <v>28.47</v>
      </c>
      <c r="L124" s="9">
        <f t="shared" si="127"/>
        <v>0.28470000000000001</v>
      </c>
      <c r="M124" s="1" t="s">
        <v>83</v>
      </c>
      <c r="O124" s="9">
        <f t="shared" si="144"/>
        <v>0.90795581623733523</v>
      </c>
      <c r="P124" s="9">
        <f t="shared" si="128"/>
        <v>0.25693003337146997</v>
      </c>
      <c r="Q124" s="12">
        <f t="shared" si="129"/>
        <v>8.4786911012585092E-2</v>
      </c>
      <c r="R124" s="9">
        <f t="shared" si="130"/>
        <v>9.3951000000000007E-2</v>
      </c>
      <c r="S124" s="13">
        <f t="shared" si="131"/>
        <v>0.90245884570238832</v>
      </c>
      <c r="T124" s="2">
        <f t="shared" si="132"/>
        <v>0.01</v>
      </c>
      <c r="U124" s="14">
        <f t="shared" si="133"/>
        <v>9.0245884570238841E-3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4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5"/>
        <v>0.01</v>
      </c>
      <c r="AT124" s="1">
        <f t="shared" si="136"/>
        <v>2.3924588457023888E-2</v>
      </c>
      <c r="AU124" s="9">
        <f t="shared" si="137"/>
        <v>28.47</v>
      </c>
      <c r="AV124" s="1">
        <f t="shared" si="138"/>
        <v>0.33</v>
      </c>
      <c r="AW124" s="1">
        <f t="shared" si="139"/>
        <v>26565.583333333332</v>
      </c>
      <c r="AX124" s="1">
        <f t="shared" si="140"/>
        <v>40007373.650005259</v>
      </c>
      <c r="AZ124" s="1">
        <f t="shared" si="141"/>
        <v>16364.833333333334</v>
      </c>
      <c r="BA124" s="1">
        <f t="shared" si="142"/>
        <v>24645195.765952609</v>
      </c>
    </row>
    <row r="125" spans="1:53" x14ac:dyDescent="0.15">
      <c r="C125" s="7">
        <v>4</v>
      </c>
      <c r="D125" s="8">
        <v>27.110634902333299</v>
      </c>
      <c r="E125" s="10">
        <f t="shared" si="143"/>
        <v>23.170944569354798</v>
      </c>
      <c r="F125" s="7" t="s">
        <v>83</v>
      </c>
      <c r="G125" s="1">
        <v>5</v>
      </c>
      <c r="H125" s="9">
        <f t="shared" si="123"/>
        <v>27.110634902333299</v>
      </c>
      <c r="I125" s="9">
        <f t="shared" si="124"/>
        <v>300.26063490233327</v>
      </c>
      <c r="J125" s="9">
        <f t="shared" si="125"/>
        <v>0.43550320736683357</v>
      </c>
      <c r="K125" s="9">
        <f t="shared" si="126"/>
        <v>28.47</v>
      </c>
      <c r="L125" s="9">
        <f t="shared" si="127"/>
        <v>0.28470000000000001</v>
      </c>
      <c r="M125" s="1" t="s">
        <v>85</v>
      </c>
      <c r="N125" s="9">
        <f>(O124-P124)*$C$21/100</f>
        <v>0.61847449372257191</v>
      </c>
      <c r="O125" s="9">
        <f t="shared" si="144"/>
        <v>0.31725128914329348</v>
      </c>
      <c r="P125" s="9">
        <f t="shared" si="128"/>
        <v>0.13816395396316702</v>
      </c>
      <c r="Q125" s="12">
        <f t="shared" si="129"/>
        <v>4.5594104807845121E-2</v>
      </c>
      <c r="R125" s="9">
        <f t="shared" si="130"/>
        <v>9.3951000000000007E-2</v>
      </c>
      <c r="S125" s="13">
        <f t="shared" si="131"/>
        <v>0.4852966419500071</v>
      </c>
      <c r="T125" s="2">
        <f t="shared" si="132"/>
        <v>0.01</v>
      </c>
      <c r="U125" s="14">
        <f t="shared" si="133"/>
        <v>4.8529664195000712E-3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4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5"/>
        <v>0.01</v>
      </c>
      <c r="AT125" s="1">
        <f t="shared" si="136"/>
        <v>1.975296641950007E-2</v>
      </c>
      <c r="AU125" s="9">
        <f t="shared" si="137"/>
        <v>28.47</v>
      </c>
      <c r="AV125" s="1">
        <f t="shared" si="138"/>
        <v>0.33</v>
      </c>
      <c r="AW125" s="1">
        <f t="shared" si="139"/>
        <v>26565.583333333332</v>
      </c>
      <c r="AX125" s="1">
        <f t="shared" si="140"/>
        <v>33031469.262700588</v>
      </c>
      <c r="AZ125" s="1">
        <f t="shared" si="141"/>
        <v>16364.833333333334</v>
      </c>
      <c r="BA125" s="1">
        <f t="shared" si="142"/>
        <v>20347924.69853105</v>
      </c>
    </row>
    <row r="126" spans="1:53" x14ac:dyDescent="0.15">
      <c r="C126" s="7">
        <v>5</v>
      </c>
      <c r="D126" s="8">
        <v>29.689924797096801</v>
      </c>
      <c r="E126" s="10">
        <f t="shared" si="143"/>
        <v>27.110634902333299</v>
      </c>
      <c r="F126" s="7" t="s">
        <v>85</v>
      </c>
      <c r="G126" s="1">
        <v>6</v>
      </c>
      <c r="H126" s="9">
        <f t="shared" si="123"/>
        <v>29.689924797096801</v>
      </c>
      <c r="I126" s="9">
        <f t="shared" si="124"/>
        <v>302.83992479709678</v>
      </c>
      <c r="J126" s="9">
        <f t="shared" si="125"/>
        <v>0.5740347295473136</v>
      </c>
      <c r="K126" s="9">
        <f t="shared" si="126"/>
        <v>28.47</v>
      </c>
      <c r="L126" s="9">
        <f t="shared" si="127"/>
        <v>0.28470000000000001</v>
      </c>
      <c r="M126" s="1" t="s">
        <v>83</v>
      </c>
      <c r="O126" s="9">
        <f t="shared" si="144"/>
        <v>0.46378733518012638</v>
      </c>
      <c r="P126" s="9">
        <f t="shared" si="128"/>
        <v>0.26623003751759311</v>
      </c>
      <c r="Q126" s="12">
        <f t="shared" si="129"/>
        <v>8.7855912380805729E-2</v>
      </c>
      <c r="R126" s="9">
        <f t="shared" si="130"/>
        <v>9.3951000000000007E-2</v>
      </c>
      <c r="S126" s="13">
        <f t="shared" si="131"/>
        <v>0.93512482443833189</v>
      </c>
      <c r="T126" s="2">
        <f t="shared" si="132"/>
        <v>0.01</v>
      </c>
      <c r="U126" s="14">
        <f t="shared" si="133"/>
        <v>9.3512482443833186E-3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4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5"/>
        <v>0.01</v>
      </c>
      <c r="AT126" s="1">
        <f t="shared" si="136"/>
        <v>2.4251248244383322E-2</v>
      </c>
      <c r="AU126" s="9">
        <f t="shared" si="137"/>
        <v>28.47</v>
      </c>
      <c r="AV126" s="1">
        <f t="shared" si="138"/>
        <v>0.33</v>
      </c>
      <c r="AW126" s="1">
        <f t="shared" si="139"/>
        <v>26565.583333333332</v>
      </c>
      <c r="AX126" s="1">
        <f t="shared" si="140"/>
        <v>40553623.387709036</v>
      </c>
      <c r="AZ126" s="1">
        <f t="shared" si="141"/>
        <v>16364.833333333334</v>
      </c>
      <c r="BA126" s="1">
        <f t="shared" si="142"/>
        <v>24981694.528420314</v>
      </c>
    </row>
    <row r="127" spans="1:53" x14ac:dyDescent="0.15">
      <c r="C127" s="7">
        <v>6</v>
      </c>
      <c r="D127" s="8">
        <v>29.315287852000001</v>
      </c>
      <c r="E127" s="10">
        <f t="shared" si="143"/>
        <v>29.689924797096801</v>
      </c>
      <c r="F127" s="7" t="s">
        <v>83</v>
      </c>
      <c r="G127" s="1">
        <v>7</v>
      </c>
      <c r="H127" s="9">
        <f t="shared" si="123"/>
        <v>29.315287852000001</v>
      </c>
      <c r="I127" s="9">
        <f t="shared" si="124"/>
        <v>302.46528785199996</v>
      </c>
      <c r="J127" s="9">
        <f t="shared" si="125"/>
        <v>0.55162394631660761</v>
      </c>
      <c r="K127" s="9">
        <f t="shared" si="126"/>
        <v>28.47</v>
      </c>
      <c r="L127" s="9">
        <f t="shared" si="127"/>
        <v>0.28470000000000001</v>
      </c>
      <c r="M127" s="1" t="s">
        <v>83</v>
      </c>
      <c r="O127" s="9">
        <f t="shared" si="144"/>
        <v>0.48225729766253334</v>
      </c>
      <c r="P127" s="9">
        <f t="shared" si="128"/>
        <v>0.26602467367658955</v>
      </c>
      <c r="Q127" s="12">
        <f t="shared" si="129"/>
        <v>8.7788142313274559E-2</v>
      </c>
      <c r="R127" s="9">
        <f t="shared" si="130"/>
        <v>9.3951000000000007E-2</v>
      </c>
      <c r="S127" s="13">
        <f t="shared" si="131"/>
        <v>0.93440349025848102</v>
      </c>
      <c r="T127" s="2">
        <f t="shared" si="132"/>
        <v>0.01</v>
      </c>
      <c r="U127" s="14">
        <f t="shared" si="133"/>
        <v>9.34403490258481E-3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4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5"/>
        <v>0.01</v>
      </c>
      <c r="AT127" s="1">
        <f t="shared" si="136"/>
        <v>2.424403490258481E-2</v>
      </c>
      <c r="AU127" s="9">
        <f t="shared" si="137"/>
        <v>28.47</v>
      </c>
      <c r="AV127" s="1">
        <f t="shared" si="138"/>
        <v>0.33</v>
      </c>
      <c r="AW127" s="1">
        <f t="shared" si="139"/>
        <v>26565.583333333332</v>
      </c>
      <c r="AX127" s="1">
        <f t="shared" si="140"/>
        <v>40541561.033486448</v>
      </c>
      <c r="AZ127" s="1">
        <f t="shared" si="141"/>
        <v>16364.833333333334</v>
      </c>
      <c r="BA127" s="1">
        <f t="shared" si="142"/>
        <v>24974263.921157397</v>
      </c>
    </row>
    <row r="128" spans="1:53" x14ac:dyDescent="0.15">
      <c r="C128" s="7">
        <v>7</v>
      </c>
      <c r="D128" s="8">
        <v>26.7980311083871</v>
      </c>
      <c r="E128" s="10">
        <f t="shared" si="143"/>
        <v>29.315287852000001</v>
      </c>
      <c r="F128" s="7" t="s">
        <v>83</v>
      </c>
      <c r="G128" s="1">
        <v>8</v>
      </c>
      <c r="H128" s="9">
        <f t="shared" si="123"/>
        <v>26.7980311083871</v>
      </c>
      <c r="I128" s="9">
        <f t="shared" si="124"/>
        <v>299.94803110838706</v>
      </c>
      <c r="J128" s="9">
        <f t="shared" si="125"/>
        <v>0.42103086233813886</v>
      </c>
      <c r="K128" s="9">
        <f t="shared" si="126"/>
        <v>28.47</v>
      </c>
      <c r="L128" s="9">
        <f t="shared" si="127"/>
        <v>0.28470000000000001</v>
      </c>
      <c r="M128" s="1" t="s">
        <v>83</v>
      </c>
      <c r="O128" s="9">
        <f t="shared" si="144"/>
        <v>0.50093262398594385</v>
      </c>
      <c r="P128" s="9">
        <f t="shared" si="128"/>
        <v>0.2109080946501086</v>
      </c>
      <c r="Q128" s="12">
        <f t="shared" si="129"/>
        <v>6.9599671234535837E-2</v>
      </c>
      <c r="R128" s="9">
        <f t="shared" si="130"/>
        <v>9.3951000000000007E-2</v>
      </c>
      <c r="S128" s="13">
        <f t="shared" si="131"/>
        <v>0.74080820038675299</v>
      </c>
      <c r="T128" s="2">
        <f t="shared" si="132"/>
        <v>0.01</v>
      </c>
      <c r="U128" s="14">
        <f t="shared" si="133"/>
        <v>7.4080820038675303E-3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4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5"/>
        <v>0.01</v>
      </c>
      <c r="AT128" s="1">
        <f t="shared" si="136"/>
        <v>2.2308082003867531E-2</v>
      </c>
      <c r="AU128" s="9">
        <f t="shared" si="137"/>
        <v>28.47</v>
      </c>
      <c r="AV128" s="1">
        <f t="shared" si="138"/>
        <v>0.33</v>
      </c>
      <c r="AW128" s="1">
        <f t="shared" si="139"/>
        <v>26565.583333333332</v>
      </c>
      <c r="AX128" s="1">
        <f t="shared" si="140"/>
        <v>37304205.827693798</v>
      </c>
      <c r="AZ128" s="1">
        <f t="shared" si="141"/>
        <v>16364.833333333334</v>
      </c>
      <c r="BA128" s="1">
        <f t="shared" si="142"/>
        <v>22980000.225952923</v>
      </c>
    </row>
    <row r="129" spans="1:54" x14ac:dyDescent="0.15">
      <c r="C129" s="7">
        <v>8</v>
      </c>
      <c r="D129" s="8">
        <v>25.979283667419399</v>
      </c>
      <c r="E129" s="10">
        <f t="shared" si="143"/>
        <v>26.7980311083871</v>
      </c>
      <c r="F129" s="7" t="s">
        <v>83</v>
      </c>
      <c r="G129" s="1">
        <v>9</v>
      </c>
      <c r="H129" s="9">
        <f t="shared" si="123"/>
        <v>25.979283667419399</v>
      </c>
      <c r="I129" s="9">
        <f t="shared" si="124"/>
        <v>299.12928366741937</v>
      </c>
      <c r="J129" s="9">
        <f t="shared" si="125"/>
        <v>0.38523573845793335</v>
      </c>
      <c r="K129" s="9">
        <f t="shared" si="126"/>
        <v>28.47</v>
      </c>
      <c r="L129" s="9">
        <f t="shared" si="127"/>
        <v>0.28470000000000001</v>
      </c>
      <c r="M129" s="1" t="s">
        <v>83</v>
      </c>
      <c r="O129" s="9">
        <f t="shared" si="144"/>
        <v>0.57472452933583529</v>
      </c>
      <c r="P129" s="9">
        <f t="shared" si="128"/>
        <v>0.22140442846857869</v>
      </c>
      <c r="Q129" s="12">
        <f t="shared" si="129"/>
        <v>7.3063461394630977E-2</v>
      </c>
      <c r="R129" s="9">
        <f t="shared" si="130"/>
        <v>9.3951000000000007E-2</v>
      </c>
      <c r="S129" s="13">
        <f t="shared" si="131"/>
        <v>0.77767625032869236</v>
      </c>
      <c r="T129" s="2">
        <f t="shared" si="132"/>
        <v>0.01</v>
      </c>
      <c r="U129" s="14">
        <f t="shared" si="133"/>
        <v>7.7767625032869239E-3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4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5"/>
        <v>0.01</v>
      </c>
      <c r="AT129" s="1">
        <f t="shared" si="136"/>
        <v>2.2676762503286922E-2</v>
      </c>
      <c r="AU129" s="9">
        <f t="shared" si="137"/>
        <v>28.47</v>
      </c>
      <c r="AV129" s="1">
        <f t="shared" si="138"/>
        <v>0.33</v>
      </c>
      <c r="AW129" s="1">
        <f t="shared" si="139"/>
        <v>26565.583333333332</v>
      </c>
      <c r="AX129" s="1">
        <f t="shared" si="140"/>
        <v>37920723.788879953</v>
      </c>
      <c r="AZ129" s="1">
        <f t="shared" si="141"/>
        <v>16364.833333333334</v>
      </c>
      <c r="BA129" s="1">
        <f t="shared" si="142"/>
        <v>23359785.362052623</v>
      </c>
    </row>
    <row r="130" spans="1:54" x14ac:dyDescent="0.15">
      <c r="C130" s="7">
        <v>9</v>
      </c>
      <c r="D130" s="8">
        <v>25.587920931999999</v>
      </c>
      <c r="E130" s="10">
        <f t="shared" si="143"/>
        <v>25.979283667419399</v>
      </c>
      <c r="F130" s="7" t="s">
        <v>83</v>
      </c>
      <c r="G130" s="1">
        <v>10</v>
      </c>
      <c r="H130" s="9">
        <f t="shared" si="123"/>
        <v>25.587920931999999</v>
      </c>
      <c r="I130" s="9">
        <f t="shared" si="124"/>
        <v>298.73792093199995</v>
      </c>
      <c r="J130" s="9">
        <f t="shared" si="125"/>
        <v>0.36915353124447348</v>
      </c>
      <c r="K130" s="9">
        <f t="shared" si="126"/>
        <v>28.47</v>
      </c>
      <c r="L130" s="9">
        <f t="shared" si="127"/>
        <v>0.28470000000000001</v>
      </c>
      <c r="M130" s="1" t="s">
        <v>83</v>
      </c>
      <c r="O130" s="9">
        <f t="shared" si="144"/>
        <v>0.63802010086725669</v>
      </c>
      <c r="P130" s="9">
        <f t="shared" si="128"/>
        <v>0.23552737324010295</v>
      </c>
      <c r="Q130" s="12">
        <f t="shared" si="129"/>
        <v>7.7724033169233972E-2</v>
      </c>
      <c r="R130" s="9">
        <f t="shared" si="130"/>
        <v>9.3951000000000007E-2</v>
      </c>
      <c r="S130" s="13">
        <f t="shared" si="131"/>
        <v>0.82728265978258841</v>
      </c>
      <c r="T130" s="2">
        <f t="shared" si="132"/>
        <v>0.01</v>
      </c>
      <c r="U130" s="14">
        <f t="shared" si="133"/>
        <v>8.2728265978258848E-3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4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5"/>
        <v>0.01</v>
      </c>
      <c r="AT130" s="1">
        <f t="shared" si="136"/>
        <v>2.3172826597825887E-2</v>
      </c>
      <c r="AU130" s="9">
        <f t="shared" si="137"/>
        <v>28.47</v>
      </c>
      <c r="AV130" s="1">
        <f t="shared" si="138"/>
        <v>0.33</v>
      </c>
      <c r="AW130" s="1">
        <f t="shared" si="139"/>
        <v>26565.583333333332</v>
      </c>
      <c r="AX130" s="1">
        <f t="shared" si="140"/>
        <v>38750256.201536581</v>
      </c>
      <c r="AZ130" s="1">
        <f t="shared" si="141"/>
        <v>16364.833333333334</v>
      </c>
      <c r="BA130" s="1">
        <f t="shared" si="142"/>
        <v>23870790.880259708</v>
      </c>
    </row>
    <row r="131" spans="1:54" x14ac:dyDescent="0.15">
      <c r="C131" s="7">
        <v>10</v>
      </c>
      <c r="D131" s="8">
        <v>23.598345169354801</v>
      </c>
      <c r="E131" s="10">
        <f t="shared" si="143"/>
        <v>25.587920931999999</v>
      </c>
      <c r="F131" s="7" t="s">
        <v>83</v>
      </c>
      <c r="G131" s="1">
        <v>11</v>
      </c>
      <c r="H131" s="9">
        <f t="shared" si="123"/>
        <v>23.598345169354801</v>
      </c>
      <c r="I131" s="9">
        <f t="shared" si="124"/>
        <v>296.74834516935476</v>
      </c>
      <c r="J131" s="9">
        <f t="shared" si="125"/>
        <v>0.29669047211169997</v>
      </c>
      <c r="K131" s="9">
        <f t="shared" si="126"/>
        <v>28.47</v>
      </c>
      <c r="L131" s="9">
        <f t="shared" si="127"/>
        <v>0.28470000000000001</v>
      </c>
      <c r="M131" s="1" t="s">
        <v>85</v>
      </c>
      <c r="N131" s="9">
        <f>(O130-P130)*$C$21/100</f>
        <v>0.38236809124579602</v>
      </c>
      <c r="O131" s="9">
        <f t="shared" si="144"/>
        <v>0.30482463638135776</v>
      </c>
      <c r="P131" s="9">
        <f t="shared" si="128"/>
        <v>9.0438565279262306E-2</v>
      </c>
      <c r="Q131" s="12">
        <f t="shared" si="129"/>
        <v>2.9844726542156561E-2</v>
      </c>
      <c r="R131" s="9">
        <f t="shared" si="130"/>
        <v>9.3951000000000007E-2</v>
      </c>
      <c r="S131" s="13">
        <f t="shared" si="131"/>
        <v>0.3176626809949501</v>
      </c>
      <c r="T131" s="2">
        <f t="shared" si="132"/>
        <v>0.01</v>
      </c>
      <c r="U131" s="14">
        <f t="shared" si="133"/>
        <v>3.1766268099495012E-3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4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5"/>
        <v>0.01</v>
      </c>
      <c r="AT131" s="1">
        <f t="shared" si="136"/>
        <v>1.8076626809949502E-2</v>
      </c>
      <c r="AU131" s="9">
        <f t="shared" si="137"/>
        <v>28.47</v>
      </c>
      <c r="AV131" s="1">
        <f t="shared" si="138"/>
        <v>0.33</v>
      </c>
      <c r="AW131" s="1">
        <f t="shared" si="139"/>
        <v>26565.583333333332</v>
      </c>
      <c r="AX131" s="1">
        <f t="shared" si="140"/>
        <v>30228246.743572824</v>
      </c>
      <c r="AZ131" s="1">
        <f t="shared" si="141"/>
        <v>16364.833333333334</v>
      </c>
      <c r="BA131" s="1">
        <f t="shared" si="142"/>
        <v>18621093.830706224</v>
      </c>
    </row>
    <row r="132" spans="1:54" x14ac:dyDescent="0.15">
      <c r="C132" s="7">
        <v>11</v>
      </c>
      <c r="D132" s="8">
        <v>19.785982069333301</v>
      </c>
      <c r="E132" s="10">
        <f t="shared" si="143"/>
        <v>23.598345169354801</v>
      </c>
      <c r="F132" s="7" t="s">
        <v>85</v>
      </c>
      <c r="G132" s="1">
        <v>12</v>
      </c>
      <c r="H132" s="9">
        <f t="shared" si="123"/>
        <v>19.785982069333301</v>
      </c>
      <c r="I132" s="9">
        <f t="shared" si="124"/>
        <v>292.93598206933325</v>
      </c>
      <c r="J132" s="9">
        <f t="shared" si="125"/>
        <v>0.19357569943286534</v>
      </c>
      <c r="K132" s="9">
        <f t="shared" si="126"/>
        <v>28.47</v>
      </c>
      <c r="L132" s="9">
        <f t="shared" si="127"/>
        <v>0.28470000000000001</v>
      </c>
      <c r="M132" s="1" t="s">
        <v>83</v>
      </c>
      <c r="O132" s="9">
        <f t="shared" si="144"/>
        <v>0.49908607110209546</v>
      </c>
      <c r="P132" s="9">
        <f t="shared" si="128"/>
        <v>9.6610935290788888E-2</v>
      </c>
      <c r="Q132" s="12">
        <f t="shared" si="129"/>
        <v>3.1881608645960333E-2</v>
      </c>
      <c r="R132" s="9">
        <f t="shared" si="130"/>
        <v>9.3951000000000007E-2</v>
      </c>
      <c r="S132" s="13">
        <f t="shared" si="131"/>
        <v>0.33934294095816253</v>
      </c>
      <c r="T132" s="2">
        <f t="shared" si="132"/>
        <v>0.01</v>
      </c>
      <c r="U132" s="14">
        <f t="shared" si="133"/>
        <v>3.3934294095816254E-3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4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5"/>
        <v>0.01</v>
      </c>
      <c r="AT132" s="1">
        <f t="shared" si="136"/>
        <v>1.8293429409581625E-2</v>
      </c>
      <c r="AU132" s="9">
        <f t="shared" si="137"/>
        <v>28.47</v>
      </c>
      <c r="AV132" s="1">
        <f t="shared" si="138"/>
        <v>0.33</v>
      </c>
      <c r="AW132" s="1">
        <f t="shared" si="139"/>
        <v>26565.583333333332</v>
      </c>
      <c r="AX132" s="1">
        <f t="shared" si="140"/>
        <v>30590790.184073612</v>
      </c>
      <c r="AY132" s="1">
        <f>SUM(AX121:AX132)</f>
        <v>392403245.03918386</v>
      </c>
      <c r="AZ132" s="1">
        <f t="shared" si="141"/>
        <v>16364.833333333334</v>
      </c>
      <c r="BA132" s="1">
        <f t="shared" si="142"/>
        <v>18844426.51290049</v>
      </c>
      <c r="BB132" s="1">
        <f>SUM(BA121:BA132)</f>
        <v>241726809.60737064</v>
      </c>
    </row>
    <row r="133" spans="1:54" x14ac:dyDescent="0.15">
      <c r="C133" s="7">
        <v>12</v>
      </c>
      <c r="D133" s="8">
        <v>17.055027304193501</v>
      </c>
      <c r="E133" s="10">
        <f t="shared" si="143"/>
        <v>19.785982069333301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17.010710336129002</v>
      </c>
      <c r="E136" s="7"/>
      <c r="F136" s="7"/>
      <c r="G136" s="1">
        <v>1</v>
      </c>
      <c r="H136" s="9">
        <f t="shared" ref="H136:H147" si="145">E137</f>
        <v>17.010710336129002</v>
      </c>
      <c r="I136" s="9">
        <f t="shared" ref="I136:I147" si="146">H136+273.15</f>
        <v>290.160710336129</v>
      </c>
      <c r="J136" s="9">
        <f t="shared" ref="J136:J147" si="147">EXP(($C$15*(I136-$C$13))/($C$16*I136*$C$13))</f>
        <v>0.14085830132215388</v>
      </c>
      <c r="K136" s="9">
        <f t="shared" ref="K136:K147" si="148">$B$136/12</f>
        <v>75.904791666666668</v>
      </c>
      <c r="L136" s="9">
        <f t="shared" ref="L136:L147" si="149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0">O136*J136</f>
        <v>0.10691820016378649</v>
      </c>
      <c r="Q136" s="12">
        <f t="shared" ref="Q136:Q147" si="151">P136*$B$138</f>
        <v>2.7798732042584488E-2</v>
      </c>
      <c r="R136" s="9">
        <f t="shared" ref="R136:R147" si="152">L136*$B$138</f>
        <v>0.19735245833333334</v>
      </c>
      <c r="S136" s="13">
        <f t="shared" ref="S136:S147" si="153">Q136/R136</f>
        <v>0.14085830132215388</v>
      </c>
      <c r="T136" s="2">
        <f t="shared" ref="T136:T147" si="154">$B$137/100</f>
        <v>0.01</v>
      </c>
      <c r="U136" s="14">
        <f t="shared" ref="U136:U147" si="155">S136*T136</f>
        <v>1.4085830132215388E-3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56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57">AR136*AQ136</f>
        <v>7.4999999999999997E-3</v>
      </c>
      <c r="AT136" s="1">
        <f t="shared" ref="AT136:AT147" si="158">(AS136+AM136+AD136+AA136+U136+X136+AG136+AJ136+AP136)</f>
        <v>1.1358583013221537E-2</v>
      </c>
      <c r="AU136" s="9">
        <f t="shared" ref="AU136:AU147" si="159">$B$136/12</f>
        <v>75.904791666666668</v>
      </c>
      <c r="AV136" s="1">
        <f t="shared" ref="AV136:AV147" si="160">$B$138</f>
        <v>0.26</v>
      </c>
      <c r="AW136" s="1">
        <f t="shared" ref="AW136:AW147" si="161">$E$10/12</f>
        <v>33356.166666666664</v>
      </c>
      <c r="AX136" s="1">
        <f t="shared" ref="AX136:AX147" si="162">AW136*10000*AV136*0.67*AU136*AT136</f>
        <v>50097682.360239178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15.497770578387099</v>
      </c>
      <c r="E137" s="10">
        <f t="shared" ref="E137:E148" si="163">D136</f>
        <v>17.010710336129002</v>
      </c>
      <c r="F137" s="7" t="s">
        <v>83</v>
      </c>
      <c r="G137" s="1">
        <v>2</v>
      </c>
      <c r="H137" s="9">
        <f t="shared" si="145"/>
        <v>15.497770578387099</v>
      </c>
      <c r="I137" s="9">
        <f t="shared" si="146"/>
        <v>288.64777057838705</v>
      </c>
      <c r="J137" s="9">
        <f t="shared" si="147"/>
        <v>0.11813980454981132</v>
      </c>
      <c r="K137" s="9">
        <f t="shared" si="148"/>
        <v>75.904791666666668</v>
      </c>
      <c r="L137" s="9">
        <f t="shared" si="149"/>
        <v>0.75904791666666671</v>
      </c>
      <c r="M137" s="1" t="s">
        <v>83</v>
      </c>
      <c r="O137" s="9">
        <f t="shared" ref="O137:O147" si="164">L137+O136-P136-N137</f>
        <v>1.4111776331695469</v>
      </c>
      <c r="P137" s="9">
        <f t="shared" si="150"/>
        <v>0.16671624976771562</v>
      </c>
      <c r="Q137" s="12">
        <f t="shared" si="151"/>
        <v>4.3346224939606062E-2</v>
      </c>
      <c r="R137" s="9">
        <f t="shared" si="152"/>
        <v>0.19735245833333334</v>
      </c>
      <c r="S137" s="13">
        <f t="shared" si="153"/>
        <v>0.21963863691220498</v>
      </c>
      <c r="T137" s="2">
        <f t="shared" si="154"/>
        <v>0.01</v>
      </c>
      <c r="U137" s="14">
        <f t="shared" si="155"/>
        <v>2.19638636912205E-3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56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57"/>
        <v>7.4999999999999997E-3</v>
      </c>
      <c r="AT137" s="1">
        <f t="shared" si="158"/>
        <v>1.2146386369122051E-2</v>
      </c>
      <c r="AU137" s="9">
        <f t="shared" si="159"/>
        <v>75.904791666666668</v>
      </c>
      <c r="AV137" s="1">
        <f t="shared" si="160"/>
        <v>0.26</v>
      </c>
      <c r="AW137" s="1">
        <f t="shared" si="161"/>
        <v>33356.166666666664</v>
      </c>
      <c r="AX137" s="1">
        <f t="shared" si="162"/>
        <v>53572334.281195708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18.6774048558621</v>
      </c>
      <c r="E138" s="10">
        <f t="shared" si="163"/>
        <v>15.497770578387099</v>
      </c>
      <c r="F138" s="7" t="s">
        <v>83</v>
      </c>
      <c r="G138" s="1">
        <v>3</v>
      </c>
      <c r="H138" s="9">
        <f t="shared" si="145"/>
        <v>18.6774048558621</v>
      </c>
      <c r="I138" s="9">
        <f t="shared" si="146"/>
        <v>291.82740485586208</v>
      </c>
      <c r="J138" s="9">
        <f t="shared" si="147"/>
        <v>0.17061399509842859</v>
      </c>
      <c r="K138" s="9">
        <f t="shared" si="148"/>
        <v>75.904791666666668</v>
      </c>
      <c r="L138" s="9">
        <f t="shared" si="149"/>
        <v>0.75904791666666671</v>
      </c>
      <c r="M138" s="1" t="s">
        <v>83</v>
      </c>
      <c r="O138" s="9">
        <f t="shared" si="164"/>
        <v>2.0035093000684983</v>
      </c>
      <c r="P138" s="9">
        <f t="shared" si="150"/>
        <v>0.34182672590154284</v>
      </c>
      <c r="Q138" s="12">
        <f t="shared" si="151"/>
        <v>8.8874948734401146E-2</v>
      </c>
      <c r="R138" s="9">
        <f t="shared" si="152"/>
        <v>0.19735245833333334</v>
      </c>
      <c r="S138" s="13">
        <f t="shared" si="153"/>
        <v>0.45033616244237046</v>
      </c>
      <c r="T138" s="2">
        <f t="shared" si="154"/>
        <v>0.01</v>
      </c>
      <c r="U138" s="14">
        <f t="shared" si="155"/>
        <v>4.5033616244237046E-3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56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57"/>
        <v>7.4999999999999997E-3</v>
      </c>
      <c r="AT138" s="1">
        <f t="shared" si="158"/>
        <v>1.4453361624423705E-2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33356.166666666664</v>
      </c>
      <c r="AX138" s="1">
        <f t="shared" si="162"/>
        <v>63747381.064628482</v>
      </c>
    </row>
    <row r="139" spans="1:54" x14ac:dyDescent="0.15">
      <c r="C139" s="7">
        <v>3</v>
      </c>
      <c r="D139" s="8">
        <v>23.170944569354798</v>
      </c>
      <c r="E139" s="10">
        <f t="shared" si="163"/>
        <v>18.6774048558621</v>
      </c>
      <c r="F139" s="7" t="s">
        <v>83</v>
      </c>
      <c r="G139" s="1">
        <v>4</v>
      </c>
      <c r="H139" s="9">
        <f t="shared" si="145"/>
        <v>23.170944569354798</v>
      </c>
      <c r="I139" s="9">
        <f t="shared" si="146"/>
        <v>296.32094456935477</v>
      </c>
      <c r="J139" s="9">
        <f t="shared" si="147"/>
        <v>0.28297636159897643</v>
      </c>
      <c r="K139" s="9">
        <f t="shared" si="148"/>
        <v>75.904791666666668</v>
      </c>
      <c r="L139" s="9">
        <f t="shared" si="149"/>
        <v>0.75904791666666671</v>
      </c>
      <c r="M139" s="1" t="s">
        <v>83</v>
      </c>
      <c r="O139" s="9">
        <f t="shared" si="164"/>
        <v>2.4207304908336225</v>
      </c>
      <c r="P139" s="9">
        <f t="shared" si="150"/>
        <v>0.68500950670780281</v>
      </c>
      <c r="Q139" s="12">
        <f t="shared" si="151"/>
        <v>0.17810247174402874</v>
      </c>
      <c r="R139" s="9">
        <f t="shared" si="152"/>
        <v>0.19735245833333334</v>
      </c>
      <c r="S139" s="13">
        <f t="shared" si="153"/>
        <v>0.90245884570238855</v>
      </c>
      <c r="T139" s="2">
        <f t="shared" si="154"/>
        <v>0.01</v>
      </c>
      <c r="U139" s="14">
        <f t="shared" si="155"/>
        <v>9.0245884570238858E-3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6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7"/>
        <v>0.01</v>
      </c>
      <c r="AT139" s="1">
        <f t="shared" si="158"/>
        <v>2.3924588457023888E-2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33356.166666666664</v>
      </c>
      <c r="AX139" s="1">
        <f t="shared" si="162"/>
        <v>105520770.6563645</v>
      </c>
    </row>
    <row r="140" spans="1:54" x14ac:dyDescent="0.15">
      <c r="C140" s="7">
        <v>4</v>
      </c>
      <c r="D140" s="8">
        <v>27.110634902333299</v>
      </c>
      <c r="E140" s="10">
        <f t="shared" si="163"/>
        <v>23.170944569354798</v>
      </c>
      <c r="F140" s="7" t="s">
        <v>83</v>
      </c>
      <c r="G140" s="1">
        <v>5</v>
      </c>
      <c r="H140" s="9">
        <f t="shared" si="145"/>
        <v>27.110634902333299</v>
      </c>
      <c r="I140" s="9">
        <f t="shared" si="146"/>
        <v>300.26063490233327</v>
      </c>
      <c r="J140" s="9">
        <f t="shared" si="147"/>
        <v>0.43550320736683357</v>
      </c>
      <c r="K140" s="9">
        <f t="shared" si="148"/>
        <v>75.904791666666668</v>
      </c>
      <c r="L140" s="9">
        <f t="shared" si="149"/>
        <v>0.75904791666666671</v>
      </c>
      <c r="M140" s="1" t="s">
        <v>85</v>
      </c>
      <c r="N140" s="9">
        <f>(O139-P139)*$C$24/100</f>
        <v>0</v>
      </c>
      <c r="O140" s="9">
        <f t="shared" si="164"/>
        <v>2.4947689007924865</v>
      </c>
      <c r="P140" s="9">
        <f t="shared" si="150"/>
        <v>1.0864798579341577</v>
      </c>
      <c r="Q140" s="12">
        <f t="shared" si="151"/>
        <v>0.28248476306288101</v>
      </c>
      <c r="R140" s="9">
        <f t="shared" si="152"/>
        <v>0.19735245833333334</v>
      </c>
      <c r="S140" s="13">
        <f t="shared" si="153"/>
        <v>1.4313718990302975</v>
      </c>
      <c r="T140" s="2">
        <f t="shared" si="154"/>
        <v>0.01</v>
      </c>
      <c r="U140" s="14">
        <f t="shared" si="155"/>
        <v>1.4313718990302975E-2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6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7"/>
        <v>0.01</v>
      </c>
      <c r="AT140" s="1">
        <f t="shared" si="158"/>
        <v>2.9213718990302978E-2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33356.166666666664</v>
      </c>
      <c r="AX140" s="1">
        <f t="shared" si="162"/>
        <v>128848784.46844178</v>
      </c>
    </row>
    <row r="141" spans="1:54" x14ac:dyDescent="0.15">
      <c r="C141" s="7">
        <v>5</v>
      </c>
      <c r="D141" s="8">
        <v>29.689924797096801</v>
      </c>
      <c r="E141" s="10">
        <f t="shared" si="163"/>
        <v>27.110634902333299</v>
      </c>
      <c r="F141" s="7" t="s">
        <v>85</v>
      </c>
      <c r="G141" s="1">
        <v>6</v>
      </c>
      <c r="H141" s="9">
        <f t="shared" si="145"/>
        <v>29.689924797096801</v>
      </c>
      <c r="I141" s="9">
        <f t="shared" si="146"/>
        <v>302.83992479709678</v>
      </c>
      <c r="J141" s="9">
        <f t="shared" si="147"/>
        <v>0.5740347295473136</v>
      </c>
      <c r="K141" s="9">
        <f t="shared" si="148"/>
        <v>75.904791666666668</v>
      </c>
      <c r="L141" s="9">
        <f t="shared" si="149"/>
        <v>0.75904791666666671</v>
      </c>
      <c r="M141" s="1" t="s">
        <v>83</v>
      </c>
      <c r="O141" s="9">
        <f t="shared" si="164"/>
        <v>2.1673369595249956</v>
      </c>
      <c r="P141" s="9">
        <f t="shared" si="150"/>
        <v>1.2441266853988278</v>
      </c>
      <c r="Q141" s="12">
        <f t="shared" si="151"/>
        <v>0.32347293820369521</v>
      </c>
      <c r="R141" s="9">
        <f t="shared" si="152"/>
        <v>0.19735245833333334</v>
      </c>
      <c r="S141" s="13">
        <f t="shared" si="153"/>
        <v>1.6390621172670734</v>
      </c>
      <c r="T141" s="2">
        <f t="shared" si="154"/>
        <v>0.01</v>
      </c>
      <c r="U141" s="14">
        <f t="shared" si="155"/>
        <v>1.6390621172670733E-2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6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7"/>
        <v>0.01</v>
      </c>
      <c r="AT141" s="1">
        <f t="shared" si="158"/>
        <v>3.1290621172670736E-2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33356.166666666664</v>
      </c>
      <c r="AX141" s="1">
        <f t="shared" si="162"/>
        <v>138009080.75755057</v>
      </c>
    </row>
    <row r="142" spans="1:54" x14ac:dyDescent="0.15">
      <c r="C142" s="7">
        <v>6</v>
      </c>
      <c r="D142" s="8">
        <v>29.315287852000001</v>
      </c>
      <c r="E142" s="10">
        <f t="shared" si="163"/>
        <v>29.689924797096801</v>
      </c>
      <c r="F142" s="7" t="s">
        <v>83</v>
      </c>
      <c r="G142" s="1">
        <v>7</v>
      </c>
      <c r="H142" s="9">
        <f t="shared" si="145"/>
        <v>29.315287852000001</v>
      </c>
      <c r="I142" s="9">
        <f t="shared" si="146"/>
        <v>302.46528785199996</v>
      </c>
      <c r="J142" s="9">
        <f t="shared" si="147"/>
        <v>0.55162394631660761</v>
      </c>
      <c r="K142" s="9">
        <f t="shared" si="148"/>
        <v>75.904791666666668</v>
      </c>
      <c r="L142" s="9">
        <f t="shared" si="149"/>
        <v>0.75904791666666671</v>
      </c>
      <c r="M142" s="1" t="s">
        <v>83</v>
      </c>
      <c r="O142" s="9">
        <f t="shared" si="164"/>
        <v>1.6822581907928347</v>
      </c>
      <c r="P142" s="9">
        <f t="shared" si="150"/>
        <v>0.92797390192858009</v>
      </c>
      <c r="Q142" s="12">
        <f t="shared" si="151"/>
        <v>0.24127321450143083</v>
      </c>
      <c r="R142" s="9">
        <f t="shared" si="152"/>
        <v>0.19735245833333334</v>
      </c>
      <c r="S142" s="13">
        <f t="shared" si="153"/>
        <v>1.2225498305874367</v>
      </c>
      <c r="T142" s="2">
        <f t="shared" si="154"/>
        <v>0.01</v>
      </c>
      <c r="U142" s="14">
        <f t="shared" si="155"/>
        <v>1.2225498305874367E-2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6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7"/>
        <v>0.01</v>
      </c>
      <c r="AT142" s="1">
        <f t="shared" si="158"/>
        <v>2.7125498305874365E-2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33356.166666666664</v>
      </c>
      <c r="AX142" s="1">
        <f t="shared" si="162"/>
        <v>119638567.2763138</v>
      </c>
    </row>
    <row r="143" spans="1:54" x14ac:dyDescent="0.15">
      <c r="C143" s="7">
        <v>7</v>
      </c>
      <c r="D143" s="8">
        <v>26.7980311083871</v>
      </c>
      <c r="E143" s="10">
        <f t="shared" si="163"/>
        <v>29.315287852000001</v>
      </c>
      <c r="F143" s="7" t="s">
        <v>83</v>
      </c>
      <c r="G143" s="1">
        <v>8</v>
      </c>
      <c r="H143" s="9">
        <f t="shared" si="145"/>
        <v>26.7980311083871</v>
      </c>
      <c r="I143" s="9">
        <f t="shared" si="146"/>
        <v>299.94803110838706</v>
      </c>
      <c r="J143" s="9">
        <f t="shared" si="147"/>
        <v>0.42103086233813886</v>
      </c>
      <c r="K143" s="9">
        <f t="shared" si="148"/>
        <v>75.904791666666668</v>
      </c>
      <c r="L143" s="9">
        <f t="shared" si="149"/>
        <v>0.75904791666666671</v>
      </c>
      <c r="M143" s="1" t="s">
        <v>83</v>
      </c>
      <c r="O143" s="9">
        <f t="shared" si="164"/>
        <v>1.5133322055309213</v>
      </c>
      <c r="P143" s="9">
        <f t="shared" si="150"/>
        <v>0.63715956349876135</v>
      </c>
      <c r="Q143" s="12">
        <f t="shared" si="151"/>
        <v>0.16566148650967796</v>
      </c>
      <c r="R143" s="9">
        <f t="shared" si="152"/>
        <v>0.19735245833333334</v>
      </c>
      <c r="S143" s="13">
        <f t="shared" si="153"/>
        <v>0.83941942202651199</v>
      </c>
      <c r="T143" s="2">
        <f t="shared" si="154"/>
        <v>0.01</v>
      </c>
      <c r="U143" s="14">
        <f t="shared" si="155"/>
        <v>8.3941942202651193E-3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6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7"/>
        <v>0.01</v>
      </c>
      <c r="AT143" s="1">
        <f t="shared" si="158"/>
        <v>2.3294194220265123E-2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33356.166666666664</v>
      </c>
      <c r="AX143" s="1">
        <f t="shared" si="162"/>
        <v>102740380.69063507</v>
      </c>
    </row>
    <row r="144" spans="1:54" x14ac:dyDescent="0.15">
      <c r="C144" s="7">
        <v>8</v>
      </c>
      <c r="D144" s="8">
        <v>25.979283667419399</v>
      </c>
      <c r="E144" s="10">
        <f t="shared" si="163"/>
        <v>26.7980311083871</v>
      </c>
      <c r="F144" s="7" t="s">
        <v>83</v>
      </c>
      <c r="G144" s="1">
        <v>9</v>
      </c>
      <c r="H144" s="9">
        <f t="shared" si="145"/>
        <v>25.979283667419399</v>
      </c>
      <c r="I144" s="9">
        <f t="shared" si="146"/>
        <v>299.12928366741937</v>
      </c>
      <c r="J144" s="9">
        <f t="shared" si="147"/>
        <v>0.38523573845793335</v>
      </c>
      <c r="K144" s="9">
        <f t="shared" si="148"/>
        <v>75.904791666666668</v>
      </c>
      <c r="L144" s="9">
        <f t="shared" si="149"/>
        <v>0.75904791666666671</v>
      </c>
      <c r="M144" s="1" t="s">
        <v>83</v>
      </c>
      <c r="O144" s="9">
        <f t="shared" si="164"/>
        <v>1.6352205586988267</v>
      </c>
      <c r="P144" s="9">
        <f t="shared" si="150"/>
        <v>0.62994539947193684</v>
      </c>
      <c r="Q144" s="12">
        <f t="shared" si="151"/>
        <v>0.16378580386270358</v>
      </c>
      <c r="R144" s="9">
        <f t="shared" si="152"/>
        <v>0.19735245833333334</v>
      </c>
      <c r="S144" s="13">
        <f t="shared" si="153"/>
        <v>0.82991519460104812</v>
      </c>
      <c r="T144" s="2">
        <f t="shared" si="154"/>
        <v>0.01</v>
      </c>
      <c r="U144" s="14">
        <f t="shared" si="155"/>
        <v>8.2991519460104812E-3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6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7"/>
        <v>0.01</v>
      </c>
      <c r="AT144" s="1">
        <f t="shared" si="158"/>
        <v>2.3199151946010479E-2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33356.166666666664</v>
      </c>
      <c r="AX144" s="1">
        <f t="shared" si="162"/>
        <v>102321191.28462715</v>
      </c>
    </row>
    <row r="145" spans="3:51" x14ac:dyDescent="0.15">
      <c r="C145" s="7">
        <v>9</v>
      </c>
      <c r="D145" s="8">
        <v>25.587920931999999</v>
      </c>
      <c r="E145" s="10">
        <f t="shared" si="163"/>
        <v>25.979283667419399</v>
      </c>
      <c r="F145" s="7" t="s">
        <v>83</v>
      </c>
      <c r="G145" s="1">
        <v>10</v>
      </c>
      <c r="H145" s="9">
        <f t="shared" si="145"/>
        <v>25.587920931999999</v>
      </c>
      <c r="I145" s="9">
        <f t="shared" si="146"/>
        <v>298.73792093199995</v>
      </c>
      <c r="J145" s="9">
        <f t="shared" si="147"/>
        <v>0.36915353124447348</v>
      </c>
      <c r="K145" s="9">
        <f t="shared" si="148"/>
        <v>75.904791666666668</v>
      </c>
      <c r="L145" s="9">
        <f t="shared" si="149"/>
        <v>0.75904791666666671</v>
      </c>
      <c r="M145" s="1" t="s">
        <v>83</v>
      </c>
      <c r="O145" s="9">
        <f t="shared" si="164"/>
        <v>1.7643230758935566</v>
      </c>
      <c r="P145" s="9">
        <f t="shared" si="150"/>
        <v>0.65130609372221759</v>
      </c>
      <c r="Q145" s="12">
        <f t="shared" si="151"/>
        <v>0.16933958436777657</v>
      </c>
      <c r="R145" s="9">
        <f t="shared" si="152"/>
        <v>0.19735245833333334</v>
      </c>
      <c r="S145" s="13">
        <f t="shared" si="153"/>
        <v>0.85805662517645309</v>
      </c>
      <c r="T145" s="2">
        <f t="shared" si="154"/>
        <v>0.01</v>
      </c>
      <c r="U145" s="14">
        <f t="shared" si="155"/>
        <v>8.5805662517645306E-3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6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7"/>
        <v>0.01</v>
      </c>
      <c r="AT145" s="1">
        <f t="shared" si="158"/>
        <v>2.3480566251764534E-2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33356.166666666664</v>
      </c>
      <c r="AX145" s="1">
        <f t="shared" si="162"/>
        <v>103562385.23328109</v>
      </c>
    </row>
    <row r="146" spans="3:51" x14ac:dyDescent="0.15">
      <c r="C146" s="7">
        <v>10</v>
      </c>
      <c r="D146" s="8">
        <v>23.598345169354801</v>
      </c>
      <c r="E146" s="10">
        <f t="shared" si="163"/>
        <v>25.587920931999999</v>
      </c>
      <c r="F146" s="7" t="s">
        <v>83</v>
      </c>
      <c r="G146" s="1">
        <v>11</v>
      </c>
      <c r="H146" s="9">
        <f t="shared" si="145"/>
        <v>23.598345169354801</v>
      </c>
      <c r="I146" s="9">
        <f t="shared" si="146"/>
        <v>296.74834516935476</v>
      </c>
      <c r="J146" s="9">
        <f t="shared" si="147"/>
        <v>0.29669047211169997</v>
      </c>
      <c r="K146" s="9">
        <f t="shared" si="148"/>
        <v>75.904791666666668</v>
      </c>
      <c r="L146" s="9">
        <f t="shared" si="149"/>
        <v>0.75904791666666671</v>
      </c>
      <c r="M146" s="1" t="s">
        <v>85</v>
      </c>
      <c r="N146" s="9">
        <f>(O145-P145)*$C$24/100</f>
        <v>0</v>
      </c>
      <c r="O146" s="9">
        <f t="shared" si="164"/>
        <v>1.8720648988380058</v>
      </c>
      <c r="P146" s="9">
        <f t="shared" si="150"/>
        <v>0.5554238186599898</v>
      </c>
      <c r="Q146" s="12">
        <f t="shared" si="151"/>
        <v>0.14441019285159734</v>
      </c>
      <c r="R146" s="9">
        <f t="shared" si="152"/>
        <v>0.19735245833333334</v>
      </c>
      <c r="S146" s="13">
        <f t="shared" si="153"/>
        <v>0.73173749175034264</v>
      </c>
      <c r="T146" s="2">
        <f t="shared" si="154"/>
        <v>0.01</v>
      </c>
      <c r="U146" s="14">
        <f t="shared" si="155"/>
        <v>7.3173749175034263E-3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6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7"/>
        <v>0.01</v>
      </c>
      <c r="AT146" s="1">
        <f t="shared" si="158"/>
        <v>2.2217374917503425E-2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33356.166666666664</v>
      </c>
      <c r="AX146" s="1">
        <f t="shared" si="162"/>
        <v>97991007.346588925</v>
      </c>
    </row>
    <row r="147" spans="3:51" x14ac:dyDescent="0.15">
      <c r="C147" s="7">
        <v>11</v>
      </c>
      <c r="D147" s="8">
        <v>19.785982069333301</v>
      </c>
      <c r="E147" s="10">
        <f t="shared" si="163"/>
        <v>23.598345169354801</v>
      </c>
      <c r="F147" s="7" t="s">
        <v>85</v>
      </c>
      <c r="G147" s="1">
        <v>12</v>
      </c>
      <c r="H147" s="9">
        <f t="shared" si="145"/>
        <v>19.785982069333301</v>
      </c>
      <c r="I147" s="9">
        <f t="shared" si="146"/>
        <v>292.93598206933325</v>
      </c>
      <c r="J147" s="9">
        <f t="shared" si="147"/>
        <v>0.19357569943286534</v>
      </c>
      <c r="K147" s="9">
        <f t="shared" si="148"/>
        <v>75.904791666666668</v>
      </c>
      <c r="L147" s="9">
        <f t="shared" si="149"/>
        <v>0.75904791666666671</v>
      </c>
      <c r="M147" s="1" t="s">
        <v>83</v>
      </c>
      <c r="O147" s="9">
        <f t="shared" si="164"/>
        <v>2.0756889968446828</v>
      </c>
      <c r="P147" s="9">
        <f t="shared" si="150"/>
        <v>0.4018029493693121</v>
      </c>
      <c r="Q147" s="12">
        <f t="shared" si="151"/>
        <v>0.10446876683602115</v>
      </c>
      <c r="R147" s="9">
        <f t="shared" si="152"/>
        <v>0.19735245833333334</v>
      </c>
      <c r="S147" s="13">
        <f t="shared" si="153"/>
        <v>0.52935123138709894</v>
      </c>
      <c r="T147" s="2">
        <f t="shared" si="154"/>
        <v>0.01</v>
      </c>
      <c r="U147" s="14">
        <f t="shared" si="155"/>
        <v>5.2935123138709893E-3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6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7"/>
        <v>0.01</v>
      </c>
      <c r="AT147" s="1">
        <f t="shared" si="158"/>
        <v>2.0193512313870988E-2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33356.166666666664</v>
      </c>
      <c r="AX147" s="1">
        <f t="shared" si="162"/>
        <v>89064645.163953617</v>
      </c>
      <c r="AY147" s="1">
        <f>SUM(AX136:AX147)</f>
        <v>1155114210.5838199</v>
      </c>
    </row>
    <row r="148" spans="3:51" x14ac:dyDescent="0.15">
      <c r="C148" s="7">
        <v>12</v>
      </c>
      <c r="D148" s="8">
        <v>17.055027304193501</v>
      </c>
      <c r="E148" s="10">
        <f t="shared" si="163"/>
        <v>19.785982069333301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1438294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15980697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17905862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13420439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7900363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437383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23706219.507533226</v>
      </c>
      <c r="J13" s="6" t="s">
        <v>37</v>
      </c>
      <c r="K13" s="6">
        <f>I13/(10000*1000)</f>
        <v>2.3706219507533226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25.259133497419398</v>
      </c>
      <c r="E26" s="7"/>
      <c r="F26" s="7"/>
      <c r="G26" s="1">
        <v>1</v>
      </c>
      <c r="H26" s="9">
        <f t="shared" ref="H26:H37" si="0">E27</f>
        <v>25.259133497419398</v>
      </c>
      <c r="I26" s="9">
        <f t="shared" ref="I26:I37" si="1">H26+273.15</f>
        <v>298.40913349741936</v>
      </c>
      <c r="J26" s="9">
        <f t="shared" ref="J26:J37" si="2">EXP(($C$15*(I26-$C$13))/($C$16*I26*$C$13))</f>
        <v>0.35613203527991966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0.45203394073036096</v>
      </c>
      <c r="Q26" s="12">
        <f t="shared" ref="Q26:Q37" si="6">P26*$B$28</f>
        <v>4.5203394073036099E-2</v>
      </c>
      <c r="R26" s="9">
        <f t="shared" ref="R26:R37" si="7">L26*$B$28</f>
        <v>0.12692875000000001</v>
      </c>
      <c r="S26" s="13">
        <f t="shared" ref="S26:S37" si="8">Q26/R26</f>
        <v>0.3561320352799196</v>
      </c>
      <c r="T26" s="2">
        <f t="shared" ref="T26:T37" si="9">$B$27/100</f>
        <v>0.01</v>
      </c>
      <c r="U26" s="14">
        <f t="shared" ref="U26:U37" si="10">S26*T26</f>
        <v>3.5613203527991959E-3</v>
      </c>
      <c r="V26" s="13"/>
      <c r="W26" s="2"/>
      <c r="X26" s="14"/>
      <c r="Y26" s="2">
        <v>0.05</v>
      </c>
      <c r="Z26" s="2">
        <v>0.01</v>
      </c>
      <c r="AA26" s="2">
        <f t="shared" ref="AA26:AA37" si="11">Y26*Z26</f>
        <v>5.0000000000000001E-4</v>
      </c>
      <c r="AB26" s="2">
        <v>0.02</v>
      </c>
      <c r="AC26" s="2">
        <v>0.4</v>
      </c>
      <c r="AD26" s="2">
        <f t="shared" ref="AD26:AD37" si="12">AB26*AC26</f>
        <v>8.0000000000000002E-3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 t="shared" ref="AM26:AM37" si="13">AK26*AL26</f>
        <v>2.0000000000000004E-2</v>
      </c>
      <c r="AN26" s="2">
        <v>0.02</v>
      </c>
      <c r="AO26" s="2">
        <v>0.38</v>
      </c>
      <c r="AP26" s="2">
        <f t="shared" ref="AP26:AP37" si="14">AO26*AN26</f>
        <v>7.6E-3</v>
      </c>
      <c r="AQ26" s="1">
        <f t="shared" ref="AQ26:AQ37" si="15">(AP26+AM26+AD26+AA26+U26+X26+AG26+AJ26)</f>
        <v>3.9661320352799206E-2</v>
      </c>
      <c r="AR26" s="9">
        <f t="shared" ref="AR26:AR37" si="16">$B$26/12</f>
        <v>126.92874999999999</v>
      </c>
      <c r="AS26" s="1">
        <f t="shared" ref="AS26:AS37" si="17">$B$28</f>
        <v>0.1</v>
      </c>
      <c r="AT26" s="1">
        <f t="shared" ref="AT26:AT37" si="18">$E$2/12</f>
        <v>119857.83333333333</v>
      </c>
      <c r="AU26" s="1">
        <f t="shared" ref="AU26:AU37" si="19">AT26*10000*AS26*0.67*AR26*AQ26</f>
        <v>404267097.68150306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25.177884392580602</v>
      </c>
      <c r="E27" s="10">
        <f t="shared" ref="E27:E38" si="20">D26</f>
        <v>25.259133497419398</v>
      </c>
      <c r="F27" s="7" t="s">
        <v>83</v>
      </c>
      <c r="G27" s="1">
        <v>2</v>
      </c>
      <c r="H27" s="9">
        <f t="shared" si="0"/>
        <v>25.177884392580602</v>
      </c>
      <c r="I27" s="9">
        <f t="shared" si="1"/>
        <v>298.32788439258059</v>
      </c>
      <c r="J27" s="9">
        <f t="shared" si="2"/>
        <v>0.35298130525427313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21">L27+O26-P26-N27</f>
        <v>2.086541059269639</v>
      </c>
      <c r="P27" s="9">
        <f t="shared" si="5"/>
        <v>0.73650998656763078</v>
      </c>
      <c r="Q27" s="12">
        <f t="shared" si="6"/>
        <v>7.3650998656763084E-2</v>
      </c>
      <c r="R27" s="9">
        <f t="shared" si="7"/>
        <v>0.12692875000000001</v>
      </c>
      <c r="S27" s="13">
        <f t="shared" si="8"/>
        <v>0.58025465985257929</v>
      </c>
      <c r="T27" s="2">
        <f t="shared" si="9"/>
        <v>0.01</v>
      </c>
      <c r="U27" s="14">
        <f t="shared" si="10"/>
        <v>5.8025465985257927E-3</v>
      </c>
      <c r="V27" s="13"/>
      <c r="W27" s="2"/>
      <c r="X27" s="14"/>
      <c r="Y27" s="2">
        <v>0.05</v>
      </c>
      <c r="Z27" s="2">
        <v>0.01</v>
      </c>
      <c r="AA27" s="2">
        <f t="shared" si="11"/>
        <v>5.0000000000000001E-4</v>
      </c>
      <c r="AB27" s="2">
        <v>0.02</v>
      </c>
      <c r="AC27" s="2">
        <v>0.4</v>
      </c>
      <c r="AD27" s="2">
        <f t="shared" si="12"/>
        <v>8.0000000000000002E-3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si="13"/>
        <v>2.0000000000000004E-2</v>
      </c>
      <c r="AN27" s="2">
        <v>0.02</v>
      </c>
      <c r="AO27" s="2">
        <v>0.38</v>
      </c>
      <c r="AP27" s="2">
        <f t="shared" si="14"/>
        <v>7.6E-3</v>
      </c>
      <c r="AQ27" s="1">
        <f t="shared" si="15"/>
        <v>4.1902546598525797E-2</v>
      </c>
      <c r="AR27" s="9">
        <f t="shared" si="16"/>
        <v>126.92874999999999</v>
      </c>
      <c r="AS27" s="1">
        <f t="shared" si="17"/>
        <v>0.1</v>
      </c>
      <c r="AT27" s="1">
        <f t="shared" si="18"/>
        <v>119857.83333333333</v>
      </c>
      <c r="AU27" s="1">
        <f t="shared" si="19"/>
        <v>427111874.94932675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25.101073146551698</v>
      </c>
      <c r="E28" s="10">
        <f t="shared" si="20"/>
        <v>25.177884392580602</v>
      </c>
      <c r="F28" s="7" t="s">
        <v>83</v>
      </c>
      <c r="G28" s="1">
        <v>3</v>
      </c>
      <c r="H28" s="9">
        <f t="shared" si="0"/>
        <v>25.101073146551698</v>
      </c>
      <c r="I28" s="9">
        <f t="shared" si="1"/>
        <v>298.25107314655168</v>
      </c>
      <c r="J28" s="9">
        <f t="shared" si="2"/>
        <v>0.35002674767040376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21"/>
        <v>2.6193185727020083</v>
      </c>
      <c r="P28" s="9">
        <f t="shared" si="5"/>
        <v>0.91683156111556796</v>
      </c>
      <c r="Q28" s="12">
        <f t="shared" si="6"/>
        <v>9.1683156111556807E-2</v>
      </c>
      <c r="R28" s="9">
        <f t="shared" si="7"/>
        <v>0.12692875000000001</v>
      </c>
      <c r="S28" s="13">
        <f t="shared" si="8"/>
        <v>0.72231985355214479</v>
      </c>
      <c r="T28" s="2">
        <f t="shared" si="9"/>
        <v>0.01</v>
      </c>
      <c r="U28" s="14">
        <f t="shared" si="10"/>
        <v>7.2231985355214476E-3</v>
      </c>
      <c r="V28" s="13"/>
      <c r="W28" s="2"/>
      <c r="X28" s="14"/>
      <c r="Y28" s="2">
        <v>0.05</v>
      </c>
      <c r="Z28" s="2">
        <v>0.01</v>
      </c>
      <c r="AA28" s="2">
        <f t="shared" si="11"/>
        <v>5.0000000000000001E-4</v>
      </c>
      <c r="AB28" s="2">
        <v>0.02</v>
      </c>
      <c r="AC28" s="2">
        <v>0.4</v>
      </c>
      <c r="AD28" s="2">
        <f t="shared" si="12"/>
        <v>8.0000000000000002E-3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13"/>
        <v>2.0000000000000004E-2</v>
      </c>
      <c r="AN28" s="2">
        <v>0.02</v>
      </c>
      <c r="AO28" s="2">
        <v>0.38</v>
      </c>
      <c r="AP28" s="2">
        <f t="shared" si="14"/>
        <v>7.6E-3</v>
      </c>
      <c r="AQ28" s="1">
        <f t="shared" si="15"/>
        <v>4.3323198535521454E-2</v>
      </c>
      <c r="AR28" s="9">
        <f t="shared" si="16"/>
        <v>126.92874999999999</v>
      </c>
      <c r="AS28" s="1">
        <f t="shared" si="17"/>
        <v>0.1</v>
      </c>
      <c r="AT28" s="1">
        <f t="shared" si="18"/>
        <v>119857.83333333333</v>
      </c>
      <c r="AU28" s="1">
        <f t="shared" si="19"/>
        <v>441592553.61246926</v>
      </c>
    </row>
    <row r="29" spans="1:47" x14ac:dyDescent="0.15">
      <c r="C29" s="7">
        <v>3</v>
      </c>
      <c r="D29" s="8">
        <v>25.218708650322601</v>
      </c>
      <c r="E29" s="10">
        <f t="shared" si="20"/>
        <v>25.101073146551698</v>
      </c>
      <c r="F29" s="7" t="s">
        <v>83</v>
      </c>
      <c r="G29" s="1">
        <v>4</v>
      </c>
      <c r="H29" s="9">
        <f t="shared" si="0"/>
        <v>25.218708650322601</v>
      </c>
      <c r="I29" s="9">
        <f t="shared" si="1"/>
        <v>298.36870865032256</v>
      </c>
      <c r="J29" s="9">
        <f t="shared" si="2"/>
        <v>0.35456112927556849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21"/>
        <v>2.9717745115864402</v>
      </c>
      <c r="P29" s="9">
        <f t="shared" si="5"/>
        <v>1.0536757267804393</v>
      </c>
      <c r="Q29" s="12">
        <f t="shared" si="6"/>
        <v>0.10536757267804393</v>
      </c>
      <c r="R29" s="9">
        <f t="shared" si="7"/>
        <v>0.12692875000000001</v>
      </c>
      <c r="S29" s="13">
        <f t="shared" si="8"/>
        <v>0.83013165006386602</v>
      </c>
      <c r="T29" s="2">
        <f t="shared" si="9"/>
        <v>0.01</v>
      </c>
      <c r="U29" s="14">
        <f t="shared" si="10"/>
        <v>8.3013165006386603E-3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12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13"/>
        <v>2.0000000000000004E-2</v>
      </c>
      <c r="AN29" s="2">
        <v>0.02</v>
      </c>
      <c r="AO29" s="2">
        <v>0.38</v>
      </c>
      <c r="AP29" s="2">
        <f t="shared" si="14"/>
        <v>7.6E-3</v>
      </c>
      <c r="AQ29" s="1">
        <f t="shared" si="15"/>
        <v>4.4401316500638666E-2</v>
      </c>
      <c r="AR29" s="9">
        <f t="shared" si="16"/>
        <v>126.92874999999999</v>
      </c>
      <c r="AS29" s="1">
        <f t="shared" si="17"/>
        <v>0.1</v>
      </c>
      <c r="AT29" s="1">
        <f t="shared" si="18"/>
        <v>119857.83333333333</v>
      </c>
      <c r="AU29" s="1">
        <f t="shared" si="19"/>
        <v>452581789.89707172</v>
      </c>
    </row>
    <row r="30" spans="1:47" x14ac:dyDescent="0.15">
      <c r="C30" s="7">
        <v>4</v>
      </c>
      <c r="D30" s="8">
        <v>25.355246681000001</v>
      </c>
      <c r="E30" s="10">
        <f t="shared" si="20"/>
        <v>25.218708650322601</v>
      </c>
      <c r="F30" s="7" t="s">
        <v>83</v>
      </c>
      <c r="G30" s="1">
        <v>5</v>
      </c>
      <c r="H30" s="9">
        <f t="shared" si="0"/>
        <v>25.355246681000001</v>
      </c>
      <c r="I30" s="9">
        <f t="shared" si="1"/>
        <v>298.50524668099996</v>
      </c>
      <c r="J30" s="9">
        <f t="shared" si="2"/>
        <v>0.35989325773483594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1.8221938455657007</v>
      </c>
      <c r="O30" s="9">
        <f t="shared" si="21"/>
        <v>1.3651924392402994</v>
      </c>
      <c r="P30" s="9">
        <f t="shared" si="5"/>
        <v>0.49132355439315845</v>
      </c>
      <c r="Q30" s="12">
        <f t="shared" si="6"/>
        <v>4.913235543931585E-2</v>
      </c>
      <c r="R30" s="9">
        <f t="shared" si="7"/>
        <v>0.12692875000000001</v>
      </c>
      <c r="S30" s="13">
        <f t="shared" si="8"/>
        <v>0.38708610491567785</v>
      </c>
      <c r="T30" s="2">
        <f t="shared" si="9"/>
        <v>0.01</v>
      </c>
      <c r="U30" s="14">
        <f t="shared" si="10"/>
        <v>3.8708610491567787E-3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12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13"/>
        <v>2.0000000000000004E-2</v>
      </c>
      <c r="AN30" s="2">
        <v>0.02</v>
      </c>
      <c r="AO30" s="2">
        <v>0.38</v>
      </c>
      <c r="AP30" s="2">
        <f t="shared" si="14"/>
        <v>7.6E-3</v>
      </c>
      <c r="AQ30" s="1">
        <f t="shared" si="15"/>
        <v>3.9970861049156786E-2</v>
      </c>
      <c r="AR30" s="9">
        <f t="shared" si="16"/>
        <v>126.92874999999999</v>
      </c>
      <c r="AS30" s="1">
        <f t="shared" si="17"/>
        <v>0.1</v>
      </c>
      <c r="AT30" s="1">
        <f t="shared" si="18"/>
        <v>119857.83333333333</v>
      </c>
      <c r="AU30" s="1">
        <f t="shared" si="19"/>
        <v>407422240.21880788</v>
      </c>
    </row>
    <row r="31" spans="1:47" x14ac:dyDescent="0.15">
      <c r="C31" s="7">
        <v>5</v>
      </c>
      <c r="D31" s="8">
        <v>25.488526926129001</v>
      </c>
      <c r="E31" s="10">
        <f t="shared" si="20"/>
        <v>25.355246681000001</v>
      </c>
      <c r="F31" s="7" t="s">
        <v>85</v>
      </c>
      <c r="G31" s="1">
        <v>6</v>
      </c>
      <c r="H31" s="9">
        <f t="shared" si="0"/>
        <v>25.488526926129001</v>
      </c>
      <c r="I31" s="9">
        <f t="shared" si="1"/>
        <v>298.63852692612897</v>
      </c>
      <c r="J31" s="9">
        <f t="shared" si="2"/>
        <v>0.3651706865967464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21"/>
        <v>2.1431563848471411</v>
      </c>
      <c r="P31" s="9">
        <f t="shared" si="5"/>
        <v>0.78261788853883141</v>
      </c>
      <c r="Q31" s="12">
        <f t="shared" si="6"/>
        <v>7.8261788853883144E-2</v>
      </c>
      <c r="R31" s="9">
        <f t="shared" si="7"/>
        <v>0.12692875000000001</v>
      </c>
      <c r="S31" s="13">
        <f t="shared" si="8"/>
        <v>0.61658047411546346</v>
      </c>
      <c r="T31" s="2">
        <f t="shared" si="9"/>
        <v>0.01</v>
      </c>
      <c r="U31" s="14">
        <f t="shared" si="10"/>
        <v>6.1658047411546346E-3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12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13"/>
        <v>2.0000000000000004E-2</v>
      </c>
      <c r="AN31" s="2">
        <v>0.02</v>
      </c>
      <c r="AO31" s="2">
        <v>0.38</v>
      </c>
      <c r="AP31" s="2">
        <f t="shared" si="14"/>
        <v>7.6E-3</v>
      </c>
      <c r="AQ31" s="1">
        <f t="shared" si="15"/>
        <v>4.2265804741154642E-2</v>
      </c>
      <c r="AR31" s="9">
        <f t="shared" si="16"/>
        <v>126.92874999999999</v>
      </c>
      <c r="AS31" s="1">
        <f t="shared" si="17"/>
        <v>0.1</v>
      </c>
      <c r="AT31" s="1">
        <f t="shared" si="18"/>
        <v>119857.83333333333</v>
      </c>
      <c r="AU31" s="1">
        <f t="shared" si="19"/>
        <v>430814558.413302</v>
      </c>
    </row>
    <row r="32" spans="1:47" x14ac:dyDescent="0.15">
      <c r="C32" s="7">
        <v>6</v>
      </c>
      <c r="D32" s="8">
        <v>25.195152569333299</v>
      </c>
      <c r="E32" s="10">
        <f t="shared" si="20"/>
        <v>25.488526926129001</v>
      </c>
      <c r="F32" s="7" t="s">
        <v>83</v>
      </c>
      <c r="G32" s="1">
        <v>7</v>
      </c>
      <c r="H32" s="9">
        <f t="shared" si="0"/>
        <v>25.195152569333299</v>
      </c>
      <c r="I32" s="9">
        <f t="shared" si="1"/>
        <v>298.34515256933327</v>
      </c>
      <c r="J32" s="9">
        <f t="shared" si="2"/>
        <v>0.35364874396636281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21"/>
        <v>2.6298259963083095</v>
      </c>
      <c r="P32" s="9">
        <f t="shared" si="5"/>
        <v>0.93003466044452232</v>
      </c>
      <c r="Q32" s="12">
        <f t="shared" si="6"/>
        <v>9.300346604445224E-2</v>
      </c>
      <c r="R32" s="9">
        <f t="shared" si="7"/>
        <v>0.12692875000000001</v>
      </c>
      <c r="S32" s="13">
        <f t="shared" si="8"/>
        <v>0.73272183051083573</v>
      </c>
      <c r="T32" s="2">
        <f t="shared" si="9"/>
        <v>0.01</v>
      </c>
      <c r="U32" s="14">
        <f t="shared" si="10"/>
        <v>7.3272183051083578E-3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12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13"/>
        <v>2.0000000000000004E-2</v>
      </c>
      <c r="AN32" s="2">
        <v>0.02</v>
      </c>
      <c r="AO32" s="2">
        <v>0.38</v>
      </c>
      <c r="AP32" s="2">
        <f t="shared" si="14"/>
        <v>7.6E-3</v>
      </c>
      <c r="AQ32" s="1">
        <f t="shared" si="15"/>
        <v>4.3427218305108366E-2</v>
      </c>
      <c r="AR32" s="9">
        <f t="shared" si="16"/>
        <v>126.92874999999999</v>
      </c>
      <c r="AS32" s="1">
        <f t="shared" si="17"/>
        <v>0.1</v>
      </c>
      <c r="AT32" s="1">
        <f t="shared" si="18"/>
        <v>119857.83333333333</v>
      </c>
      <c r="AU32" s="1">
        <f t="shared" si="19"/>
        <v>442652825.18130094</v>
      </c>
    </row>
    <row r="33" spans="1:48" x14ac:dyDescent="0.15">
      <c r="C33" s="7">
        <v>7</v>
      </c>
      <c r="D33" s="8">
        <v>24.6834244948387</v>
      </c>
      <c r="E33" s="10">
        <f t="shared" si="20"/>
        <v>25.195152569333299</v>
      </c>
      <c r="F33" s="7" t="s">
        <v>83</v>
      </c>
      <c r="G33" s="1">
        <v>8</v>
      </c>
      <c r="H33" s="9">
        <f t="shared" si="0"/>
        <v>24.6834244948387</v>
      </c>
      <c r="I33" s="9">
        <f t="shared" si="1"/>
        <v>297.83342449483865</v>
      </c>
      <c r="J33" s="9">
        <f t="shared" si="2"/>
        <v>0.33436393858945002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21"/>
        <v>2.9690788358637872</v>
      </c>
      <c r="P33" s="9">
        <f t="shared" si="5"/>
        <v>0.99275289354199503</v>
      </c>
      <c r="Q33" s="12">
        <f t="shared" si="6"/>
        <v>9.9275289354199506E-2</v>
      </c>
      <c r="R33" s="9">
        <f t="shared" si="7"/>
        <v>0.12692875000000001</v>
      </c>
      <c r="S33" s="13">
        <f t="shared" si="8"/>
        <v>0.78213398740789219</v>
      </c>
      <c r="T33" s="2">
        <f t="shared" si="9"/>
        <v>0.01</v>
      </c>
      <c r="U33" s="14">
        <f t="shared" si="10"/>
        <v>7.8213398740789222E-3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12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13"/>
        <v>2.0000000000000004E-2</v>
      </c>
      <c r="AN33" s="2">
        <v>0.02</v>
      </c>
      <c r="AO33" s="2">
        <v>0.38</v>
      </c>
      <c r="AP33" s="2">
        <f t="shared" si="14"/>
        <v>7.6E-3</v>
      </c>
      <c r="AQ33" s="1">
        <f t="shared" si="15"/>
        <v>4.3921339874078931E-2</v>
      </c>
      <c r="AR33" s="9">
        <f t="shared" si="16"/>
        <v>126.92874999999999</v>
      </c>
      <c r="AS33" s="1">
        <f t="shared" si="17"/>
        <v>0.1</v>
      </c>
      <c r="AT33" s="1">
        <f t="shared" si="18"/>
        <v>119857.83333333333</v>
      </c>
      <c r="AU33" s="1">
        <f t="shared" si="19"/>
        <v>447689397.10610485</v>
      </c>
    </row>
    <row r="34" spans="1:48" x14ac:dyDescent="0.15">
      <c r="C34" s="7">
        <v>8</v>
      </c>
      <c r="D34" s="8">
        <v>24.860027441290299</v>
      </c>
      <c r="E34" s="10">
        <f t="shared" si="20"/>
        <v>24.6834244948387</v>
      </c>
      <c r="F34" s="7" t="s">
        <v>83</v>
      </c>
      <c r="G34" s="1">
        <v>9</v>
      </c>
      <c r="H34" s="9">
        <f t="shared" si="0"/>
        <v>24.860027441290299</v>
      </c>
      <c r="I34" s="9">
        <f t="shared" si="1"/>
        <v>298.01002744129028</v>
      </c>
      <c r="J34" s="9">
        <f t="shared" si="2"/>
        <v>0.340904914294824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21"/>
        <v>3.2456134423217926</v>
      </c>
      <c r="P34" s="9">
        <f t="shared" si="5"/>
        <v>1.1064455723888393</v>
      </c>
      <c r="Q34" s="12">
        <f t="shared" si="6"/>
        <v>0.11064455723888394</v>
      </c>
      <c r="R34" s="9">
        <f t="shared" si="7"/>
        <v>0.12692875000000001</v>
      </c>
      <c r="S34" s="13">
        <f t="shared" si="8"/>
        <v>0.8717060338093926</v>
      </c>
      <c r="T34" s="2">
        <f t="shared" si="9"/>
        <v>0.01</v>
      </c>
      <c r="U34" s="14">
        <f t="shared" si="10"/>
        <v>8.7170603380939266E-3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12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13"/>
        <v>2.0000000000000004E-2</v>
      </c>
      <c r="AN34" s="2">
        <v>0.02</v>
      </c>
      <c r="AO34" s="2">
        <v>0.38</v>
      </c>
      <c r="AP34" s="2">
        <f t="shared" si="14"/>
        <v>7.6E-3</v>
      </c>
      <c r="AQ34" s="1">
        <f t="shared" si="15"/>
        <v>4.4817060338093934E-2</v>
      </c>
      <c r="AR34" s="9">
        <f t="shared" si="16"/>
        <v>126.92874999999999</v>
      </c>
      <c r="AS34" s="1">
        <f t="shared" si="17"/>
        <v>0.1</v>
      </c>
      <c r="AT34" s="1">
        <f t="shared" si="18"/>
        <v>119857.83333333333</v>
      </c>
      <c r="AU34" s="1">
        <f t="shared" si="19"/>
        <v>456819459.06824315</v>
      </c>
    </row>
    <row r="35" spans="1:48" x14ac:dyDescent="0.15">
      <c r="C35" s="7">
        <v>9</v>
      </c>
      <c r="D35" s="8">
        <v>25.2932525916667</v>
      </c>
      <c r="E35" s="10">
        <f t="shared" si="20"/>
        <v>24.860027441290299</v>
      </c>
      <c r="F35" s="7" t="s">
        <v>83</v>
      </c>
      <c r="G35" s="1">
        <v>10</v>
      </c>
      <c r="H35" s="9">
        <f t="shared" si="0"/>
        <v>25.2932525916667</v>
      </c>
      <c r="I35" s="9">
        <f t="shared" si="1"/>
        <v>298.44325259166669</v>
      </c>
      <c r="J35" s="9">
        <f t="shared" si="2"/>
        <v>0.35746298206533828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21"/>
        <v>3.4084553699329536</v>
      </c>
      <c r="P35" s="9">
        <f t="shared" si="5"/>
        <v>1.2183966207728494</v>
      </c>
      <c r="Q35" s="12">
        <f t="shared" si="6"/>
        <v>0.12183966207728494</v>
      </c>
      <c r="R35" s="9">
        <f t="shared" si="7"/>
        <v>0.12692875000000001</v>
      </c>
      <c r="S35" s="13">
        <f t="shared" si="8"/>
        <v>0.95990594784306105</v>
      </c>
      <c r="T35" s="2">
        <f t="shared" si="9"/>
        <v>0.01</v>
      </c>
      <c r="U35" s="14">
        <f t="shared" si="10"/>
        <v>9.5990594784306112E-3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12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13"/>
        <v>2.0000000000000004E-2</v>
      </c>
      <c r="AN35" s="2">
        <v>0.02</v>
      </c>
      <c r="AO35" s="2">
        <v>0.38</v>
      </c>
      <c r="AP35" s="2">
        <f t="shared" si="14"/>
        <v>7.6E-3</v>
      </c>
      <c r="AQ35" s="1">
        <f t="shared" si="15"/>
        <v>4.5699059478430615E-2</v>
      </c>
      <c r="AR35" s="9">
        <f t="shared" si="16"/>
        <v>126.92874999999999</v>
      </c>
      <c r="AS35" s="1">
        <f t="shared" si="17"/>
        <v>0.1</v>
      </c>
      <c r="AT35" s="1">
        <f t="shared" si="18"/>
        <v>119857.83333333333</v>
      </c>
      <c r="AU35" s="1">
        <f t="shared" si="19"/>
        <v>465809659.83437389</v>
      </c>
    </row>
    <row r="36" spans="1:48" x14ac:dyDescent="0.15">
      <c r="C36" s="7">
        <v>10</v>
      </c>
      <c r="D36" s="8">
        <v>25.4898562619355</v>
      </c>
      <c r="E36" s="10">
        <f t="shared" si="20"/>
        <v>25.2932525916667</v>
      </c>
      <c r="F36" s="7" t="s">
        <v>83</v>
      </c>
      <c r="G36" s="1">
        <v>11</v>
      </c>
      <c r="H36" s="9">
        <f t="shared" si="0"/>
        <v>25.4898562619355</v>
      </c>
      <c r="I36" s="9">
        <f t="shared" si="1"/>
        <v>298.63985626193551</v>
      </c>
      <c r="J36" s="9">
        <f t="shared" si="2"/>
        <v>0.36522368762409735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2.0805558117020992</v>
      </c>
      <c r="O36" s="9">
        <f t="shared" si="21"/>
        <v>1.3787904374580049</v>
      </c>
      <c r="P36" s="9">
        <f t="shared" si="5"/>
        <v>0.50356692802925496</v>
      </c>
      <c r="Q36" s="12">
        <f t="shared" si="6"/>
        <v>5.0356692802925498E-2</v>
      </c>
      <c r="R36" s="9">
        <f t="shared" si="7"/>
        <v>0.12692875000000001</v>
      </c>
      <c r="S36" s="13">
        <f t="shared" si="8"/>
        <v>0.39673196815477579</v>
      </c>
      <c r="T36" s="2">
        <f t="shared" si="9"/>
        <v>0.01</v>
      </c>
      <c r="U36" s="14">
        <f t="shared" si="10"/>
        <v>3.9673196815477579E-3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12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13"/>
        <v>2.0000000000000004E-2</v>
      </c>
      <c r="AN36" s="2">
        <v>0.02</v>
      </c>
      <c r="AO36" s="2">
        <v>0.38</v>
      </c>
      <c r="AP36" s="2">
        <f t="shared" si="14"/>
        <v>7.6E-3</v>
      </c>
      <c r="AQ36" s="1">
        <f t="shared" si="15"/>
        <v>4.0067319681547767E-2</v>
      </c>
      <c r="AR36" s="9">
        <f t="shared" si="16"/>
        <v>126.92874999999999</v>
      </c>
      <c r="AS36" s="1">
        <f t="shared" si="17"/>
        <v>0.1</v>
      </c>
      <c r="AT36" s="1">
        <f t="shared" si="18"/>
        <v>119857.83333333333</v>
      </c>
      <c r="AU36" s="1">
        <f t="shared" si="19"/>
        <v>408405441.25740558</v>
      </c>
    </row>
    <row r="37" spans="1:48" x14ac:dyDescent="0.15">
      <c r="C37" s="7">
        <v>11</v>
      </c>
      <c r="D37" s="8">
        <v>25.395376890333299</v>
      </c>
      <c r="E37" s="10">
        <f t="shared" si="20"/>
        <v>25.4898562619355</v>
      </c>
      <c r="F37" s="7" t="s">
        <v>85</v>
      </c>
      <c r="G37" s="1">
        <v>12</v>
      </c>
      <c r="H37" s="9">
        <f t="shared" si="0"/>
        <v>25.395376890333299</v>
      </c>
      <c r="I37" s="9">
        <f t="shared" si="1"/>
        <v>298.54537689033327</v>
      </c>
      <c r="J37" s="9">
        <f t="shared" si="2"/>
        <v>0.36147469155243661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21"/>
        <v>2.1445110094287498</v>
      </c>
      <c r="P37" s="9">
        <f t="shared" si="5"/>
        <v>0.77518645566406186</v>
      </c>
      <c r="Q37" s="12">
        <f t="shared" si="6"/>
        <v>7.7518645566406197E-2</v>
      </c>
      <c r="R37" s="9">
        <f t="shared" si="7"/>
        <v>0.12692875000000001</v>
      </c>
      <c r="S37" s="13">
        <f t="shared" si="8"/>
        <v>0.6107256674820023</v>
      </c>
      <c r="T37" s="2">
        <f t="shared" si="9"/>
        <v>0.01</v>
      </c>
      <c r="U37" s="14">
        <f t="shared" si="10"/>
        <v>6.1072566748200229E-3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12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13"/>
        <v>2.0000000000000004E-2</v>
      </c>
      <c r="AN37" s="2">
        <v>0.02</v>
      </c>
      <c r="AO37" s="2">
        <v>0.38</v>
      </c>
      <c r="AP37" s="2">
        <f t="shared" si="14"/>
        <v>7.6E-3</v>
      </c>
      <c r="AQ37" s="1">
        <f t="shared" si="15"/>
        <v>4.2207256674820032E-2</v>
      </c>
      <c r="AR37" s="9">
        <f t="shared" si="16"/>
        <v>126.92874999999999</v>
      </c>
      <c r="AS37" s="1">
        <f t="shared" si="17"/>
        <v>0.1</v>
      </c>
      <c r="AT37" s="1">
        <f t="shared" si="18"/>
        <v>119857.83333333333</v>
      </c>
      <c r="AU37" s="1">
        <f t="shared" si="19"/>
        <v>430217779.06653762</v>
      </c>
      <c r="AV37" s="1">
        <f>SUM(AU26:AU37)</f>
        <v>5215384676.2864466</v>
      </c>
    </row>
    <row r="38" spans="1:48" x14ac:dyDescent="0.15">
      <c r="C38" s="7">
        <v>12</v>
      </c>
      <c r="D38" s="8">
        <v>25.293820354838701</v>
      </c>
      <c r="E38" s="10">
        <f t="shared" si="20"/>
        <v>25.395376890333299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8">
        <v>25.259133497419398</v>
      </c>
      <c r="E42" s="7"/>
      <c r="F42" s="7"/>
      <c r="G42" s="1">
        <v>1</v>
      </c>
      <c r="H42" s="9">
        <f t="shared" ref="H42:H53" si="22">E43</f>
        <v>25.259133497419398</v>
      </c>
      <c r="I42" s="9">
        <f t="shared" ref="I42:I53" si="23">H42+273.15</f>
        <v>298.40913349741936</v>
      </c>
      <c r="J42" s="9">
        <f t="shared" ref="J42:J53" si="24">EXP(($C$15*(I42-$C$13))/($C$16*I42*$C$13))</f>
        <v>0.35613203527991966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0.43529796089742528</v>
      </c>
      <c r="Q42" s="12">
        <f t="shared" ref="Q42:Q53" si="28">P42*$B$44</f>
        <v>0.10447151061538207</v>
      </c>
      <c r="R42" s="9">
        <f t="shared" ref="R42:R53" si="29">L42*$B$44</f>
        <v>0.29335049999999996</v>
      </c>
      <c r="S42" s="13">
        <f t="shared" ref="S42:S53" si="30">Q42/R42</f>
        <v>0.35613203527991971</v>
      </c>
      <c r="T42" s="2">
        <f t="shared" ref="T42:T53" si="31">$B$43/100</f>
        <v>0.01</v>
      </c>
      <c r="U42" s="14">
        <f t="shared" ref="U42:U53" si="32">S42*T42</f>
        <v>3.5613203527991972E-3</v>
      </c>
      <c r="V42" s="13"/>
      <c r="W42" s="2"/>
      <c r="X42" s="14"/>
      <c r="Y42" s="2">
        <v>0.05</v>
      </c>
      <c r="Z42" s="2">
        <v>0.01</v>
      </c>
      <c r="AA42" s="2">
        <f t="shared" ref="AA42:AA53" si="33">Y42*Z42</f>
        <v>5.0000000000000001E-4</v>
      </c>
      <c r="AB42" s="2">
        <v>0.02</v>
      </c>
      <c r="AC42" s="2">
        <v>0.48</v>
      </c>
      <c r="AD42" s="2">
        <f t="shared" ref="AD42:AD53" si="34">AB42*AC42</f>
        <v>9.5999999999999992E-3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5">AK42*AL42</f>
        <v>2.0000000000000004E-2</v>
      </c>
      <c r="AN42" s="2">
        <v>0.02</v>
      </c>
      <c r="AO42" s="2">
        <v>0.3</v>
      </c>
      <c r="AP42" s="2">
        <f t="shared" ref="AP42:AP53" si="36">AO42*AN42</f>
        <v>6.0000000000000001E-3</v>
      </c>
      <c r="AQ42" s="1">
        <f t="shared" ref="AQ42:AQ53" si="37">(AP42+AM42+AD42+AA42+U42+X42+AG42+AJ42)</f>
        <v>3.9661320352799199E-2</v>
      </c>
      <c r="AR42" s="9">
        <f t="shared" ref="AR42:AR53" si="38">$B$42/12</f>
        <v>122.229375</v>
      </c>
      <c r="AS42" s="1">
        <f t="shared" ref="AS42:AS53" si="39">$B$44</f>
        <v>0.24</v>
      </c>
      <c r="AT42" s="1">
        <f t="shared" ref="AT42:AT53" si="40">$E$3/12</f>
        <v>1331724.75</v>
      </c>
      <c r="AU42" s="1">
        <f t="shared" ref="AU42:AU53" si="41">AT42*10000*AS42*0.67*AR42*AQ42</f>
        <v>10381097612.86323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8">
        <v>25.177884392580602</v>
      </c>
      <c r="E43" s="10">
        <f t="shared" ref="E43:E54" si="42">D42</f>
        <v>25.259133497419398</v>
      </c>
      <c r="F43" s="7" t="s">
        <v>83</v>
      </c>
      <c r="G43" s="1">
        <v>2</v>
      </c>
      <c r="H43" s="9">
        <f t="shared" si="22"/>
        <v>25.177884392580602</v>
      </c>
      <c r="I43" s="9">
        <f t="shared" si="23"/>
        <v>298.32788439258059</v>
      </c>
      <c r="J43" s="9">
        <f t="shared" si="24"/>
        <v>0.35298130525427313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3">L43+O42-P42-N43</f>
        <v>2.0092895391025745</v>
      </c>
      <c r="P43" s="9">
        <f t="shared" si="27"/>
        <v>0.70924164414618363</v>
      </c>
      <c r="Q43" s="12">
        <f t="shared" si="28"/>
        <v>0.17021799459508408</v>
      </c>
      <c r="R43" s="9">
        <f t="shared" si="29"/>
        <v>0.29335049999999996</v>
      </c>
      <c r="S43" s="13">
        <f t="shared" si="30"/>
        <v>0.5802546598525794</v>
      </c>
      <c r="T43" s="2">
        <f t="shared" si="31"/>
        <v>0.01</v>
      </c>
      <c r="U43" s="14">
        <f t="shared" si="32"/>
        <v>5.8025465985257945E-3</v>
      </c>
      <c r="V43" s="13"/>
      <c r="W43" s="2"/>
      <c r="X43" s="14"/>
      <c r="Y43" s="2">
        <v>0.05</v>
      </c>
      <c r="Z43" s="2">
        <v>0.01</v>
      </c>
      <c r="AA43" s="2">
        <f t="shared" si="33"/>
        <v>5.0000000000000001E-4</v>
      </c>
      <c r="AB43" s="2">
        <v>0.02</v>
      </c>
      <c r="AC43" s="2">
        <v>0.48</v>
      </c>
      <c r="AD43" s="2">
        <f t="shared" si="34"/>
        <v>9.5999999999999992E-3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5"/>
        <v>2.0000000000000004E-2</v>
      </c>
      <c r="AN43" s="2">
        <v>0.02</v>
      </c>
      <c r="AO43" s="2">
        <v>0.3</v>
      </c>
      <c r="AP43" s="2">
        <f t="shared" si="36"/>
        <v>6.0000000000000001E-3</v>
      </c>
      <c r="AQ43" s="1">
        <f t="shared" si="37"/>
        <v>4.1902546598525797E-2</v>
      </c>
      <c r="AR43" s="9">
        <f t="shared" si="38"/>
        <v>122.229375</v>
      </c>
      <c r="AS43" s="1">
        <f t="shared" si="39"/>
        <v>0.24</v>
      </c>
      <c r="AT43" s="1">
        <f t="shared" si="40"/>
        <v>1331724.75</v>
      </c>
      <c r="AU43" s="1">
        <f t="shared" si="41"/>
        <v>10967724286.469591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25.101073146551698</v>
      </c>
      <c r="E44" s="10">
        <f t="shared" si="42"/>
        <v>25.177884392580602</v>
      </c>
      <c r="F44" s="7" t="s">
        <v>83</v>
      </c>
      <c r="G44" s="1">
        <v>3</v>
      </c>
      <c r="H44" s="9">
        <f t="shared" si="22"/>
        <v>25.101073146551698</v>
      </c>
      <c r="I44" s="9">
        <f t="shared" si="23"/>
        <v>298.25107314655168</v>
      </c>
      <c r="J44" s="9">
        <f t="shared" si="24"/>
        <v>0.35002674767040376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3"/>
        <v>2.5223416449563909</v>
      </c>
      <c r="P44" s="9">
        <f t="shared" si="27"/>
        <v>0.88288704249770178</v>
      </c>
      <c r="Q44" s="12">
        <f t="shared" si="28"/>
        <v>0.21189289019944843</v>
      </c>
      <c r="R44" s="9">
        <f t="shared" si="29"/>
        <v>0.29335049999999996</v>
      </c>
      <c r="S44" s="13">
        <f t="shared" si="30"/>
        <v>0.72231985355214479</v>
      </c>
      <c r="T44" s="2">
        <f t="shared" si="31"/>
        <v>0.01</v>
      </c>
      <c r="U44" s="14">
        <f t="shared" si="32"/>
        <v>7.2231985355214476E-3</v>
      </c>
      <c r="V44" s="13"/>
      <c r="W44" s="2"/>
      <c r="X44" s="14"/>
      <c r="Y44" s="2">
        <v>0.05</v>
      </c>
      <c r="Z44" s="2">
        <v>0.01</v>
      </c>
      <c r="AA44" s="2">
        <f t="shared" si="33"/>
        <v>5.0000000000000001E-4</v>
      </c>
      <c r="AB44" s="2">
        <v>0.02</v>
      </c>
      <c r="AC44" s="2">
        <v>0.48</v>
      </c>
      <c r="AD44" s="2">
        <f t="shared" si="34"/>
        <v>9.5999999999999992E-3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5"/>
        <v>2.0000000000000004E-2</v>
      </c>
      <c r="AN44" s="2">
        <v>0.02</v>
      </c>
      <c r="AO44" s="2">
        <v>0.3</v>
      </c>
      <c r="AP44" s="2">
        <f t="shared" si="36"/>
        <v>6.0000000000000001E-3</v>
      </c>
      <c r="AQ44" s="1">
        <f t="shared" si="37"/>
        <v>4.3323198535521447E-2</v>
      </c>
      <c r="AR44" s="9">
        <f t="shared" si="38"/>
        <v>122.229375</v>
      </c>
      <c r="AS44" s="1">
        <f t="shared" si="39"/>
        <v>0.24</v>
      </c>
      <c r="AT44" s="1">
        <f t="shared" si="40"/>
        <v>1331724.75</v>
      </c>
      <c r="AU44" s="1">
        <f t="shared" si="41"/>
        <v>11339570869.000578</v>
      </c>
    </row>
    <row r="45" spans="1:48" x14ac:dyDescent="0.15">
      <c r="C45" s="7">
        <v>3</v>
      </c>
      <c r="D45" s="8">
        <v>25.218708650322601</v>
      </c>
      <c r="E45" s="10">
        <f t="shared" si="42"/>
        <v>25.101073146551698</v>
      </c>
      <c r="F45" s="7" t="s">
        <v>83</v>
      </c>
      <c r="G45" s="1">
        <v>4</v>
      </c>
      <c r="H45" s="9">
        <f t="shared" si="22"/>
        <v>25.218708650322601</v>
      </c>
      <c r="I45" s="9">
        <f t="shared" si="23"/>
        <v>298.36870865032256</v>
      </c>
      <c r="J45" s="9">
        <f t="shared" si="24"/>
        <v>0.35456112927556849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3"/>
        <v>2.8617483524586893</v>
      </c>
      <c r="P45" s="9">
        <f t="shared" si="27"/>
        <v>1.0146647275502505</v>
      </c>
      <c r="Q45" s="12">
        <f t="shared" si="28"/>
        <v>0.24351953461206011</v>
      </c>
      <c r="R45" s="9">
        <f t="shared" si="29"/>
        <v>0.29335049999999996</v>
      </c>
      <c r="S45" s="13">
        <f t="shared" si="30"/>
        <v>0.83013165006386602</v>
      </c>
      <c r="T45" s="2">
        <f t="shared" si="31"/>
        <v>0.01</v>
      </c>
      <c r="U45" s="14">
        <f t="shared" si="32"/>
        <v>8.3013165006386603E-3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3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5"/>
        <v>2.0000000000000004E-2</v>
      </c>
      <c r="AN45" s="2">
        <v>0.02</v>
      </c>
      <c r="AO45" s="2">
        <v>0.3</v>
      </c>
      <c r="AP45" s="2">
        <f t="shared" si="36"/>
        <v>6.0000000000000001E-3</v>
      </c>
      <c r="AQ45" s="1">
        <f t="shared" si="37"/>
        <v>4.4401316500638659E-2</v>
      </c>
      <c r="AR45" s="9">
        <f t="shared" si="38"/>
        <v>122.229375</v>
      </c>
      <c r="AS45" s="1">
        <f t="shared" si="39"/>
        <v>0.24</v>
      </c>
      <c r="AT45" s="1">
        <f t="shared" si="40"/>
        <v>1331724.75</v>
      </c>
      <c r="AU45" s="1">
        <f t="shared" si="41"/>
        <v>11621761369.329529</v>
      </c>
    </row>
    <row r="46" spans="1:48" x14ac:dyDescent="0.15">
      <c r="C46" s="7">
        <v>4</v>
      </c>
      <c r="D46" s="8">
        <v>25.355246681000001</v>
      </c>
      <c r="E46" s="10">
        <f t="shared" si="42"/>
        <v>25.218708650322601</v>
      </c>
      <c r="F46" s="7" t="s">
        <v>83</v>
      </c>
      <c r="G46" s="1">
        <v>5</v>
      </c>
      <c r="H46" s="9">
        <f t="shared" si="22"/>
        <v>25.355246681000001</v>
      </c>
      <c r="I46" s="9">
        <f t="shared" si="23"/>
        <v>298.50524668099996</v>
      </c>
      <c r="J46" s="9">
        <f t="shared" si="24"/>
        <v>0.35989325773483594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1.7547294436630168</v>
      </c>
      <c r="O46" s="9">
        <f t="shared" si="43"/>
        <v>1.3146479312454216</v>
      </c>
      <c r="P46" s="9">
        <f t="shared" si="27"/>
        <v>0.47313292675027735</v>
      </c>
      <c r="Q46" s="12">
        <f t="shared" si="28"/>
        <v>0.11355190242006656</v>
      </c>
      <c r="R46" s="9">
        <f t="shared" si="29"/>
        <v>0.29335049999999996</v>
      </c>
      <c r="S46" s="13">
        <f t="shared" si="30"/>
        <v>0.38708610491567791</v>
      </c>
      <c r="T46" s="2">
        <f t="shared" si="31"/>
        <v>0.01</v>
      </c>
      <c r="U46" s="14">
        <f t="shared" si="32"/>
        <v>3.8708610491567791E-3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3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5"/>
        <v>2.0000000000000004E-2</v>
      </c>
      <c r="AN46" s="2">
        <v>0.02</v>
      </c>
      <c r="AO46" s="2">
        <v>0.3</v>
      </c>
      <c r="AP46" s="2">
        <f t="shared" si="36"/>
        <v>6.0000000000000001E-3</v>
      </c>
      <c r="AQ46" s="1">
        <f t="shared" si="37"/>
        <v>3.9970861049156779E-2</v>
      </c>
      <c r="AR46" s="9">
        <f t="shared" si="38"/>
        <v>122.229375</v>
      </c>
      <c r="AS46" s="1">
        <f t="shared" si="39"/>
        <v>0.24</v>
      </c>
      <c r="AT46" s="1">
        <f t="shared" si="40"/>
        <v>1331724.75</v>
      </c>
      <c r="AU46" s="1">
        <f t="shared" si="41"/>
        <v>10462117915.6534</v>
      </c>
    </row>
    <row r="47" spans="1:48" x14ac:dyDescent="0.15">
      <c r="C47" s="7">
        <v>5</v>
      </c>
      <c r="D47" s="8">
        <v>25.488526926129001</v>
      </c>
      <c r="E47" s="10">
        <f t="shared" si="42"/>
        <v>25.355246681000001</v>
      </c>
      <c r="F47" s="7" t="s">
        <v>85</v>
      </c>
      <c r="G47" s="1">
        <v>6</v>
      </c>
      <c r="H47" s="9">
        <f t="shared" si="22"/>
        <v>25.488526926129001</v>
      </c>
      <c r="I47" s="9">
        <f t="shared" si="23"/>
        <v>298.63852692612897</v>
      </c>
      <c r="J47" s="9">
        <f t="shared" si="24"/>
        <v>0.3651706865967464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3"/>
        <v>2.063808754495144</v>
      </c>
      <c r="P47" s="9">
        <f t="shared" si="27"/>
        <v>0.75364245988336775</v>
      </c>
      <c r="Q47" s="12">
        <f t="shared" si="28"/>
        <v>0.18087419037200825</v>
      </c>
      <c r="R47" s="9">
        <f t="shared" si="29"/>
        <v>0.29335049999999996</v>
      </c>
      <c r="S47" s="13">
        <f t="shared" si="30"/>
        <v>0.61658047411546346</v>
      </c>
      <c r="T47" s="2">
        <f t="shared" si="31"/>
        <v>0.01</v>
      </c>
      <c r="U47" s="14">
        <f t="shared" si="32"/>
        <v>6.1658047411546346E-3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3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5"/>
        <v>2.0000000000000004E-2</v>
      </c>
      <c r="AN47" s="2">
        <v>0.02</v>
      </c>
      <c r="AO47" s="2">
        <v>0.3</v>
      </c>
      <c r="AP47" s="2">
        <f t="shared" si="36"/>
        <v>6.0000000000000001E-3</v>
      </c>
      <c r="AQ47" s="1">
        <f t="shared" si="37"/>
        <v>4.2265804741154635E-2</v>
      </c>
      <c r="AR47" s="9">
        <f t="shared" si="38"/>
        <v>122.229375</v>
      </c>
      <c r="AS47" s="1">
        <f t="shared" si="39"/>
        <v>0.24</v>
      </c>
      <c r="AT47" s="1">
        <f t="shared" si="40"/>
        <v>1331724.75</v>
      </c>
      <c r="AU47" s="1">
        <f t="shared" si="41"/>
        <v>11062804788.171324</v>
      </c>
    </row>
    <row r="48" spans="1:48" x14ac:dyDescent="0.15">
      <c r="C48" s="7">
        <v>6</v>
      </c>
      <c r="D48" s="8">
        <v>25.195152569333299</v>
      </c>
      <c r="E48" s="10">
        <f t="shared" si="42"/>
        <v>25.488526926129001</v>
      </c>
      <c r="F48" s="7" t="s">
        <v>83</v>
      </c>
      <c r="G48" s="1">
        <v>7</v>
      </c>
      <c r="H48" s="9">
        <f t="shared" si="22"/>
        <v>25.195152569333299</v>
      </c>
      <c r="I48" s="9">
        <f t="shared" si="23"/>
        <v>298.34515256933327</v>
      </c>
      <c r="J48" s="9">
        <f t="shared" si="24"/>
        <v>0.35364874396636281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3"/>
        <v>2.532460044611776</v>
      </c>
      <c r="P48" s="9">
        <f t="shared" si="27"/>
        <v>0.89560131392195375</v>
      </c>
      <c r="Q48" s="12">
        <f t="shared" si="28"/>
        <v>0.2149443153412689</v>
      </c>
      <c r="R48" s="9">
        <f t="shared" si="29"/>
        <v>0.29335049999999996</v>
      </c>
      <c r="S48" s="13">
        <f t="shared" si="30"/>
        <v>0.73272183051083573</v>
      </c>
      <c r="T48" s="2">
        <f t="shared" si="31"/>
        <v>0.01</v>
      </c>
      <c r="U48" s="14">
        <f t="shared" si="32"/>
        <v>7.3272183051083578E-3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3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5"/>
        <v>2.0000000000000004E-2</v>
      </c>
      <c r="AN48" s="2">
        <v>0.02</v>
      </c>
      <c r="AO48" s="2">
        <v>0.3</v>
      </c>
      <c r="AP48" s="2">
        <f t="shared" si="36"/>
        <v>6.0000000000000001E-3</v>
      </c>
      <c r="AQ48" s="1">
        <f t="shared" si="37"/>
        <v>4.3427218305108359E-2</v>
      </c>
      <c r="AR48" s="9">
        <f t="shared" si="38"/>
        <v>122.229375</v>
      </c>
      <c r="AS48" s="1">
        <f t="shared" si="39"/>
        <v>0.24</v>
      </c>
      <c r="AT48" s="1">
        <f t="shared" si="40"/>
        <v>1331724.75</v>
      </c>
      <c r="AU48" s="1">
        <f t="shared" si="41"/>
        <v>11366797380.17428</v>
      </c>
    </row>
    <row r="49" spans="1:48" x14ac:dyDescent="0.15">
      <c r="C49" s="7">
        <v>7</v>
      </c>
      <c r="D49" s="8">
        <v>24.6834244948387</v>
      </c>
      <c r="E49" s="10">
        <f t="shared" si="42"/>
        <v>25.195152569333299</v>
      </c>
      <c r="F49" s="7" t="s">
        <v>83</v>
      </c>
      <c r="G49" s="1">
        <v>8</v>
      </c>
      <c r="H49" s="9">
        <f t="shared" si="22"/>
        <v>24.6834244948387</v>
      </c>
      <c r="I49" s="9">
        <f t="shared" si="23"/>
        <v>297.83342449483865</v>
      </c>
      <c r="J49" s="9">
        <f t="shared" si="24"/>
        <v>0.33436393858945002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3"/>
        <v>2.8591524806898221</v>
      </c>
      <c r="P49" s="9">
        <f t="shared" si="27"/>
        <v>0.95599748447124533</v>
      </c>
      <c r="Q49" s="12">
        <f t="shared" si="28"/>
        <v>0.22943939627309887</v>
      </c>
      <c r="R49" s="9">
        <f t="shared" si="29"/>
        <v>0.29335049999999996</v>
      </c>
      <c r="S49" s="13">
        <f t="shared" si="30"/>
        <v>0.78213398740789231</v>
      </c>
      <c r="T49" s="2">
        <f t="shared" si="31"/>
        <v>0.01</v>
      </c>
      <c r="U49" s="14">
        <f t="shared" si="32"/>
        <v>7.8213398740789239E-3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3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5"/>
        <v>2.0000000000000004E-2</v>
      </c>
      <c r="AN49" s="2">
        <v>0.02</v>
      </c>
      <c r="AO49" s="2">
        <v>0.3</v>
      </c>
      <c r="AP49" s="2">
        <f t="shared" si="36"/>
        <v>6.0000000000000001E-3</v>
      </c>
      <c r="AQ49" s="1">
        <f t="shared" si="37"/>
        <v>4.3921339874078924E-2</v>
      </c>
      <c r="AR49" s="9">
        <f t="shared" si="38"/>
        <v>122.229375</v>
      </c>
      <c r="AS49" s="1">
        <f t="shared" si="39"/>
        <v>0.24</v>
      </c>
      <c r="AT49" s="1">
        <f t="shared" si="40"/>
        <v>1331724.75</v>
      </c>
      <c r="AU49" s="1">
        <f t="shared" si="41"/>
        <v>11496130548.976425</v>
      </c>
    </row>
    <row r="50" spans="1:48" x14ac:dyDescent="0.15">
      <c r="C50" s="7">
        <v>8</v>
      </c>
      <c r="D50" s="8">
        <v>24.860027441290299</v>
      </c>
      <c r="E50" s="10">
        <f t="shared" si="42"/>
        <v>24.6834244948387</v>
      </c>
      <c r="F50" s="7" t="s">
        <v>83</v>
      </c>
      <c r="G50" s="1">
        <v>9</v>
      </c>
      <c r="H50" s="9">
        <f t="shared" si="22"/>
        <v>24.860027441290299</v>
      </c>
      <c r="I50" s="9">
        <f t="shared" si="23"/>
        <v>298.01002744129028</v>
      </c>
      <c r="J50" s="9">
        <f t="shared" si="24"/>
        <v>0.340904914294824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3"/>
        <v>3.1254487462185772</v>
      </c>
      <c r="P50" s="9">
        <f t="shared" si="27"/>
        <v>1.0654808369625093</v>
      </c>
      <c r="Q50" s="12">
        <f t="shared" si="28"/>
        <v>0.2557154008710022</v>
      </c>
      <c r="R50" s="9">
        <f t="shared" si="29"/>
        <v>0.29335049999999996</v>
      </c>
      <c r="S50" s="13">
        <f t="shared" si="30"/>
        <v>0.8717060338093926</v>
      </c>
      <c r="T50" s="2">
        <f t="shared" si="31"/>
        <v>0.01</v>
      </c>
      <c r="U50" s="14">
        <f t="shared" si="32"/>
        <v>8.7170603380939266E-3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3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5"/>
        <v>2.0000000000000004E-2</v>
      </c>
      <c r="AN50" s="2">
        <v>0.02</v>
      </c>
      <c r="AO50" s="2">
        <v>0.3</v>
      </c>
      <c r="AP50" s="2">
        <f t="shared" si="36"/>
        <v>6.0000000000000001E-3</v>
      </c>
      <c r="AQ50" s="1">
        <f t="shared" si="37"/>
        <v>4.4817060338093927E-2</v>
      </c>
      <c r="AR50" s="9">
        <f t="shared" si="38"/>
        <v>122.229375</v>
      </c>
      <c r="AS50" s="1">
        <f t="shared" si="39"/>
        <v>0.24</v>
      </c>
      <c r="AT50" s="1">
        <f t="shared" si="40"/>
        <v>1331724.75</v>
      </c>
      <c r="AU50" s="1">
        <f t="shared" si="41"/>
        <v>11730579666.859175</v>
      </c>
    </row>
    <row r="51" spans="1:48" x14ac:dyDescent="0.15">
      <c r="C51" s="7">
        <v>9</v>
      </c>
      <c r="D51" s="8">
        <v>25.2932525916667</v>
      </c>
      <c r="E51" s="10">
        <f t="shared" si="42"/>
        <v>24.860027441290299</v>
      </c>
      <c r="F51" s="7" t="s">
        <v>83</v>
      </c>
      <c r="G51" s="1">
        <v>10</v>
      </c>
      <c r="H51" s="9">
        <f t="shared" si="22"/>
        <v>25.2932525916667</v>
      </c>
      <c r="I51" s="9">
        <f t="shared" si="23"/>
        <v>298.44325259166669</v>
      </c>
      <c r="J51" s="9">
        <f t="shared" si="24"/>
        <v>0.35746298206533828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3"/>
        <v>3.2822616592560685</v>
      </c>
      <c r="P51" s="9">
        <f t="shared" si="27"/>
        <v>1.1732870406363995</v>
      </c>
      <c r="Q51" s="12">
        <f t="shared" si="28"/>
        <v>0.28158888975273588</v>
      </c>
      <c r="R51" s="9">
        <f t="shared" si="29"/>
        <v>0.29335049999999996</v>
      </c>
      <c r="S51" s="13">
        <f t="shared" si="30"/>
        <v>0.95990594784306116</v>
      </c>
      <c r="T51" s="2">
        <f t="shared" si="31"/>
        <v>0.01</v>
      </c>
      <c r="U51" s="14">
        <f t="shared" si="32"/>
        <v>9.5990594784306112E-3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3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5"/>
        <v>2.0000000000000004E-2</v>
      </c>
      <c r="AN51" s="2">
        <v>0.02</v>
      </c>
      <c r="AO51" s="2">
        <v>0.3</v>
      </c>
      <c r="AP51" s="2">
        <f t="shared" si="36"/>
        <v>6.0000000000000001E-3</v>
      </c>
      <c r="AQ51" s="1">
        <f t="shared" si="37"/>
        <v>4.5699059478430615E-2</v>
      </c>
      <c r="AR51" s="9">
        <f t="shared" si="38"/>
        <v>122.229375</v>
      </c>
      <c r="AS51" s="1">
        <f t="shared" si="39"/>
        <v>0.24</v>
      </c>
      <c r="AT51" s="1">
        <f t="shared" si="40"/>
        <v>1331724.75</v>
      </c>
      <c r="AU51" s="1">
        <f t="shared" si="41"/>
        <v>11961437315.793961</v>
      </c>
    </row>
    <row r="52" spans="1:48" x14ac:dyDescent="0.15">
      <c r="C52" s="7">
        <v>10</v>
      </c>
      <c r="D52" s="8">
        <v>25.4898562619355</v>
      </c>
      <c r="E52" s="10">
        <f t="shared" si="42"/>
        <v>25.2932525916667</v>
      </c>
      <c r="F52" s="7" t="s">
        <v>83</v>
      </c>
      <c r="G52" s="1">
        <v>11</v>
      </c>
      <c r="H52" s="9">
        <f t="shared" si="22"/>
        <v>25.4898562619355</v>
      </c>
      <c r="I52" s="9">
        <f t="shared" si="23"/>
        <v>298.63985626193551</v>
      </c>
      <c r="J52" s="9">
        <f t="shared" si="24"/>
        <v>0.36522368762409735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2.0035258876886859</v>
      </c>
      <c r="O52" s="9">
        <f t="shared" si="43"/>
        <v>1.3277424809309837</v>
      </c>
      <c r="P52" s="9">
        <f t="shared" si="27"/>
        <v>0.48492300510078162</v>
      </c>
      <c r="Q52" s="12">
        <f t="shared" si="28"/>
        <v>0.11638152122418759</v>
      </c>
      <c r="R52" s="9">
        <f t="shared" si="29"/>
        <v>0.29335049999999996</v>
      </c>
      <c r="S52" s="13">
        <f t="shared" si="30"/>
        <v>0.39673196815477596</v>
      </c>
      <c r="T52" s="2">
        <f t="shared" si="31"/>
        <v>0.01</v>
      </c>
      <c r="U52" s="14">
        <f t="shared" si="32"/>
        <v>3.9673196815477596E-3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3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5"/>
        <v>2.0000000000000004E-2</v>
      </c>
      <c r="AN52" s="2">
        <v>0.02</v>
      </c>
      <c r="AO52" s="2">
        <v>0.3</v>
      </c>
      <c r="AP52" s="2">
        <f t="shared" si="36"/>
        <v>6.0000000000000001E-3</v>
      </c>
      <c r="AQ52" s="1">
        <f t="shared" si="37"/>
        <v>4.006731968154776E-2</v>
      </c>
      <c r="AR52" s="9">
        <f t="shared" si="38"/>
        <v>122.229375</v>
      </c>
      <c r="AS52" s="1">
        <f t="shared" si="39"/>
        <v>0.24</v>
      </c>
      <c r="AT52" s="1">
        <f t="shared" si="40"/>
        <v>1331724.75</v>
      </c>
      <c r="AU52" s="1">
        <f t="shared" si="41"/>
        <v>10487365347.396639</v>
      </c>
    </row>
    <row r="53" spans="1:48" x14ac:dyDescent="0.15">
      <c r="C53" s="7">
        <v>11</v>
      </c>
      <c r="D53" s="8">
        <v>25.395376890333299</v>
      </c>
      <c r="E53" s="10">
        <f t="shared" si="42"/>
        <v>25.4898562619355</v>
      </c>
      <c r="F53" s="7" t="s">
        <v>85</v>
      </c>
      <c r="G53" s="1">
        <v>12</v>
      </c>
      <c r="H53" s="9">
        <f t="shared" si="22"/>
        <v>25.395376890333299</v>
      </c>
      <c r="I53" s="9">
        <f t="shared" si="23"/>
        <v>298.54537689033327</v>
      </c>
      <c r="J53" s="9">
        <f t="shared" si="24"/>
        <v>0.36147469155243661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3"/>
        <v>2.0651132258302018</v>
      </c>
      <c r="P53" s="9">
        <f t="shared" si="27"/>
        <v>0.7464861663278296</v>
      </c>
      <c r="Q53" s="12">
        <f t="shared" si="28"/>
        <v>0.17915667991867909</v>
      </c>
      <c r="R53" s="9">
        <f t="shared" si="29"/>
        <v>0.29335049999999996</v>
      </c>
      <c r="S53" s="13">
        <f t="shared" si="30"/>
        <v>0.6107256674820023</v>
      </c>
      <c r="T53" s="2">
        <f t="shared" si="31"/>
        <v>0.01</v>
      </c>
      <c r="U53" s="14">
        <f t="shared" si="32"/>
        <v>6.1072566748200229E-3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3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5"/>
        <v>2.0000000000000004E-2</v>
      </c>
      <c r="AN53" s="2">
        <v>0.02</v>
      </c>
      <c r="AO53" s="2">
        <v>0.3</v>
      </c>
      <c r="AP53" s="2">
        <f t="shared" si="36"/>
        <v>6.0000000000000001E-3</v>
      </c>
      <c r="AQ53" s="1">
        <f t="shared" si="37"/>
        <v>4.2207256674820025E-2</v>
      </c>
      <c r="AR53" s="9">
        <f t="shared" si="38"/>
        <v>122.229375</v>
      </c>
      <c r="AS53" s="1">
        <f t="shared" si="39"/>
        <v>0.24</v>
      </c>
      <c r="AT53" s="1">
        <f t="shared" si="40"/>
        <v>1331724.75</v>
      </c>
      <c r="AU53" s="1">
        <f t="shared" si="41"/>
        <v>11047480205.271475</v>
      </c>
      <c r="AV53" s="1">
        <f>SUM(AU42:AU53)</f>
        <v>133924867305.95961</v>
      </c>
    </row>
    <row r="54" spans="1:48" x14ac:dyDescent="0.15">
      <c r="C54" s="7">
        <v>12</v>
      </c>
      <c r="D54" s="8">
        <v>25.293820354838701</v>
      </c>
      <c r="E54" s="10">
        <f t="shared" si="42"/>
        <v>25.395376890333299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8">
        <v>25.259133497419398</v>
      </c>
      <c r="E58" s="7"/>
      <c r="F58" s="7"/>
      <c r="G58" s="1">
        <v>1</v>
      </c>
      <c r="H58" s="9">
        <f t="shared" ref="H58:H69" si="44">E59</f>
        <v>25.259133497419398</v>
      </c>
      <c r="I58" s="9">
        <f t="shared" ref="I58:I69" si="45">H58+273.15</f>
        <v>298.40913349741936</v>
      </c>
      <c r="J58" s="9">
        <f t="shared" ref="J58:J69" si="46">EXP(($C$15*(I58-$C$13))/($C$16*I58*$C$13))</f>
        <v>0.35613203527991966</v>
      </c>
      <c r="K58" s="9">
        <f t="shared" ref="K58:K69" si="47">$B$58/12</f>
        <v>7.8262083333333337</v>
      </c>
      <c r="L58" s="9">
        <f t="shared" ref="L58:L69" si="48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9">O58*J58</f>
        <v>2.7871635022746682E-2</v>
      </c>
      <c r="Q58" s="12">
        <f t="shared" ref="Q58:Q69" si="50">P58*$B$60</f>
        <v>5.2956106543218693E-3</v>
      </c>
      <c r="R58" s="9">
        <f t="shared" ref="R58:R69" si="51">L58*$B$60</f>
        <v>1.4869795833333335E-2</v>
      </c>
      <c r="S58" s="13">
        <f t="shared" ref="S58:S69" si="52">Q58/R58</f>
        <v>0.35613203527991966</v>
      </c>
      <c r="T58" s="2">
        <f t="shared" ref="T58:T69" si="53">$B$59/100</f>
        <v>0.01</v>
      </c>
      <c r="U58" s="14">
        <f t="shared" ref="U58:U69" si="54">S58*T58</f>
        <v>3.5613203527991967E-3</v>
      </c>
      <c r="V58" s="13"/>
      <c r="W58" s="2"/>
      <c r="X58" s="14"/>
      <c r="Y58" s="2">
        <v>0.05</v>
      </c>
      <c r="Z58" s="2">
        <v>0.16</v>
      </c>
      <c r="AA58" s="2">
        <f t="shared" ref="AA58:AA69" si="55">Y58*Z58</f>
        <v>8.0000000000000002E-3</v>
      </c>
      <c r="AB58" s="2">
        <v>0.02</v>
      </c>
      <c r="AC58" s="2">
        <v>0.03</v>
      </c>
      <c r="AD58" s="2">
        <f t="shared" ref="AD58:AD69" si="56">AB58*AC58</f>
        <v>5.9999999999999995E-4</v>
      </c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0.8</v>
      </c>
      <c r="AP58" s="2">
        <f t="shared" ref="AP58:AP69" si="57">AO58*AN58</f>
        <v>1.6E-2</v>
      </c>
      <c r="AQ58" s="1">
        <f t="shared" ref="AQ58:AQ69" si="58">(AP58+AM58+AD58+AA58+U58+X58+AG58+AJ58)</f>
        <v>2.8161320352799196E-2</v>
      </c>
      <c r="AR58" s="9">
        <f t="shared" ref="AR58:AR69" si="59">$B$58/12</f>
        <v>7.8262083333333337</v>
      </c>
      <c r="AS58" s="1">
        <f t="shared" ref="AS58:AS69" si="60">$B$60</f>
        <v>0.19</v>
      </c>
      <c r="AT58" s="1">
        <f t="shared" ref="AT58:AT69" si="61">$E$5/12</f>
        <v>1118369.9166666667</v>
      </c>
      <c r="AU58" s="1">
        <f t="shared" ref="AU58:AU69" si="62">AT58*10000*AS58*0.67*AR58*AQ58</f>
        <v>313774970.64256728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25.177884392580602</v>
      </c>
      <c r="E59" s="10">
        <f t="shared" ref="E59:E70" si="63">D58</f>
        <v>25.259133497419398</v>
      </c>
      <c r="F59" s="7" t="s">
        <v>83</v>
      </c>
      <c r="G59" s="1">
        <v>2</v>
      </c>
      <c r="H59" s="9">
        <f t="shared" si="44"/>
        <v>25.177884392580602</v>
      </c>
      <c r="I59" s="9">
        <f t="shared" si="45"/>
        <v>298.32788439258059</v>
      </c>
      <c r="J59" s="9">
        <f t="shared" si="46"/>
        <v>0.35298130525427313</v>
      </c>
      <c r="K59" s="9">
        <f t="shared" si="47"/>
        <v>7.8262083333333337</v>
      </c>
      <c r="L59" s="9">
        <f t="shared" si="48"/>
        <v>7.8262083333333343E-2</v>
      </c>
      <c r="M59" s="1" t="s">
        <v>83</v>
      </c>
      <c r="O59" s="9">
        <f t="shared" ref="O59:O69" si="64">L59+O58-P58-N59</f>
        <v>0.12865253164392002</v>
      </c>
      <c r="P59" s="9">
        <f t="shared" si="49"/>
        <v>4.5411938543937561E-2</v>
      </c>
      <c r="Q59" s="12">
        <f t="shared" si="50"/>
        <v>8.6282683233481362E-3</v>
      </c>
      <c r="R59" s="9">
        <f t="shared" si="51"/>
        <v>1.4869795833333335E-2</v>
      </c>
      <c r="S59" s="13">
        <f t="shared" si="52"/>
        <v>0.5802546598525794</v>
      </c>
      <c r="T59" s="2">
        <f t="shared" si="53"/>
        <v>0.01</v>
      </c>
      <c r="U59" s="14">
        <f t="shared" si="54"/>
        <v>5.8025465985257945E-3</v>
      </c>
      <c r="V59" s="13"/>
      <c r="W59" s="2"/>
      <c r="X59" s="14"/>
      <c r="Y59" s="2">
        <v>0.05</v>
      </c>
      <c r="Z59" s="2">
        <v>0.16</v>
      </c>
      <c r="AA59" s="2">
        <f t="shared" si="55"/>
        <v>8.0000000000000002E-3</v>
      </c>
      <c r="AB59" s="2">
        <v>0.02</v>
      </c>
      <c r="AC59" s="2">
        <v>0.03</v>
      </c>
      <c r="AD59" s="2">
        <f t="shared" si="56"/>
        <v>5.9999999999999995E-4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0.8</v>
      </c>
      <c r="AP59" s="2">
        <f t="shared" si="57"/>
        <v>1.6E-2</v>
      </c>
      <c r="AQ59" s="1">
        <f t="shared" si="58"/>
        <v>3.0402546598525794E-2</v>
      </c>
      <c r="AR59" s="9">
        <f t="shared" si="59"/>
        <v>7.8262083333333337</v>
      </c>
      <c r="AS59" s="1">
        <f t="shared" si="60"/>
        <v>0.19</v>
      </c>
      <c r="AT59" s="1">
        <f t="shared" si="61"/>
        <v>1118369.9166666667</v>
      </c>
      <c r="AU59" s="1">
        <f t="shared" si="62"/>
        <v>338746835.97580308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25.101073146551698</v>
      </c>
      <c r="E60" s="10">
        <f t="shared" si="63"/>
        <v>25.177884392580602</v>
      </c>
      <c r="F60" s="7" t="s">
        <v>83</v>
      </c>
      <c r="G60" s="1">
        <v>3</v>
      </c>
      <c r="H60" s="9">
        <f t="shared" si="44"/>
        <v>25.101073146551698</v>
      </c>
      <c r="I60" s="9">
        <f t="shared" si="45"/>
        <v>298.25107314655168</v>
      </c>
      <c r="J60" s="9">
        <f t="shared" si="46"/>
        <v>0.35002674767040376</v>
      </c>
      <c r="K60" s="9">
        <f t="shared" si="47"/>
        <v>7.8262083333333337</v>
      </c>
      <c r="L60" s="9">
        <f t="shared" si="48"/>
        <v>7.8262083333333343E-2</v>
      </c>
      <c r="M60" s="1" t="s">
        <v>83</v>
      </c>
      <c r="O60" s="9">
        <f t="shared" si="64"/>
        <v>0.16150267643331578</v>
      </c>
      <c r="P60" s="9">
        <f t="shared" si="49"/>
        <v>5.6530256572019086E-2</v>
      </c>
      <c r="Q60" s="12">
        <f t="shared" si="50"/>
        <v>1.0740748748683627E-2</v>
      </c>
      <c r="R60" s="9">
        <f t="shared" si="51"/>
        <v>1.4869795833333335E-2</v>
      </c>
      <c r="S60" s="13">
        <f t="shared" si="52"/>
        <v>0.72231985355214479</v>
      </c>
      <c r="T60" s="2">
        <f t="shared" si="53"/>
        <v>0.01</v>
      </c>
      <c r="U60" s="14">
        <f t="shared" si="54"/>
        <v>7.2231985355214476E-3</v>
      </c>
      <c r="V60" s="13"/>
      <c r="W60" s="2"/>
      <c r="X60" s="14"/>
      <c r="Y60" s="2">
        <v>0.05</v>
      </c>
      <c r="Z60" s="2">
        <v>0.16</v>
      </c>
      <c r="AA60" s="2">
        <f t="shared" si="55"/>
        <v>8.0000000000000002E-3</v>
      </c>
      <c r="AB60" s="2">
        <v>0.02</v>
      </c>
      <c r="AC60" s="2">
        <v>0.03</v>
      </c>
      <c r="AD60" s="2">
        <f t="shared" si="56"/>
        <v>5.9999999999999995E-4</v>
      </c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0.8</v>
      </c>
      <c r="AP60" s="2">
        <f t="shared" si="57"/>
        <v>1.6E-2</v>
      </c>
      <c r="AQ60" s="1">
        <f t="shared" si="58"/>
        <v>3.1823198535521451E-2</v>
      </c>
      <c r="AR60" s="9">
        <f t="shared" si="59"/>
        <v>7.8262083333333337</v>
      </c>
      <c r="AS60" s="1">
        <f t="shared" si="60"/>
        <v>0.19</v>
      </c>
      <c r="AT60" s="1">
        <f t="shared" si="61"/>
        <v>1118369.9166666667</v>
      </c>
      <c r="AU60" s="1">
        <f t="shared" si="62"/>
        <v>354575817.50932735</v>
      </c>
    </row>
    <row r="61" spans="1:48" x14ac:dyDescent="0.15">
      <c r="C61" s="7">
        <v>3</v>
      </c>
      <c r="D61" s="8">
        <v>25.218708650322601</v>
      </c>
      <c r="E61" s="10">
        <f t="shared" si="63"/>
        <v>25.101073146551698</v>
      </c>
      <c r="F61" s="7" t="s">
        <v>83</v>
      </c>
      <c r="G61" s="1">
        <v>4</v>
      </c>
      <c r="H61" s="9">
        <f t="shared" si="44"/>
        <v>25.218708650322601</v>
      </c>
      <c r="I61" s="9">
        <f t="shared" si="45"/>
        <v>298.36870865032256</v>
      </c>
      <c r="J61" s="9">
        <f t="shared" si="46"/>
        <v>0.35456112927556849</v>
      </c>
      <c r="K61" s="9">
        <f t="shared" si="47"/>
        <v>7.8262083333333337</v>
      </c>
      <c r="L61" s="9">
        <f t="shared" si="48"/>
        <v>7.8262083333333343E-2</v>
      </c>
      <c r="M61" s="1" t="s">
        <v>83</v>
      </c>
      <c r="O61" s="9">
        <f t="shared" si="64"/>
        <v>0.18323450319463003</v>
      </c>
      <c r="P61" s="9">
        <f t="shared" si="49"/>
        <v>6.496783237493578E-2</v>
      </c>
      <c r="Q61" s="12">
        <f t="shared" si="50"/>
        <v>1.2343888151237799E-2</v>
      </c>
      <c r="R61" s="9">
        <f t="shared" si="51"/>
        <v>1.4869795833333335E-2</v>
      </c>
      <c r="S61" s="13">
        <f t="shared" si="52"/>
        <v>0.83013165006386591</v>
      </c>
      <c r="T61" s="2">
        <f t="shared" si="53"/>
        <v>0.01</v>
      </c>
      <c r="U61" s="14">
        <f t="shared" si="54"/>
        <v>8.3013165006386586E-3</v>
      </c>
      <c r="V61" s="13"/>
      <c r="W61" s="2"/>
      <c r="X61" s="14"/>
      <c r="Y61" s="2">
        <v>0.05</v>
      </c>
      <c r="Z61" s="2">
        <v>0.16</v>
      </c>
      <c r="AA61" s="2">
        <f t="shared" si="55"/>
        <v>8.0000000000000002E-3</v>
      </c>
      <c r="AB61" s="2">
        <v>0.02</v>
      </c>
      <c r="AC61" s="2">
        <v>0.03</v>
      </c>
      <c r="AD61" s="2">
        <f t="shared" si="56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7"/>
        <v>1.6E-2</v>
      </c>
      <c r="AQ61" s="1">
        <f t="shared" si="58"/>
        <v>3.2901316500638655E-2</v>
      </c>
      <c r="AR61" s="9">
        <f t="shared" si="59"/>
        <v>7.8262083333333337</v>
      </c>
      <c r="AS61" s="1">
        <f t="shared" si="60"/>
        <v>0.19</v>
      </c>
      <c r="AT61" s="1">
        <f t="shared" si="61"/>
        <v>1118369.9166666667</v>
      </c>
      <c r="AU61" s="1">
        <f t="shared" si="62"/>
        <v>366588266.8055923</v>
      </c>
    </row>
    <row r="62" spans="1:48" x14ac:dyDescent="0.15">
      <c r="C62" s="7">
        <v>4</v>
      </c>
      <c r="D62" s="8">
        <v>25.355246681000001</v>
      </c>
      <c r="E62" s="10">
        <f t="shared" si="63"/>
        <v>25.218708650322601</v>
      </c>
      <c r="F62" s="7" t="s">
        <v>83</v>
      </c>
      <c r="G62" s="1">
        <v>5</v>
      </c>
      <c r="H62" s="9">
        <f t="shared" si="44"/>
        <v>25.355246681000001</v>
      </c>
      <c r="I62" s="9">
        <f t="shared" si="45"/>
        <v>298.50524668099996</v>
      </c>
      <c r="J62" s="9">
        <f t="shared" si="46"/>
        <v>0.35989325773483594</v>
      </c>
      <c r="K62" s="9">
        <f t="shared" si="47"/>
        <v>7.8262083333333337</v>
      </c>
      <c r="L62" s="9">
        <f t="shared" si="48"/>
        <v>7.8262083333333343E-2</v>
      </c>
      <c r="M62" s="1" t="s">
        <v>85</v>
      </c>
      <c r="N62" s="9">
        <f>(O61-P61)*$C$21/100</f>
        <v>0.11235333727870954</v>
      </c>
      <c r="O62" s="9">
        <f t="shared" si="64"/>
        <v>8.4175416874318051E-2</v>
      </c>
      <c r="P62" s="9">
        <f t="shared" si="49"/>
        <v>3.0294165000086203E-2</v>
      </c>
      <c r="Q62" s="12">
        <f t="shared" si="50"/>
        <v>5.7558913500163787E-3</v>
      </c>
      <c r="R62" s="9">
        <f t="shared" si="51"/>
        <v>1.4869795833333335E-2</v>
      </c>
      <c r="S62" s="13">
        <f t="shared" si="52"/>
        <v>0.38708610491567802</v>
      </c>
      <c r="T62" s="2">
        <f t="shared" si="53"/>
        <v>0.01</v>
      </c>
      <c r="U62" s="14">
        <f t="shared" si="54"/>
        <v>3.8708610491567804E-3</v>
      </c>
      <c r="V62" s="13"/>
      <c r="W62" s="2"/>
      <c r="X62" s="14"/>
      <c r="Y62" s="2">
        <v>0.05</v>
      </c>
      <c r="Z62" s="2">
        <v>0.16</v>
      </c>
      <c r="AA62" s="2">
        <f t="shared" si="55"/>
        <v>8.0000000000000002E-3</v>
      </c>
      <c r="AB62" s="2">
        <v>0.02</v>
      </c>
      <c r="AC62" s="2">
        <v>0.03</v>
      </c>
      <c r="AD62" s="2">
        <f t="shared" si="56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7"/>
        <v>1.6E-2</v>
      </c>
      <c r="AQ62" s="1">
        <f t="shared" si="58"/>
        <v>2.8470861049156779E-2</v>
      </c>
      <c r="AR62" s="9">
        <f t="shared" si="59"/>
        <v>7.8262083333333337</v>
      </c>
      <c r="AS62" s="1">
        <f t="shared" si="60"/>
        <v>0.19</v>
      </c>
      <c r="AT62" s="1">
        <f t="shared" si="61"/>
        <v>1118369.9166666667</v>
      </c>
      <c r="AU62" s="1">
        <f t="shared" si="62"/>
        <v>317223890.00059116</v>
      </c>
    </row>
    <row r="63" spans="1:48" x14ac:dyDescent="0.15">
      <c r="C63" s="7">
        <v>5</v>
      </c>
      <c r="D63" s="8">
        <v>25.488526926129001</v>
      </c>
      <c r="E63" s="10">
        <f t="shared" si="63"/>
        <v>25.355246681000001</v>
      </c>
      <c r="F63" s="7" t="s">
        <v>85</v>
      </c>
      <c r="G63" s="1">
        <v>6</v>
      </c>
      <c r="H63" s="9">
        <f t="shared" si="44"/>
        <v>25.488526926129001</v>
      </c>
      <c r="I63" s="9">
        <f t="shared" si="45"/>
        <v>298.63852692612897</v>
      </c>
      <c r="J63" s="9">
        <f t="shared" si="46"/>
        <v>0.3651706865967464</v>
      </c>
      <c r="K63" s="9">
        <f t="shared" si="47"/>
        <v>7.8262083333333337</v>
      </c>
      <c r="L63" s="9">
        <f t="shared" si="48"/>
        <v>7.8262083333333343E-2</v>
      </c>
      <c r="M63" s="1" t="s">
        <v>83</v>
      </c>
      <c r="O63" s="9">
        <f t="shared" si="64"/>
        <v>0.13214333520756522</v>
      </c>
      <c r="P63" s="9">
        <f t="shared" si="49"/>
        <v>4.8254872446930601E-2</v>
      </c>
      <c r="Q63" s="12">
        <f t="shared" si="50"/>
        <v>9.1684257649168148E-3</v>
      </c>
      <c r="R63" s="9">
        <f t="shared" si="51"/>
        <v>1.4869795833333335E-2</v>
      </c>
      <c r="S63" s="13">
        <f t="shared" si="52"/>
        <v>0.61658047411546379</v>
      </c>
      <c r="T63" s="2">
        <f t="shared" si="53"/>
        <v>0.01</v>
      </c>
      <c r="U63" s="14">
        <f t="shared" si="54"/>
        <v>6.1658047411546381E-3</v>
      </c>
      <c r="V63" s="13"/>
      <c r="W63" s="2"/>
      <c r="X63" s="14"/>
      <c r="Y63" s="2">
        <v>0.05</v>
      </c>
      <c r="Z63" s="2">
        <v>0.16</v>
      </c>
      <c r="AA63" s="2">
        <f t="shared" si="55"/>
        <v>8.0000000000000002E-3</v>
      </c>
      <c r="AB63" s="2">
        <v>0.02</v>
      </c>
      <c r="AC63" s="2">
        <v>0.03</v>
      </c>
      <c r="AD63" s="2">
        <f t="shared" si="56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7"/>
        <v>1.6E-2</v>
      </c>
      <c r="AQ63" s="1">
        <f t="shared" si="58"/>
        <v>3.0765804741154638E-2</v>
      </c>
      <c r="AR63" s="9">
        <f t="shared" si="59"/>
        <v>7.8262083333333337</v>
      </c>
      <c r="AS63" s="1">
        <f t="shared" si="60"/>
        <v>0.19</v>
      </c>
      <c r="AT63" s="1">
        <f t="shared" si="61"/>
        <v>1118369.9166666667</v>
      </c>
      <c r="AU63" s="1">
        <f t="shared" si="62"/>
        <v>342794278.05632722</v>
      </c>
    </row>
    <row r="64" spans="1:48" x14ac:dyDescent="0.15">
      <c r="C64" s="7">
        <v>6</v>
      </c>
      <c r="D64" s="8">
        <v>25.195152569333299</v>
      </c>
      <c r="E64" s="10">
        <f t="shared" si="63"/>
        <v>25.488526926129001</v>
      </c>
      <c r="F64" s="7" t="s">
        <v>83</v>
      </c>
      <c r="G64" s="1">
        <v>7</v>
      </c>
      <c r="H64" s="9">
        <f t="shared" si="44"/>
        <v>25.195152569333299</v>
      </c>
      <c r="I64" s="9">
        <f t="shared" si="45"/>
        <v>298.34515256933327</v>
      </c>
      <c r="J64" s="9">
        <f t="shared" si="46"/>
        <v>0.35364874396636281</v>
      </c>
      <c r="K64" s="9">
        <f t="shared" si="47"/>
        <v>7.8262083333333337</v>
      </c>
      <c r="L64" s="9">
        <f t="shared" si="48"/>
        <v>7.8262083333333343E-2</v>
      </c>
      <c r="M64" s="1" t="s">
        <v>83</v>
      </c>
      <c r="O64" s="9">
        <f t="shared" si="64"/>
        <v>0.16215054609396795</v>
      </c>
      <c r="P64" s="9">
        <f t="shared" si="49"/>
        <v>5.7344336959591583E-2</v>
      </c>
      <c r="Q64" s="12">
        <f t="shared" si="50"/>
        <v>1.0895424022322402E-2</v>
      </c>
      <c r="R64" s="9">
        <f t="shared" si="51"/>
        <v>1.4869795833333335E-2</v>
      </c>
      <c r="S64" s="13">
        <f t="shared" si="52"/>
        <v>0.73272183051083595</v>
      </c>
      <c r="T64" s="2">
        <f t="shared" si="53"/>
        <v>0.01</v>
      </c>
      <c r="U64" s="14">
        <f t="shared" si="54"/>
        <v>7.3272183051083595E-3</v>
      </c>
      <c r="V64" s="13"/>
      <c r="W64" s="2"/>
      <c r="X64" s="14"/>
      <c r="Y64" s="2">
        <v>0.05</v>
      </c>
      <c r="Z64" s="2">
        <v>0.16</v>
      </c>
      <c r="AA64" s="2">
        <f t="shared" si="55"/>
        <v>8.0000000000000002E-3</v>
      </c>
      <c r="AB64" s="2">
        <v>0.02</v>
      </c>
      <c r="AC64" s="2">
        <v>0.03</v>
      </c>
      <c r="AD64" s="2">
        <f t="shared" si="56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7"/>
        <v>1.6E-2</v>
      </c>
      <c r="AQ64" s="1">
        <f t="shared" si="58"/>
        <v>3.1927218305108362E-2</v>
      </c>
      <c r="AR64" s="9">
        <f t="shared" si="59"/>
        <v>7.8262083333333337</v>
      </c>
      <c r="AS64" s="1">
        <f t="shared" si="60"/>
        <v>0.19</v>
      </c>
      <c r="AT64" s="1">
        <f t="shared" si="61"/>
        <v>1118369.9166666667</v>
      </c>
      <c r="AU64" s="1">
        <f t="shared" si="62"/>
        <v>355734811.46768892</v>
      </c>
    </row>
    <row r="65" spans="1:48" x14ac:dyDescent="0.15">
      <c r="C65" s="7">
        <v>7</v>
      </c>
      <c r="D65" s="8">
        <v>24.6834244948387</v>
      </c>
      <c r="E65" s="10">
        <f t="shared" si="63"/>
        <v>25.195152569333299</v>
      </c>
      <c r="F65" s="7" t="s">
        <v>83</v>
      </c>
      <c r="G65" s="1">
        <v>8</v>
      </c>
      <c r="H65" s="9">
        <f t="shared" si="44"/>
        <v>24.6834244948387</v>
      </c>
      <c r="I65" s="9">
        <f t="shared" si="45"/>
        <v>297.83342449483865</v>
      </c>
      <c r="J65" s="9">
        <f t="shared" si="46"/>
        <v>0.33436393858945002</v>
      </c>
      <c r="K65" s="9">
        <f t="shared" si="47"/>
        <v>7.8262083333333337</v>
      </c>
      <c r="L65" s="9">
        <f t="shared" si="48"/>
        <v>7.8262083333333343E-2</v>
      </c>
      <c r="M65" s="1" t="s">
        <v>83</v>
      </c>
      <c r="O65" s="9">
        <f t="shared" si="64"/>
        <v>0.18306829246770973</v>
      </c>
      <c r="P65" s="9">
        <f t="shared" si="49"/>
        <v>6.1211435300348768E-2</v>
      </c>
      <c r="Q65" s="12">
        <f t="shared" si="50"/>
        <v>1.1630172707066266E-2</v>
      </c>
      <c r="R65" s="9">
        <f t="shared" si="51"/>
        <v>1.4869795833333335E-2</v>
      </c>
      <c r="S65" s="13">
        <f t="shared" si="52"/>
        <v>0.78213398740789242</v>
      </c>
      <c r="T65" s="2">
        <f t="shared" si="53"/>
        <v>0.01</v>
      </c>
      <c r="U65" s="14">
        <f t="shared" si="54"/>
        <v>7.8213398740789239E-3</v>
      </c>
      <c r="V65" s="13"/>
      <c r="W65" s="2"/>
      <c r="X65" s="14"/>
      <c r="Y65" s="2">
        <v>0.05</v>
      </c>
      <c r="Z65" s="2">
        <v>0.16</v>
      </c>
      <c r="AA65" s="2">
        <f t="shared" si="55"/>
        <v>8.0000000000000002E-3</v>
      </c>
      <c r="AB65" s="2">
        <v>0.02</v>
      </c>
      <c r="AC65" s="2">
        <v>0.03</v>
      </c>
      <c r="AD65" s="2">
        <f t="shared" si="56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7"/>
        <v>1.6E-2</v>
      </c>
      <c r="AQ65" s="1">
        <f t="shared" si="58"/>
        <v>3.2421339874078928E-2</v>
      </c>
      <c r="AR65" s="9">
        <f t="shared" si="59"/>
        <v>7.8262083333333337</v>
      </c>
      <c r="AS65" s="1">
        <f t="shared" si="60"/>
        <v>0.19</v>
      </c>
      <c r="AT65" s="1">
        <f t="shared" si="61"/>
        <v>1118369.9166666667</v>
      </c>
      <c r="AU65" s="1">
        <f t="shared" si="62"/>
        <v>361240340.9973861</v>
      </c>
    </row>
    <row r="66" spans="1:48" x14ac:dyDescent="0.15">
      <c r="C66" s="7">
        <v>8</v>
      </c>
      <c r="D66" s="8">
        <v>24.860027441290299</v>
      </c>
      <c r="E66" s="10">
        <f t="shared" si="63"/>
        <v>24.6834244948387</v>
      </c>
      <c r="F66" s="7" t="s">
        <v>83</v>
      </c>
      <c r="G66" s="1">
        <v>9</v>
      </c>
      <c r="H66" s="9">
        <f t="shared" si="44"/>
        <v>24.860027441290299</v>
      </c>
      <c r="I66" s="9">
        <f t="shared" si="45"/>
        <v>298.01002744129028</v>
      </c>
      <c r="J66" s="9">
        <f t="shared" si="46"/>
        <v>0.340904914294824</v>
      </c>
      <c r="K66" s="9">
        <f t="shared" si="47"/>
        <v>7.8262083333333337</v>
      </c>
      <c r="L66" s="9">
        <f t="shared" si="48"/>
        <v>7.8262083333333343E-2</v>
      </c>
      <c r="M66" s="1" t="s">
        <v>83</v>
      </c>
      <c r="O66" s="9">
        <f t="shared" si="64"/>
        <v>0.20011894050069429</v>
      </c>
      <c r="P66" s="9">
        <f t="shared" si="49"/>
        <v>6.8221530260160174E-2</v>
      </c>
      <c r="Q66" s="12">
        <f t="shared" si="50"/>
        <v>1.2962090749430433E-2</v>
      </c>
      <c r="R66" s="9">
        <f t="shared" si="51"/>
        <v>1.4869795833333335E-2</v>
      </c>
      <c r="S66" s="13">
        <f t="shared" si="52"/>
        <v>0.8717060338093926</v>
      </c>
      <c r="T66" s="2">
        <f t="shared" si="53"/>
        <v>0.01</v>
      </c>
      <c r="U66" s="14">
        <f t="shared" si="54"/>
        <v>8.7170603380939266E-3</v>
      </c>
      <c r="V66" s="13"/>
      <c r="W66" s="2"/>
      <c r="X66" s="14"/>
      <c r="Y66" s="2">
        <v>0.05</v>
      </c>
      <c r="Z66" s="2">
        <v>0.16</v>
      </c>
      <c r="AA66" s="2">
        <f t="shared" si="55"/>
        <v>8.0000000000000002E-3</v>
      </c>
      <c r="AB66" s="2">
        <v>0.02</v>
      </c>
      <c r="AC66" s="2">
        <v>0.03</v>
      </c>
      <c r="AD66" s="2">
        <f t="shared" si="56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7"/>
        <v>1.6E-2</v>
      </c>
      <c r="AQ66" s="1">
        <f t="shared" si="58"/>
        <v>3.3317060338093923E-2</v>
      </c>
      <c r="AR66" s="9">
        <f t="shared" si="59"/>
        <v>7.8262083333333337</v>
      </c>
      <c r="AS66" s="1">
        <f t="shared" si="60"/>
        <v>0.19</v>
      </c>
      <c r="AT66" s="1">
        <f t="shared" si="61"/>
        <v>1118369.9166666667</v>
      </c>
      <c r="AU66" s="1">
        <f t="shared" si="62"/>
        <v>371220507.36669189</v>
      </c>
    </row>
    <row r="67" spans="1:48" x14ac:dyDescent="0.15">
      <c r="C67" s="7">
        <v>9</v>
      </c>
      <c r="D67" s="8">
        <v>25.2932525916667</v>
      </c>
      <c r="E67" s="10">
        <f t="shared" si="63"/>
        <v>24.860027441290299</v>
      </c>
      <c r="F67" s="7" t="s">
        <v>83</v>
      </c>
      <c r="G67" s="1">
        <v>10</v>
      </c>
      <c r="H67" s="9">
        <f t="shared" si="44"/>
        <v>25.2932525916667</v>
      </c>
      <c r="I67" s="9">
        <f t="shared" si="45"/>
        <v>298.44325259166669</v>
      </c>
      <c r="J67" s="9">
        <f t="shared" si="46"/>
        <v>0.35746298206533828</v>
      </c>
      <c r="K67" s="9">
        <f t="shared" si="47"/>
        <v>7.8262083333333337</v>
      </c>
      <c r="L67" s="9">
        <f t="shared" si="48"/>
        <v>7.8262083333333343E-2</v>
      </c>
      <c r="M67" s="1" t="s">
        <v>83</v>
      </c>
      <c r="O67" s="9">
        <f t="shared" si="64"/>
        <v>0.21015949357386746</v>
      </c>
      <c r="P67" s="9">
        <f t="shared" si="49"/>
        <v>7.512423928225595E-2</v>
      </c>
      <c r="Q67" s="12">
        <f t="shared" si="50"/>
        <v>1.427360546362863E-2</v>
      </c>
      <c r="R67" s="9">
        <f t="shared" si="51"/>
        <v>1.4869795833333335E-2</v>
      </c>
      <c r="S67" s="13">
        <f t="shared" si="52"/>
        <v>0.95990594784306082</v>
      </c>
      <c r="T67" s="2">
        <f t="shared" si="53"/>
        <v>0.01</v>
      </c>
      <c r="U67" s="14">
        <f t="shared" si="54"/>
        <v>9.5990594784306077E-3</v>
      </c>
      <c r="V67" s="13"/>
      <c r="W67" s="2"/>
      <c r="X67" s="14"/>
      <c r="Y67" s="2">
        <v>0.05</v>
      </c>
      <c r="Z67" s="2">
        <v>0.16</v>
      </c>
      <c r="AA67" s="2">
        <f t="shared" si="55"/>
        <v>8.0000000000000002E-3</v>
      </c>
      <c r="AB67" s="2">
        <v>0.02</v>
      </c>
      <c r="AC67" s="2">
        <v>0.03</v>
      </c>
      <c r="AD67" s="2">
        <f t="shared" si="56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7"/>
        <v>1.6E-2</v>
      </c>
      <c r="AQ67" s="1">
        <f t="shared" si="58"/>
        <v>3.4199059478430605E-2</v>
      </c>
      <c r="AR67" s="9">
        <f t="shared" si="59"/>
        <v>7.8262083333333337</v>
      </c>
      <c r="AS67" s="1">
        <f t="shared" si="60"/>
        <v>0.19</v>
      </c>
      <c r="AT67" s="1">
        <f t="shared" si="61"/>
        <v>1118369.9166666667</v>
      </c>
      <c r="AU67" s="1">
        <f t="shared" si="62"/>
        <v>381047789.99757898</v>
      </c>
    </row>
    <row r="68" spans="1:48" x14ac:dyDescent="0.15">
      <c r="C68" s="7">
        <v>10</v>
      </c>
      <c r="D68" s="8">
        <v>25.4898562619355</v>
      </c>
      <c r="E68" s="10">
        <f t="shared" si="63"/>
        <v>25.2932525916667</v>
      </c>
      <c r="F68" s="7" t="s">
        <v>83</v>
      </c>
      <c r="G68" s="1">
        <v>11</v>
      </c>
      <c r="H68" s="9">
        <f t="shared" si="44"/>
        <v>25.4898562619355</v>
      </c>
      <c r="I68" s="9">
        <f t="shared" si="45"/>
        <v>298.63985626193551</v>
      </c>
      <c r="J68" s="9">
        <f t="shared" si="46"/>
        <v>0.36522368762409735</v>
      </c>
      <c r="K68" s="9">
        <f t="shared" si="47"/>
        <v>7.8262083333333337</v>
      </c>
      <c r="L68" s="9">
        <f t="shared" si="48"/>
        <v>7.8262083333333343E-2</v>
      </c>
      <c r="M68" s="1" t="s">
        <v>85</v>
      </c>
      <c r="N68" s="9">
        <f>(O67-P67)*$C$21/100</f>
        <v>0.12828349157703092</v>
      </c>
      <c r="O68" s="9">
        <f t="shared" si="64"/>
        <v>8.5013846047913955E-2</v>
      </c>
      <c r="P68" s="9">
        <f t="shared" si="49"/>
        <v>3.1049070352726429E-2</v>
      </c>
      <c r="Q68" s="12">
        <f t="shared" si="50"/>
        <v>5.8993233670180216E-3</v>
      </c>
      <c r="R68" s="9">
        <f t="shared" si="51"/>
        <v>1.4869795833333335E-2</v>
      </c>
      <c r="S68" s="13">
        <f t="shared" si="52"/>
        <v>0.39673196815477602</v>
      </c>
      <c r="T68" s="2">
        <f t="shared" si="53"/>
        <v>0.01</v>
      </c>
      <c r="U68" s="14">
        <f t="shared" si="54"/>
        <v>3.9673196815477605E-3</v>
      </c>
      <c r="V68" s="13"/>
      <c r="W68" s="2"/>
      <c r="X68" s="14"/>
      <c r="Y68" s="2">
        <v>0.05</v>
      </c>
      <c r="Z68" s="2">
        <v>0.16</v>
      </c>
      <c r="AA68" s="2">
        <f t="shared" si="55"/>
        <v>8.0000000000000002E-3</v>
      </c>
      <c r="AB68" s="2">
        <v>0.02</v>
      </c>
      <c r="AC68" s="2">
        <v>0.03</v>
      </c>
      <c r="AD68" s="2">
        <f t="shared" si="56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7"/>
        <v>1.6E-2</v>
      </c>
      <c r="AQ68" s="1">
        <f t="shared" si="58"/>
        <v>2.856731968154776E-2</v>
      </c>
      <c r="AR68" s="9">
        <f t="shared" si="59"/>
        <v>7.8262083333333337</v>
      </c>
      <c r="AS68" s="1">
        <f t="shared" si="60"/>
        <v>0.19</v>
      </c>
      <c r="AT68" s="1">
        <f t="shared" si="61"/>
        <v>1118369.9166666667</v>
      </c>
      <c r="AU68" s="1">
        <f t="shared" si="62"/>
        <v>318298637.35503089</v>
      </c>
    </row>
    <row r="69" spans="1:48" x14ac:dyDescent="0.15">
      <c r="C69" s="7">
        <v>11</v>
      </c>
      <c r="D69" s="8">
        <v>25.395376890333299</v>
      </c>
      <c r="E69" s="10">
        <f t="shared" si="63"/>
        <v>25.4898562619355</v>
      </c>
      <c r="F69" s="7" t="s">
        <v>85</v>
      </c>
      <c r="G69" s="1">
        <v>12</v>
      </c>
      <c r="H69" s="9">
        <f t="shared" si="44"/>
        <v>25.395376890333299</v>
      </c>
      <c r="I69" s="9">
        <f t="shared" si="45"/>
        <v>298.54537689033327</v>
      </c>
      <c r="J69" s="9">
        <f t="shared" si="46"/>
        <v>0.36147469155243661</v>
      </c>
      <c r="K69" s="9">
        <f t="shared" si="47"/>
        <v>7.8262083333333337</v>
      </c>
      <c r="L69" s="9">
        <f t="shared" si="48"/>
        <v>7.8262083333333343E-2</v>
      </c>
      <c r="M69" s="1" t="s">
        <v>83</v>
      </c>
      <c r="O69" s="9">
        <f t="shared" si="64"/>
        <v>0.13222685902852088</v>
      </c>
      <c r="P69" s="9">
        <f t="shared" si="49"/>
        <v>4.7796663082282101E-2</v>
      </c>
      <c r="Q69" s="12">
        <f t="shared" si="50"/>
        <v>9.0813659856336E-3</v>
      </c>
      <c r="R69" s="9">
        <f t="shared" si="51"/>
        <v>1.4869795833333335E-2</v>
      </c>
      <c r="S69" s="13">
        <f t="shared" si="52"/>
        <v>0.61072566748200252</v>
      </c>
      <c r="T69" s="2">
        <f t="shared" si="53"/>
        <v>0.01</v>
      </c>
      <c r="U69" s="14">
        <f t="shared" si="54"/>
        <v>6.1072566748200255E-3</v>
      </c>
      <c r="V69" s="13"/>
      <c r="W69" s="2"/>
      <c r="X69" s="14"/>
      <c r="Y69" s="2">
        <v>0.05</v>
      </c>
      <c r="Z69" s="2">
        <v>0.16</v>
      </c>
      <c r="AA69" s="2">
        <f t="shared" si="55"/>
        <v>8.0000000000000002E-3</v>
      </c>
      <c r="AB69" s="2">
        <v>0.02</v>
      </c>
      <c r="AC69" s="2">
        <v>0.03</v>
      </c>
      <c r="AD69" s="2">
        <f t="shared" si="56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7"/>
        <v>1.6E-2</v>
      </c>
      <c r="AQ69" s="1">
        <f t="shared" si="58"/>
        <v>3.0707256674820025E-2</v>
      </c>
      <c r="AR69" s="9">
        <f t="shared" si="59"/>
        <v>7.8262083333333337</v>
      </c>
      <c r="AS69" s="1">
        <f t="shared" si="60"/>
        <v>0.19</v>
      </c>
      <c r="AT69" s="1">
        <f t="shared" si="61"/>
        <v>1118369.9166666667</v>
      </c>
      <c r="AU69" s="1">
        <f t="shared" si="62"/>
        <v>342141932.30104387</v>
      </c>
      <c r="AV69" s="1">
        <f>SUM(AU58:AU69)</f>
        <v>4163388078.4756298</v>
      </c>
    </row>
    <row r="70" spans="1:48" x14ac:dyDescent="0.15">
      <c r="C70" s="7">
        <v>12</v>
      </c>
      <c r="D70" s="8">
        <v>25.293820354838701</v>
      </c>
      <c r="E70" s="10">
        <f t="shared" si="63"/>
        <v>25.395376890333299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8">
        <v>25.259133497419398</v>
      </c>
      <c r="E73" s="7"/>
      <c r="F73" s="7"/>
      <c r="G73" s="1">
        <v>1</v>
      </c>
      <c r="H73" s="9">
        <f t="shared" ref="H73:H84" si="65">E74</f>
        <v>25.259133497419398</v>
      </c>
      <c r="I73" s="9">
        <f t="shared" ref="I73:I84" si="66">H73+273.15</f>
        <v>298.40913349741936</v>
      </c>
      <c r="J73" s="9">
        <f t="shared" ref="J73:J84" si="67">EXP(($C$15*(I73-$C$13))/($C$16*I73*$C$13))</f>
        <v>0.35613203527991966</v>
      </c>
      <c r="K73" s="9">
        <f t="shared" ref="K73:K84" si="68">$B$73/12</f>
        <v>7.5919999999999996</v>
      </c>
      <c r="L73" s="9">
        <f t="shared" ref="L73:L84" si="69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0">O73*J73</f>
        <v>2.7037544118451502E-2</v>
      </c>
      <c r="Q73" s="12">
        <f t="shared" ref="Q73:Q84" si="71">P73*$B$75</f>
        <v>4.8667579413212703E-3</v>
      </c>
      <c r="R73" s="9">
        <f t="shared" ref="R73:R84" si="72">L73*$B$75</f>
        <v>1.36656E-2</v>
      </c>
      <c r="S73" s="13">
        <f t="shared" ref="S73:S84" si="73">Q73/R73</f>
        <v>0.35613203527991966</v>
      </c>
      <c r="T73" s="2">
        <f t="shared" ref="T73:T84" si="74">$B$74/100</f>
        <v>0.01</v>
      </c>
      <c r="U73" s="14">
        <f t="shared" ref="U73:U84" si="75">S73*T73</f>
        <v>3.5613203527991967E-3</v>
      </c>
      <c r="V73" s="13"/>
      <c r="W73" s="2"/>
      <c r="X73" s="14"/>
      <c r="Y73" s="2">
        <v>0.05</v>
      </c>
      <c r="Z73" s="2">
        <v>0.5</v>
      </c>
      <c r="AA73" s="2">
        <f t="shared" ref="AA73:AA84" si="76">Y73*Z73</f>
        <v>2.5000000000000001E-2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0.49</v>
      </c>
      <c r="AP73" s="2">
        <f t="shared" ref="AP73:AP84" si="77">AO73*AN73</f>
        <v>9.7999999999999997E-3</v>
      </c>
      <c r="AQ73" s="1">
        <f t="shared" ref="AQ73:AQ84" si="78">(AP73+AM73+AD73+AA73+U73+X73+AG73+AJ73)</f>
        <v>3.8361320352799197E-2</v>
      </c>
      <c r="AR73" s="9">
        <f t="shared" ref="AR73:AR84" si="79">$B$73/12</f>
        <v>7.5919999999999996</v>
      </c>
      <c r="AS73" s="1">
        <f t="shared" ref="AS73:AS84" si="80">$B$75</f>
        <v>0.18</v>
      </c>
      <c r="AT73" s="1">
        <f t="shared" ref="AT73:AT84" si="81">$E$4/12</f>
        <v>1492155.1666666667</v>
      </c>
      <c r="AU73" s="1">
        <f t="shared" ref="AU73:AU84" si="82">AT73*10000*AS73*0.67*AR73*AQ73</f>
        <v>524096236.32010198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25.177884392580602</v>
      </c>
      <c r="E74" s="10">
        <f t="shared" ref="E74:E85" si="83">D73</f>
        <v>25.259133497419398</v>
      </c>
      <c r="F74" s="7" t="s">
        <v>83</v>
      </c>
      <c r="G74" s="1">
        <v>2</v>
      </c>
      <c r="H74" s="9">
        <f t="shared" si="65"/>
        <v>25.177884392580602</v>
      </c>
      <c r="I74" s="9">
        <f t="shared" si="66"/>
        <v>298.32788439258059</v>
      </c>
      <c r="J74" s="9">
        <f t="shared" si="67"/>
        <v>0.35298130525427313</v>
      </c>
      <c r="K74" s="9">
        <f t="shared" si="68"/>
        <v>7.5919999999999996</v>
      </c>
      <c r="L74" s="9">
        <f t="shared" si="69"/>
        <v>7.5920000000000001E-2</v>
      </c>
      <c r="M74" s="1" t="s">
        <v>83</v>
      </c>
      <c r="O74" s="9">
        <f t="shared" ref="O74:O84" si="84">L74+O73-P73-N74</f>
        <v>0.12480245588154851</v>
      </c>
      <c r="P74" s="9">
        <f t="shared" si="70"/>
        <v>4.405293377600783E-2</v>
      </c>
      <c r="Q74" s="12">
        <f t="shared" si="71"/>
        <v>7.929528079681409E-3</v>
      </c>
      <c r="R74" s="9">
        <f t="shared" si="72"/>
        <v>1.36656E-2</v>
      </c>
      <c r="S74" s="13">
        <f t="shared" si="73"/>
        <v>0.5802546598525794</v>
      </c>
      <c r="T74" s="2">
        <f t="shared" si="74"/>
        <v>0.01</v>
      </c>
      <c r="U74" s="14">
        <f t="shared" si="75"/>
        <v>5.8025465985257945E-3</v>
      </c>
      <c r="V74" s="13"/>
      <c r="W74" s="2"/>
      <c r="X74" s="14"/>
      <c r="Y74" s="2">
        <v>0.05</v>
      </c>
      <c r="Z74" s="2">
        <v>0.5</v>
      </c>
      <c r="AA74" s="2">
        <f t="shared" si="76"/>
        <v>2.5000000000000001E-2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0.49</v>
      </c>
      <c r="AP74" s="2">
        <f t="shared" si="77"/>
        <v>9.7999999999999997E-3</v>
      </c>
      <c r="AQ74" s="1">
        <f t="shared" si="78"/>
        <v>4.0602546598525795E-2</v>
      </c>
      <c r="AR74" s="9">
        <f t="shared" si="79"/>
        <v>7.5919999999999996</v>
      </c>
      <c r="AS74" s="1">
        <f t="shared" si="80"/>
        <v>0.18</v>
      </c>
      <c r="AT74" s="1">
        <f t="shared" si="81"/>
        <v>1492155.1666666667</v>
      </c>
      <c r="AU74" s="1">
        <f t="shared" si="82"/>
        <v>554716095.83808732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25.101073146551698</v>
      </c>
      <c r="E75" s="10">
        <f t="shared" si="83"/>
        <v>25.177884392580602</v>
      </c>
      <c r="F75" s="7" t="s">
        <v>83</v>
      </c>
      <c r="G75" s="1">
        <v>3</v>
      </c>
      <c r="H75" s="9">
        <f t="shared" si="65"/>
        <v>25.101073146551698</v>
      </c>
      <c r="I75" s="9">
        <f t="shared" si="66"/>
        <v>298.25107314655168</v>
      </c>
      <c r="J75" s="9">
        <f t="shared" si="67"/>
        <v>0.35002674767040376</v>
      </c>
      <c r="K75" s="9">
        <f t="shared" si="68"/>
        <v>7.5919999999999996</v>
      </c>
      <c r="L75" s="9">
        <f t="shared" si="69"/>
        <v>7.5920000000000001E-2</v>
      </c>
      <c r="M75" s="1" t="s">
        <v>83</v>
      </c>
      <c r="O75" s="9">
        <f t="shared" si="84"/>
        <v>0.15666952210554069</v>
      </c>
      <c r="P75" s="9">
        <f t="shared" si="70"/>
        <v>5.4838523281678833E-2</v>
      </c>
      <c r="Q75" s="12">
        <f t="shared" si="71"/>
        <v>9.8709341907021898E-3</v>
      </c>
      <c r="R75" s="9">
        <f t="shared" si="72"/>
        <v>1.36656E-2</v>
      </c>
      <c r="S75" s="13">
        <f t="shared" si="73"/>
        <v>0.72231985355214479</v>
      </c>
      <c r="T75" s="2">
        <f t="shared" si="74"/>
        <v>0.01</v>
      </c>
      <c r="U75" s="14">
        <f t="shared" si="75"/>
        <v>7.2231985355214476E-3</v>
      </c>
      <c r="V75" s="13"/>
      <c r="W75" s="2"/>
      <c r="X75" s="14"/>
      <c r="Y75" s="2">
        <v>0.05</v>
      </c>
      <c r="Z75" s="2">
        <v>0.5</v>
      </c>
      <c r="AA75" s="2">
        <f t="shared" si="76"/>
        <v>2.5000000000000001E-2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0.49</v>
      </c>
      <c r="AP75" s="2">
        <f t="shared" si="77"/>
        <v>9.7999999999999997E-3</v>
      </c>
      <c r="AQ75" s="1">
        <f t="shared" si="78"/>
        <v>4.2023198535521444E-2</v>
      </c>
      <c r="AR75" s="9">
        <f t="shared" si="79"/>
        <v>7.5919999999999996</v>
      </c>
      <c r="AS75" s="1">
        <f t="shared" si="80"/>
        <v>0.18</v>
      </c>
      <c r="AT75" s="1">
        <f t="shared" si="81"/>
        <v>1492155.1666666667</v>
      </c>
      <c r="AU75" s="1">
        <f t="shared" si="82"/>
        <v>574125186.20444512</v>
      </c>
    </row>
    <row r="76" spans="1:48" x14ac:dyDescent="0.15">
      <c r="C76" s="7">
        <v>3</v>
      </c>
      <c r="D76" s="8">
        <v>25.218708650322601</v>
      </c>
      <c r="E76" s="10">
        <f t="shared" si="83"/>
        <v>25.101073146551698</v>
      </c>
      <c r="F76" s="7" t="s">
        <v>83</v>
      </c>
      <c r="G76" s="1">
        <v>4</v>
      </c>
      <c r="H76" s="9">
        <f t="shared" si="65"/>
        <v>25.218708650322601</v>
      </c>
      <c r="I76" s="9">
        <f t="shared" si="66"/>
        <v>298.36870865032256</v>
      </c>
      <c r="J76" s="9">
        <f t="shared" si="67"/>
        <v>0.35456112927556849</v>
      </c>
      <c r="K76" s="9">
        <f t="shared" si="68"/>
        <v>7.5919999999999996</v>
      </c>
      <c r="L76" s="9">
        <f t="shared" si="69"/>
        <v>7.5920000000000001E-2</v>
      </c>
      <c r="M76" s="1" t="s">
        <v>83</v>
      </c>
      <c r="O76" s="9">
        <f t="shared" si="84"/>
        <v>0.17775099882386186</v>
      </c>
      <c r="P76" s="9">
        <f t="shared" si="70"/>
        <v>6.3023594872848712E-2</v>
      </c>
      <c r="Q76" s="12">
        <f t="shared" si="71"/>
        <v>1.1344247077112768E-2</v>
      </c>
      <c r="R76" s="9">
        <f t="shared" si="72"/>
        <v>1.36656E-2</v>
      </c>
      <c r="S76" s="13">
        <f t="shared" si="73"/>
        <v>0.83013165006386602</v>
      </c>
      <c r="T76" s="2">
        <f t="shared" si="74"/>
        <v>0.01</v>
      </c>
      <c r="U76" s="14">
        <f t="shared" si="75"/>
        <v>8.3013165006386603E-3</v>
      </c>
      <c r="V76" s="13"/>
      <c r="W76" s="2"/>
      <c r="X76" s="14"/>
      <c r="Y76" s="2">
        <v>0.05</v>
      </c>
      <c r="Z76" s="2">
        <v>0.5</v>
      </c>
      <c r="AA76" s="2">
        <f t="shared" si="76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7"/>
        <v>9.7999999999999997E-3</v>
      </c>
      <c r="AQ76" s="1">
        <f t="shared" si="78"/>
        <v>4.3101316500638656E-2</v>
      </c>
      <c r="AR76" s="9">
        <f t="shared" si="79"/>
        <v>7.5919999999999996</v>
      </c>
      <c r="AS76" s="1">
        <f t="shared" si="80"/>
        <v>0.18</v>
      </c>
      <c r="AT76" s="1">
        <f t="shared" si="81"/>
        <v>1492155.1666666667</v>
      </c>
      <c r="AU76" s="1">
        <f t="shared" si="82"/>
        <v>588854542.82279181</v>
      </c>
    </row>
    <row r="77" spans="1:48" x14ac:dyDescent="0.15">
      <c r="C77" s="7">
        <v>4</v>
      </c>
      <c r="D77" s="8">
        <v>25.355246681000001</v>
      </c>
      <c r="E77" s="10">
        <f t="shared" si="83"/>
        <v>25.218708650322601</v>
      </c>
      <c r="F77" s="7" t="s">
        <v>83</v>
      </c>
      <c r="G77" s="1">
        <v>5</v>
      </c>
      <c r="H77" s="9">
        <f t="shared" si="65"/>
        <v>25.355246681000001</v>
      </c>
      <c r="I77" s="9">
        <f t="shared" si="66"/>
        <v>298.50524668099996</v>
      </c>
      <c r="J77" s="9">
        <f t="shared" si="67"/>
        <v>0.35989325773483594</v>
      </c>
      <c r="K77" s="9">
        <f t="shared" si="68"/>
        <v>7.5919999999999996</v>
      </c>
      <c r="L77" s="9">
        <f t="shared" si="69"/>
        <v>7.5920000000000001E-2</v>
      </c>
      <c r="M77" s="1" t="s">
        <v>85</v>
      </c>
      <c r="N77" s="9">
        <f>(O76-P76)*$C$21/100</f>
        <v>0.10899103375346249</v>
      </c>
      <c r="O77" s="9">
        <f t="shared" si="84"/>
        <v>8.1656370197550662E-2</v>
      </c>
      <c r="P77" s="9">
        <f t="shared" si="70"/>
        <v>2.9387577085198277E-2</v>
      </c>
      <c r="Q77" s="12">
        <f t="shared" si="71"/>
        <v>5.2897638753356896E-3</v>
      </c>
      <c r="R77" s="9">
        <f t="shared" si="72"/>
        <v>1.36656E-2</v>
      </c>
      <c r="S77" s="13">
        <f t="shared" si="73"/>
        <v>0.38708610491567802</v>
      </c>
      <c r="T77" s="2">
        <f t="shared" si="74"/>
        <v>0.01</v>
      </c>
      <c r="U77" s="14">
        <f t="shared" si="75"/>
        <v>3.8708610491567804E-3</v>
      </c>
      <c r="V77" s="13"/>
      <c r="W77" s="2"/>
      <c r="X77" s="14"/>
      <c r="Y77" s="2">
        <v>0.05</v>
      </c>
      <c r="Z77" s="2">
        <v>0.5</v>
      </c>
      <c r="AA77" s="2">
        <f t="shared" si="76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7"/>
        <v>9.7999999999999997E-3</v>
      </c>
      <c r="AQ77" s="1">
        <f t="shared" si="78"/>
        <v>3.8670861049156777E-2</v>
      </c>
      <c r="AR77" s="9">
        <f t="shared" si="79"/>
        <v>7.5919999999999996</v>
      </c>
      <c r="AS77" s="1">
        <f t="shared" si="80"/>
        <v>0.18</v>
      </c>
      <c r="AT77" s="1">
        <f t="shared" si="81"/>
        <v>1492155.1666666667</v>
      </c>
      <c r="AU77" s="1">
        <f t="shared" si="82"/>
        <v>528325212.60290277</v>
      </c>
    </row>
    <row r="78" spans="1:48" x14ac:dyDescent="0.15">
      <c r="C78" s="7">
        <v>5</v>
      </c>
      <c r="D78" s="8">
        <v>25.488526926129001</v>
      </c>
      <c r="E78" s="10">
        <f t="shared" si="83"/>
        <v>25.355246681000001</v>
      </c>
      <c r="F78" s="7" t="s">
        <v>85</v>
      </c>
      <c r="G78" s="1">
        <v>6</v>
      </c>
      <c r="H78" s="9">
        <f t="shared" si="65"/>
        <v>25.488526926129001</v>
      </c>
      <c r="I78" s="9">
        <f t="shared" si="66"/>
        <v>298.63852692612897</v>
      </c>
      <c r="J78" s="9">
        <f t="shared" si="67"/>
        <v>0.3651706865967464</v>
      </c>
      <c r="K78" s="9">
        <f t="shared" si="68"/>
        <v>7.5919999999999996</v>
      </c>
      <c r="L78" s="9">
        <f t="shared" si="69"/>
        <v>7.5920000000000001E-2</v>
      </c>
      <c r="M78" s="1" t="s">
        <v>83</v>
      </c>
      <c r="O78" s="9">
        <f t="shared" si="84"/>
        <v>0.12818879311235237</v>
      </c>
      <c r="P78" s="9">
        <f t="shared" si="70"/>
        <v>4.681078959484599E-2</v>
      </c>
      <c r="Q78" s="12">
        <f t="shared" si="71"/>
        <v>8.4259421270722785E-3</v>
      </c>
      <c r="R78" s="9">
        <f t="shared" si="72"/>
        <v>1.36656E-2</v>
      </c>
      <c r="S78" s="13">
        <f t="shared" si="73"/>
        <v>0.61658047411546357</v>
      </c>
      <c r="T78" s="2">
        <f t="shared" si="74"/>
        <v>0.01</v>
      </c>
      <c r="U78" s="14">
        <f t="shared" si="75"/>
        <v>6.1658047411546355E-3</v>
      </c>
      <c r="V78" s="13"/>
      <c r="W78" s="2"/>
      <c r="X78" s="14"/>
      <c r="Y78" s="2">
        <v>0.05</v>
      </c>
      <c r="Z78" s="2">
        <v>0.5</v>
      </c>
      <c r="AA78" s="2">
        <f t="shared" si="76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7"/>
        <v>9.7999999999999997E-3</v>
      </c>
      <c r="AQ78" s="1">
        <f t="shared" si="78"/>
        <v>4.0965804741154632E-2</v>
      </c>
      <c r="AR78" s="9">
        <f t="shared" si="79"/>
        <v>7.5919999999999996</v>
      </c>
      <c r="AS78" s="1">
        <f t="shared" si="80"/>
        <v>0.18</v>
      </c>
      <c r="AT78" s="1">
        <f t="shared" si="81"/>
        <v>1492155.1666666667</v>
      </c>
      <c r="AU78" s="1">
        <f t="shared" si="82"/>
        <v>559678965.30174255</v>
      </c>
    </row>
    <row r="79" spans="1:48" x14ac:dyDescent="0.15">
      <c r="C79" s="7">
        <v>6</v>
      </c>
      <c r="D79" s="8">
        <v>25.195152569333299</v>
      </c>
      <c r="E79" s="10">
        <f t="shared" si="83"/>
        <v>25.488526926129001</v>
      </c>
      <c r="F79" s="7" t="s">
        <v>83</v>
      </c>
      <c r="G79" s="1">
        <v>7</v>
      </c>
      <c r="H79" s="9">
        <f t="shared" si="65"/>
        <v>25.195152569333299</v>
      </c>
      <c r="I79" s="9">
        <f t="shared" si="66"/>
        <v>298.34515256933327</v>
      </c>
      <c r="J79" s="9">
        <f t="shared" si="67"/>
        <v>0.35364874396636281</v>
      </c>
      <c r="K79" s="9">
        <f t="shared" si="68"/>
        <v>7.5919999999999996</v>
      </c>
      <c r="L79" s="9">
        <f t="shared" si="69"/>
        <v>7.5920000000000001E-2</v>
      </c>
      <c r="M79" s="1" t="s">
        <v>83</v>
      </c>
      <c r="O79" s="9">
        <f t="shared" si="84"/>
        <v>0.15729800351750636</v>
      </c>
      <c r="P79" s="9">
        <f t="shared" si="70"/>
        <v>5.5628241372382647E-2</v>
      </c>
      <c r="Q79" s="12">
        <f t="shared" si="71"/>
        <v>1.0013083447028876E-2</v>
      </c>
      <c r="R79" s="9">
        <f t="shared" si="72"/>
        <v>1.36656E-2</v>
      </c>
      <c r="S79" s="13">
        <f t="shared" si="73"/>
        <v>0.73272183051083573</v>
      </c>
      <c r="T79" s="2">
        <f t="shared" si="74"/>
        <v>0.01</v>
      </c>
      <c r="U79" s="14">
        <f t="shared" si="75"/>
        <v>7.3272183051083578E-3</v>
      </c>
      <c r="V79" s="13"/>
      <c r="W79" s="2"/>
      <c r="X79" s="14"/>
      <c r="Y79" s="2">
        <v>0.05</v>
      </c>
      <c r="Z79" s="2">
        <v>0.5</v>
      </c>
      <c r="AA79" s="2">
        <f t="shared" si="76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7"/>
        <v>9.7999999999999997E-3</v>
      </c>
      <c r="AQ79" s="1">
        <f t="shared" si="78"/>
        <v>4.2127218305108356E-2</v>
      </c>
      <c r="AR79" s="9">
        <f t="shared" si="79"/>
        <v>7.5919999999999996</v>
      </c>
      <c r="AS79" s="1">
        <f t="shared" si="80"/>
        <v>0.18</v>
      </c>
      <c r="AT79" s="1">
        <f t="shared" si="81"/>
        <v>1492155.1666666667</v>
      </c>
      <c r="AU79" s="1">
        <f t="shared" si="82"/>
        <v>575546314.81112528</v>
      </c>
    </row>
    <row r="80" spans="1:48" x14ac:dyDescent="0.15">
      <c r="C80" s="7">
        <v>7</v>
      </c>
      <c r="D80" s="8">
        <v>24.6834244948387</v>
      </c>
      <c r="E80" s="10">
        <f t="shared" si="83"/>
        <v>25.195152569333299</v>
      </c>
      <c r="F80" s="7" t="s">
        <v>83</v>
      </c>
      <c r="G80" s="1">
        <v>8</v>
      </c>
      <c r="H80" s="9">
        <f t="shared" si="65"/>
        <v>24.6834244948387</v>
      </c>
      <c r="I80" s="9">
        <f t="shared" si="66"/>
        <v>297.83342449483865</v>
      </c>
      <c r="J80" s="9">
        <f t="shared" si="67"/>
        <v>0.33436393858945002</v>
      </c>
      <c r="K80" s="9">
        <f t="shared" si="68"/>
        <v>7.5919999999999996</v>
      </c>
      <c r="L80" s="9">
        <f t="shared" si="69"/>
        <v>7.5920000000000001E-2</v>
      </c>
      <c r="M80" s="1" t="s">
        <v>83</v>
      </c>
      <c r="O80" s="9">
        <f t="shared" si="84"/>
        <v>0.17758976214512373</v>
      </c>
      <c r="P80" s="9">
        <f t="shared" si="70"/>
        <v>5.9379612324007187E-2</v>
      </c>
      <c r="Q80" s="12">
        <f t="shared" si="71"/>
        <v>1.0688330218321293E-2</v>
      </c>
      <c r="R80" s="9">
        <f t="shared" si="72"/>
        <v>1.36656E-2</v>
      </c>
      <c r="S80" s="13">
        <f t="shared" si="73"/>
        <v>0.78213398740789231</v>
      </c>
      <c r="T80" s="2">
        <f t="shared" si="74"/>
        <v>0.01</v>
      </c>
      <c r="U80" s="14">
        <f t="shared" si="75"/>
        <v>7.8213398740789239E-3</v>
      </c>
      <c r="V80" s="13"/>
      <c r="W80" s="2"/>
      <c r="X80" s="14"/>
      <c r="Y80" s="2">
        <v>0.05</v>
      </c>
      <c r="Z80" s="2">
        <v>0.5</v>
      </c>
      <c r="AA80" s="2">
        <f t="shared" si="76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7"/>
        <v>9.7999999999999997E-3</v>
      </c>
      <c r="AQ80" s="1">
        <f t="shared" si="78"/>
        <v>4.2621339874078921E-2</v>
      </c>
      <c r="AR80" s="9">
        <f t="shared" si="79"/>
        <v>7.5919999999999996</v>
      </c>
      <c r="AS80" s="1">
        <f t="shared" si="80"/>
        <v>0.18</v>
      </c>
      <c r="AT80" s="1">
        <f t="shared" si="81"/>
        <v>1492155.1666666667</v>
      </c>
      <c r="AU80" s="1">
        <f t="shared" si="82"/>
        <v>582297053.63347042</v>
      </c>
    </row>
    <row r="81" spans="1:48" x14ac:dyDescent="0.15">
      <c r="C81" s="7">
        <v>8</v>
      </c>
      <c r="D81" s="8">
        <v>24.860027441290299</v>
      </c>
      <c r="E81" s="10">
        <f t="shared" si="83"/>
        <v>24.6834244948387</v>
      </c>
      <c r="F81" s="7" t="s">
        <v>83</v>
      </c>
      <c r="G81" s="1">
        <v>9</v>
      </c>
      <c r="H81" s="9">
        <f t="shared" si="65"/>
        <v>24.860027441290299</v>
      </c>
      <c r="I81" s="9">
        <f t="shared" si="66"/>
        <v>298.01002744129028</v>
      </c>
      <c r="J81" s="9">
        <f t="shared" si="67"/>
        <v>0.340904914294824</v>
      </c>
      <c r="K81" s="9">
        <f t="shared" si="68"/>
        <v>7.5919999999999996</v>
      </c>
      <c r="L81" s="9">
        <f t="shared" si="69"/>
        <v>7.5920000000000001E-2</v>
      </c>
      <c r="M81" s="1" t="s">
        <v>83</v>
      </c>
      <c r="O81" s="9">
        <f t="shared" si="84"/>
        <v>0.19413014982111654</v>
      </c>
      <c r="P81" s="9">
        <f t="shared" si="70"/>
        <v>6.6179922086809076E-2</v>
      </c>
      <c r="Q81" s="12">
        <f t="shared" si="71"/>
        <v>1.1912385975625633E-2</v>
      </c>
      <c r="R81" s="9">
        <f t="shared" si="72"/>
        <v>1.36656E-2</v>
      </c>
      <c r="S81" s="13">
        <f t="shared" si="73"/>
        <v>0.87170603380939249</v>
      </c>
      <c r="T81" s="2">
        <f t="shared" si="74"/>
        <v>0.01</v>
      </c>
      <c r="U81" s="14">
        <f t="shared" si="75"/>
        <v>8.7170603380939248E-3</v>
      </c>
      <c r="V81" s="13"/>
      <c r="W81" s="2"/>
      <c r="X81" s="14"/>
      <c r="Y81" s="2">
        <v>0.05</v>
      </c>
      <c r="Z81" s="2">
        <v>0.5</v>
      </c>
      <c r="AA81" s="2">
        <f t="shared" si="76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7"/>
        <v>9.7999999999999997E-3</v>
      </c>
      <c r="AQ81" s="1">
        <f t="shared" si="78"/>
        <v>4.3517060338093924E-2</v>
      </c>
      <c r="AR81" s="9">
        <f t="shared" si="79"/>
        <v>7.5919999999999996</v>
      </c>
      <c r="AS81" s="1">
        <f t="shared" si="80"/>
        <v>0.18</v>
      </c>
      <c r="AT81" s="1">
        <f t="shared" si="81"/>
        <v>1492155.1666666667</v>
      </c>
      <c r="AU81" s="1">
        <f t="shared" si="82"/>
        <v>594534477.15455365</v>
      </c>
    </row>
    <row r="82" spans="1:48" x14ac:dyDescent="0.15">
      <c r="C82" s="7">
        <v>9</v>
      </c>
      <c r="D82" s="8">
        <v>25.2932525916667</v>
      </c>
      <c r="E82" s="10">
        <f t="shared" si="83"/>
        <v>24.860027441290299</v>
      </c>
      <c r="F82" s="7" t="s">
        <v>83</v>
      </c>
      <c r="G82" s="1">
        <v>10</v>
      </c>
      <c r="H82" s="9">
        <f t="shared" si="65"/>
        <v>25.2932525916667</v>
      </c>
      <c r="I82" s="9">
        <f t="shared" si="66"/>
        <v>298.44325259166669</v>
      </c>
      <c r="J82" s="9">
        <f t="shared" si="67"/>
        <v>0.35746298206533828</v>
      </c>
      <c r="K82" s="9">
        <f t="shared" si="68"/>
        <v>7.5919999999999996</v>
      </c>
      <c r="L82" s="9">
        <f t="shared" si="69"/>
        <v>7.5920000000000001E-2</v>
      </c>
      <c r="M82" s="1" t="s">
        <v>83</v>
      </c>
      <c r="O82" s="9">
        <f t="shared" si="84"/>
        <v>0.20387022773430746</v>
      </c>
      <c r="P82" s="9">
        <f t="shared" si="70"/>
        <v>7.2876059560245177E-2</v>
      </c>
      <c r="Q82" s="12">
        <f t="shared" si="71"/>
        <v>1.311769072084413E-2</v>
      </c>
      <c r="R82" s="9">
        <f t="shared" si="72"/>
        <v>1.36656E-2</v>
      </c>
      <c r="S82" s="13">
        <f t="shared" si="73"/>
        <v>0.95990594784306071</v>
      </c>
      <c r="T82" s="2">
        <f t="shared" si="74"/>
        <v>0.01</v>
      </c>
      <c r="U82" s="14">
        <f t="shared" si="75"/>
        <v>9.5990594784306077E-3</v>
      </c>
      <c r="V82" s="13"/>
      <c r="W82" s="2"/>
      <c r="X82" s="14"/>
      <c r="Y82" s="2">
        <v>0.05</v>
      </c>
      <c r="Z82" s="2">
        <v>0.5</v>
      </c>
      <c r="AA82" s="2">
        <f t="shared" si="76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7"/>
        <v>9.7999999999999997E-3</v>
      </c>
      <c r="AQ82" s="1">
        <f t="shared" si="78"/>
        <v>4.4399059478430605E-2</v>
      </c>
      <c r="AR82" s="9">
        <f t="shared" si="79"/>
        <v>7.5919999999999996</v>
      </c>
      <c r="AS82" s="1">
        <f t="shared" si="80"/>
        <v>0.18</v>
      </c>
      <c r="AT82" s="1">
        <f t="shared" si="81"/>
        <v>1492155.1666666667</v>
      </c>
      <c r="AU82" s="1">
        <f t="shared" si="82"/>
        <v>606584438.56455743</v>
      </c>
    </row>
    <row r="83" spans="1:48" x14ac:dyDescent="0.15">
      <c r="C83" s="7">
        <v>10</v>
      </c>
      <c r="D83" s="8">
        <v>25.4898562619355</v>
      </c>
      <c r="E83" s="10">
        <f t="shared" si="83"/>
        <v>25.2932525916667</v>
      </c>
      <c r="F83" s="7" t="s">
        <v>83</v>
      </c>
      <c r="G83" s="1">
        <v>11</v>
      </c>
      <c r="H83" s="9">
        <f t="shared" si="65"/>
        <v>25.4898562619355</v>
      </c>
      <c r="I83" s="9">
        <f t="shared" si="66"/>
        <v>298.63985626193551</v>
      </c>
      <c r="J83" s="9">
        <f t="shared" si="67"/>
        <v>0.36522368762409735</v>
      </c>
      <c r="K83" s="9">
        <f t="shared" si="68"/>
        <v>7.5919999999999996</v>
      </c>
      <c r="L83" s="9">
        <f t="shared" si="69"/>
        <v>7.5920000000000001E-2</v>
      </c>
      <c r="M83" s="1" t="s">
        <v>85</v>
      </c>
      <c r="N83" s="9">
        <f>(O82-P82)*$C$21/100</f>
        <v>0.12444445976535917</v>
      </c>
      <c r="O83" s="9">
        <f t="shared" si="84"/>
        <v>8.2469708408703102E-2</v>
      </c>
      <c r="P83" s="9">
        <f t="shared" si="70"/>
        <v>3.0119891022310576E-2</v>
      </c>
      <c r="Q83" s="12">
        <f t="shared" si="71"/>
        <v>5.4215803840159038E-3</v>
      </c>
      <c r="R83" s="9">
        <f t="shared" si="72"/>
        <v>1.36656E-2</v>
      </c>
      <c r="S83" s="13">
        <f t="shared" si="73"/>
        <v>0.39673196815477579</v>
      </c>
      <c r="T83" s="2">
        <f t="shared" si="74"/>
        <v>0.01</v>
      </c>
      <c r="U83" s="14">
        <f t="shared" si="75"/>
        <v>3.9673196815477579E-3</v>
      </c>
      <c r="V83" s="13"/>
      <c r="W83" s="2"/>
      <c r="X83" s="14"/>
      <c r="Y83" s="2">
        <v>0.05</v>
      </c>
      <c r="Z83" s="2">
        <v>0.5</v>
      </c>
      <c r="AA83" s="2">
        <f t="shared" si="76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7"/>
        <v>9.7999999999999997E-3</v>
      </c>
      <c r="AQ83" s="1">
        <f t="shared" si="78"/>
        <v>3.8767319681547757E-2</v>
      </c>
      <c r="AR83" s="9">
        <f t="shared" si="79"/>
        <v>7.5919999999999996</v>
      </c>
      <c r="AS83" s="1">
        <f t="shared" si="80"/>
        <v>0.18</v>
      </c>
      <c r="AT83" s="1">
        <f t="shared" si="81"/>
        <v>1492155.1666666667</v>
      </c>
      <c r="AU83" s="1">
        <f t="shared" si="82"/>
        <v>529643040.18891305</v>
      </c>
    </row>
    <row r="84" spans="1:48" x14ac:dyDescent="0.15">
      <c r="C84" s="7">
        <v>11</v>
      </c>
      <c r="D84" s="8">
        <v>25.395376890333299</v>
      </c>
      <c r="E84" s="10">
        <f t="shared" si="83"/>
        <v>25.4898562619355</v>
      </c>
      <c r="F84" s="7" t="s">
        <v>85</v>
      </c>
      <c r="G84" s="1">
        <v>12</v>
      </c>
      <c r="H84" s="9">
        <f t="shared" si="65"/>
        <v>25.395376890333299</v>
      </c>
      <c r="I84" s="9">
        <f t="shared" si="66"/>
        <v>298.54537689033327</v>
      </c>
      <c r="J84" s="9">
        <f t="shared" si="67"/>
        <v>0.36147469155243661</v>
      </c>
      <c r="K84" s="9">
        <f t="shared" si="68"/>
        <v>7.5919999999999996</v>
      </c>
      <c r="L84" s="9">
        <f t="shared" si="69"/>
        <v>7.5920000000000001E-2</v>
      </c>
      <c r="M84" s="1" t="s">
        <v>83</v>
      </c>
      <c r="O84" s="9">
        <f t="shared" si="84"/>
        <v>0.12826981738639251</v>
      </c>
      <c r="P84" s="9">
        <f t="shared" si="70"/>
        <v>4.6366292675233602E-2</v>
      </c>
      <c r="Q84" s="12">
        <f t="shared" si="71"/>
        <v>8.3459326815420488E-3</v>
      </c>
      <c r="R84" s="9">
        <f t="shared" si="72"/>
        <v>1.36656E-2</v>
      </c>
      <c r="S84" s="13">
        <f t="shared" si="73"/>
        <v>0.61072566748200219</v>
      </c>
      <c r="T84" s="2">
        <f t="shared" si="74"/>
        <v>0.01</v>
      </c>
      <c r="U84" s="14">
        <f t="shared" si="75"/>
        <v>6.1072566748200221E-3</v>
      </c>
      <c r="V84" s="13"/>
      <c r="W84" s="2"/>
      <c r="X84" s="14"/>
      <c r="Y84" s="2">
        <v>0.05</v>
      </c>
      <c r="Z84" s="2">
        <v>0.5</v>
      </c>
      <c r="AA84" s="2">
        <f t="shared" si="76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7"/>
        <v>9.7999999999999997E-3</v>
      </c>
      <c r="AQ84" s="1">
        <f t="shared" si="78"/>
        <v>4.0907256674820022E-2</v>
      </c>
      <c r="AR84" s="9">
        <f t="shared" si="79"/>
        <v>7.5919999999999996</v>
      </c>
      <c r="AS84" s="1">
        <f t="shared" si="80"/>
        <v>0.18</v>
      </c>
      <c r="AT84" s="1">
        <f t="shared" si="81"/>
        <v>1492155.1666666667</v>
      </c>
      <c r="AU84" s="1">
        <f t="shared" si="82"/>
        <v>558879075.7012912</v>
      </c>
      <c r="AV84" s="1">
        <f>SUM(AU73:AU84)</f>
        <v>6777280639.1439819</v>
      </c>
    </row>
    <row r="85" spans="1:48" x14ac:dyDescent="0.15">
      <c r="C85" s="7">
        <v>12</v>
      </c>
      <c r="D85" s="8">
        <v>25.293820354838701</v>
      </c>
      <c r="E85" s="10">
        <f t="shared" si="83"/>
        <v>25.395376890333299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8">
        <v>25.259133497419398</v>
      </c>
      <c r="E89" s="7"/>
      <c r="F89" s="7"/>
      <c r="G89" s="1">
        <v>1</v>
      </c>
      <c r="H89" s="9">
        <f t="shared" ref="H89:H100" si="85">E90</f>
        <v>25.259133497419398</v>
      </c>
      <c r="I89" s="9">
        <f t="shared" ref="I89:I100" si="86">H89+273.15</f>
        <v>298.40913349741936</v>
      </c>
      <c r="J89" s="9">
        <f t="shared" ref="J89:J100" si="87">EXP(($C$15*(I89-$C$13))/($C$16*I89*$C$13))</f>
        <v>0.35613203527991966</v>
      </c>
      <c r="K89" s="9">
        <f t="shared" ref="K89:K100" si="88">$B$89/12</f>
        <v>13.818291666666667</v>
      </c>
      <c r="L89" s="9">
        <f t="shared" ref="L89:L100" si="89">K89*$B$90/100</f>
        <v>3.1782070833333336</v>
      </c>
      <c r="M89" s="1" t="s">
        <v>83</v>
      </c>
      <c r="O89" s="9">
        <f>L89</f>
        <v>3.1782070833333336</v>
      </c>
      <c r="P89" s="9">
        <f t="shared" ref="P89:P100" si="90">O89*J89</f>
        <v>1.1318613571285574</v>
      </c>
      <c r="Q89" s="12">
        <f t="shared" ref="Q89:Q100" si="91">P89*$B$91</f>
        <v>0.50933761070785089</v>
      </c>
      <c r="R89" s="9">
        <f t="shared" ref="R89:R100" si="92">L89*$B$91</f>
        <v>1.4301931875000002</v>
      </c>
      <c r="S89" s="13">
        <f t="shared" ref="S89:S100" si="93">Q89/R89</f>
        <v>0.35613203527991971</v>
      </c>
      <c r="T89" s="2">
        <f t="shared" ref="T89:T100" si="94">$B$90/100</f>
        <v>0.23</v>
      </c>
      <c r="U89" s="14">
        <f t="shared" ref="U89:U100" si="95">S89*T89</f>
        <v>8.1910368114381543E-2</v>
      </c>
      <c r="V89" s="2">
        <v>220</v>
      </c>
      <c r="W89" s="2">
        <v>0.12</v>
      </c>
      <c r="X89" s="2">
        <v>15.1</v>
      </c>
      <c r="Y89" s="2">
        <v>0.13</v>
      </c>
      <c r="Z89" s="2">
        <v>6</v>
      </c>
      <c r="AA89" s="2">
        <v>0.35</v>
      </c>
      <c r="AB89" s="2"/>
      <c r="AC89" s="2"/>
      <c r="AD89" s="2">
        <v>110</v>
      </c>
      <c r="AE89" s="2">
        <v>0.02</v>
      </c>
      <c r="AF89" s="2">
        <v>3</v>
      </c>
      <c r="AG89" s="2">
        <v>7.0000000000000007E-2</v>
      </c>
      <c r="AH89" s="2">
        <v>7</v>
      </c>
      <c r="AI89" s="2">
        <v>0.08</v>
      </c>
      <c r="AJ89" s="1">
        <f t="shared" ref="AJ89:AJ100" si="96">U89*0.67*AL89+(V89*W89+X89*Y89+Z89*AA89+AB89*AC89+AD89*AE89+AF89*AG89+AH89*AI89)/1000</f>
        <v>5.8128975986486045E-2</v>
      </c>
      <c r="AK89" s="9">
        <f t="shared" ref="AK89:AK100" si="97">$B$89/12</f>
        <v>13.818291666666667</v>
      </c>
      <c r="AL89" s="1">
        <f t="shared" ref="AL89:AL100" si="98">$B$91</f>
        <v>0.45</v>
      </c>
      <c r="AM89" s="17">
        <f t="shared" ref="AM89:AM100" si="99">$E$6/12</f>
        <v>658363.58333333337</v>
      </c>
      <c r="AN89" s="1">
        <f t="shared" ref="AN89:AN100" si="100">AM89*10000*AK89*AJ89</f>
        <v>5288260348.7852211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8">
        <v>25.177884392580602</v>
      </c>
      <c r="E90" s="10">
        <f t="shared" ref="E90:E101" si="101">D89</f>
        <v>25.259133497419398</v>
      </c>
      <c r="F90" s="7" t="s">
        <v>83</v>
      </c>
      <c r="G90" s="1">
        <v>2</v>
      </c>
      <c r="H90" s="9">
        <f t="shared" si="85"/>
        <v>25.177884392580602</v>
      </c>
      <c r="I90" s="9">
        <f t="shared" si="86"/>
        <v>298.32788439258059</v>
      </c>
      <c r="J90" s="9">
        <f t="shared" si="87"/>
        <v>0.35298130525427313</v>
      </c>
      <c r="K90" s="9">
        <f t="shared" si="88"/>
        <v>13.818291666666667</v>
      </c>
      <c r="L90" s="9">
        <f t="shared" si="89"/>
        <v>3.1782070833333336</v>
      </c>
      <c r="M90" s="1" t="s">
        <v>83</v>
      </c>
      <c r="O90" s="9">
        <f t="shared" ref="O90:O100" si="102">L90+O89-P89-N90</f>
        <v>5.2245528095381095</v>
      </c>
      <c r="P90" s="9">
        <f t="shared" si="90"/>
        <v>1.8441694700806417</v>
      </c>
      <c r="Q90" s="12">
        <f t="shared" si="91"/>
        <v>0.8298762615362888</v>
      </c>
      <c r="R90" s="9">
        <f t="shared" si="92"/>
        <v>1.4301931875000002</v>
      </c>
      <c r="S90" s="13">
        <f t="shared" si="93"/>
        <v>0.58025465985257929</v>
      </c>
      <c r="T90" s="2">
        <f t="shared" si="94"/>
        <v>0.23</v>
      </c>
      <c r="U90" s="14">
        <f t="shared" si="95"/>
        <v>0.13345857176609324</v>
      </c>
      <c r="V90" s="2">
        <v>220</v>
      </c>
      <c r="W90" s="2">
        <v>0.12</v>
      </c>
      <c r="X90" s="2">
        <v>15.1</v>
      </c>
      <c r="Y90" s="2">
        <v>0.13</v>
      </c>
      <c r="Z90" s="2">
        <v>6</v>
      </c>
      <c r="AA90" s="2">
        <v>0.35</v>
      </c>
      <c r="AB90" s="2"/>
      <c r="AC90" s="2"/>
      <c r="AD90" s="2">
        <v>110</v>
      </c>
      <c r="AE90" s="2">
        <v>0.02</v>
      </c>
      <c r="AF90" s="2">
        <v>3</v>
      </c>
      <c r="AG90" s="2">
        <v>7.0000000000000007E-2</v>
      </c>
      <c r="AH90" s="2">
        <v>7</v>
      </c>
      <c r="AI90" s="2">
        <v>0.08</v>
      </c>
      <c r="AJ90" s="1">
        <f t="shared" si="96"/>
        <v>7.3670759387477108E-2</v>
      </c>
      <c r="AK90" s="9">
        <f t="shared" si="97"/>
        <v>13.818291666666667</v>
      </c>
      <c r="AL90" s="1">
        <f t="shared" si="98"/>
        <v>0.45</v>
      </c>
      <c r="AM90" s="17">
        <f t="shared" si="99"/>
        <v>658363.58333333337</v>
      </c>
      <c r="AN90" s="1">
        <f t="shared" si="100"/>
        <v>6702167879.6520443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25.101073146551698</v>
      </c>
      <c r="E91" s="10">
        <f t="shared" si="101"/>
        <v>25.177884392580602</v>
      </c>
      <c r="F91" s="7" t="s">
        <v>83</v>
      </c>
      <c r="G91" s="1">
        <v>3</v>
      </c>
      <c r="H91" s="9">
        <f t="shared" si="85"/>
        <v>25.101073146551698</v>
      </c>
      <c r="I91" s="9">
        <f t="shared" si="86"/>
        <v>298.25107314655168</v>
      </c>
      <c r="J91" s="9">
        <f t="shared" si="87"/>
        <v>0.35002674767040376</v>
      </c>
      <c r="K91" s="9">
        <f t="shared" si="88"/>
        <v>13.818291666666667</v>
      </c>
      <c r="L91" s="9">
        <f t="shared" si="89"/>
        <v>3.1782070833333336</v>
      </c>
      <c r="M91" s="1" t="s">
        <v>83</v>
      </c>
      <c r="O91" s="9">
        <f t="shared" si="102"/>
        <v>6.5585904227908021</v>
      </c>
      <c r="P91" s="9">
        <f t="shared" si="90"/>
        <v>2.2956820749917228</v>
      </c>
      <c r="Q91" s="12">
        <f t="shared" si="91"/>
        <v>1.0330569337462754</v>
      </c>
      <c r="R91" s="9">
        <f t="shared" si="92"/>
        <v>1.4301931875000002</v>
      </c>
      <c r="S91" s="13">
        <f t="shared" si="93"/>
        <v>0.72231985355214479</v>
      </c>
      <c r="T91" s="2">
        <f t="shared" si="94"/>
        <v>0.23</v>
      </c>
      <c r="U91" s="14">
        <f t="shared" si="95"/>
        <v>0.1661335663169933</v>
      </c>
      <c r="V91" s="2">
        <v>220</v>
      </c>
      <c r="W91" s="2">
        <v>0.12</v>
      </c>
      <c r="X91" s="2">
        <v>15.1</v>
      </c>
      <c r="Y91" s="2">
        <v>0.13</v>
      </c>
      <c r="Z91" s="2">
        <v>6</v>
      </c>
      <c r="AA91" s="2">
        <v>0.35</v>
      </c>
      <c r="AB91" s="2"/>
      <c r="AC91" s="2"/>
      <c r="AD91" s="2">
        <v>110</v>
      </c>
      <c r="AE91" s="2">
        <v>0.02</v>
      </c>
      <c r="AF91" s="2">
        <v>3</v>
      </c>
      <c r="AG91" s="2">
        <v>7.0000000000000007E-2</v>
      </c>
      <c r="AH91" s="2">
        <v>7</v>
      </c>
      <c r="AI91" s="2">
        <v>0.08</v>
      </c>
      <c r="AJ91" s="1">
        <f t="shared" si="96"/>
        <v>8.3522270244573482E-2</v>
      </c>
      <c r="AK91" s="9">
        <f t="shared" si="97"/>
        <v>13.818291666666667</v>
      </c>
      <c r="AL91" s="1">
        <f t="shared" si="98"/>
        <v>0.45</v>
      </c>
      <c r="AM91" s="17">
        <f t="shared" si="99"/>
        <v>658363.58333333337</v>
      </c>
      <c r="AN91" s="1">
        <f t="shared" si="100"/>
        <v>7598405140.9676666</v>
      </c>
    </row>
    <row r="92" spans="1:48" x14ac:dyDescent="0.15">
      <c r="C92" s="7">
        <v>3</v>
      </c>
      <c r="D92" s="8">
        <v>25.218708650322601</v>
      </c>
      <c r="E92" s="10">
        <f t="shared" si="101"/>
        <v>25.101073146551698</v>
      </c>
      <c r="F92" s="7" t="s">
        <v>83</v>
      </c>
      <c r="G92" s="1">
        <v>4</v>
      </c>
      <c r="H92" s="9">
        <f t="shared" si="85"/>
        <v>25.218708650322601</v>
      </c>
      <c r="I92" s="9">
        <f t="shared" si="86"/>
        <v>298.36870865032256</v>
      </c>
      <c r="J92" s="9">
        <f t="shared" si="87"/>
        <v>0.35456112927556849</v>
      </c>
      <c r="K92" s="9">
        <f t="shared" si="88"/>
        <v>13.818291666666667</v>
      </c>
      <c r="L92" s="9">
        <f t="shared" si="89"/>
        <v>3.1782070833333336</v>
      </c>
      <c r="M92" s="1" t="s">
        <v>83</v>
      </c>
      <c r="O92" s="9">
        <f t="shared" si="102"/>
        <v>7.4411154311324132</v>
      </c>
      <c r="P92" s="9">
        <f t="shared" si="90"/>
        <v>2.638330290332167</v>
      </c>
      <c r="Q92" s="12">
        <f t="shared" si="91"/>
        <v>1.1872486306494752</v>
      </c>
      <c r="R92" s="9">
        <f t="shared" si="92"/>
        <v>1.4301931875000002</v>
      </c>
      <c r="S92" s="13">
        <f t="shared" si="93"/>
        <v>0.83013165006386591</v>
      </c>
      <c r="T92" s="2">
        <f t="shared" si="94"/>
        <v>0.23</v>
      </c>
      <c r="U92" s="14">
        <f t="shared" si="95"/>
        <v>0.19093027951468916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6"/>
        <v>9.0998479273678795E-2</v>
      </c>
      <c r="AK92" s="9">
        <f t="shared" si="97"/>
        <v>13.818291666666667</v>
      </c>
      <c r="AL92" s="1">
        <f t="shared" si="98"/>
        <v>0.45</v>
      </c>
      <c r="AM92" s="17">
        <f t="shared" si="99"/>
        <v>658363.58333333337</v>
      </c>
      <c r="AN92" s="1">
        <f t="shared" si="100"/>
        <v>8278550268.1937017</v>
      </c>
    </row>
    <row r="93" spans="1:48" x14ac:dyDescent="0.15">
      <c r="C93" s="7">
        <v>4</v>
      </c>
      <c r="D93" s="8">
        <v>25.355246681000001</v>
      </c>
      <c r="E93" s="10">
        <f t="shared" si="101"/>
        <v>25.218708650322601</v>
      </c>
      <c r="F93" s="7" t="s">
        <v>83</v>
      </c>
      <c r="G93" s="1">
        <v>5</v>
      </c>
      <c r="H93" s="9">
        <f t="shared" si="85"/>
        <v>25.355246681000001</v>
      </c>
      <c r="I93" s="9">
        <f t="shared" si="86"/>
        <v>298.50524668099996</v>
      </c>
      <c r="J93" s="9">
        <f t="shared" si="87"/>
        <v>0.35989325773483594</v>
      </c>
      <c r="K93" s="9">
        <f t="shared" si="88"/>
        <v>13.818291666666667</v>
      </c>
      <c r="L93" s="9">
        <f t="shared" si="89"/>
        <v>3.1782070833333336</v>
      </c>
      <c r="M93" s="1" t="s">
        <v>85</v>
      </c>
      <c r="N93" s="9">
        <f>(O92-P92)*$C$21/100</f>
        <v>4.5626458837602337</v>
      </c>
      <c r="O93" s="9">
        <f t="shared" si="102"/>
        <v>3.4183463403733461</v>
      </c>
      <c r="P93" s="9">
        <f t="shared" si="90"/>
        <v>1.2302398005029178</v>
      </c>
      <c r="Q93" s="12">
        <f t="shared" si="91"/>
        <v>0.55360791022631306</v>
      </c>
      <c r="R93" s="9">
        <f t="shared" si="92"/>
        <v>1.4301931875000002</v>
      </c>
      <c r="S93" s="13">
        <f t="shared" si="93"/>
        <v>0.38708610491567802</v>
      </c>
      <c r="T93" s="2">
        <f t="shared" si="94"/>
        <v>0.23</v>
      </c>
      <c r="U93" s="14">
        <f t="shared" si="95"/>
        <v>8.9029804130605947E-2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6"/>
        <v>6.0275485945377696E-2</v>
      </c>
      <c r="AK93" s="9">
        <f t="shared" si="97"/>
        <v>13.818291666666667</v>
      </c>
      <c r="AL93" s="1">
        <f t="shared" si="98"/>
        <v>0.45</v>
      </c>
      <c r="AM93" s="17">
        <f t="shared" si="99"/>
        <v>658363.58333333337</v>
      </c>
      <c r="AN93" s="1">
        <f t="shared" si="100"/>
        <v>5483538234.0608578</v>
      </c>
    </row>
    <row r="94" spans="1:48" x14ac:dyDescent="0.15">
      <c r="C94" s="7">
        <v>5</v>
      </c>
      <c r="D94" s="8">
        <v>25.488526926129001</v>
      </c>
      <c r="E94" s="10">
        <f t="shared" si="101"/>
        <v>25.355246681000001</v>
      </c>
      <c r="F94" s="7" t="s">
        <v>85</v>
      </c>
      <c r="G94" s="1">
        <v>6</v>
      </c>
      <c r="H94" s="9">
        <f t="shared" si="85"/>
        <v>25.488526926129001</v>
      </c>
      <c r="I94" s="9">
        <f t="shared" si="86"/>
        <v>298.63852692612897</v>
      </c>
      <c r="J94" s="9">
        <f t="shared" si="87"/>
        <v>0.3651706865967464</v>
      </c>
      <c r="K94" s="9">
        <f t="shared" si="88"/>
        <v>13.818291666666667</v>
      </c>
      <c r="L94" s="9">
        <f t="shared" si="89"/>
        <v>3.1782070833333336</v>
      </c>
      <c r="M94" s="1" t="s">
        <v>83</v>
      </c>
      <c r="O94" s="9">
        <f t="shared" si="102"/>
        <v>5.3663136232037623</v>
      </c>
      <c r="P94" s="9">
        <f t="shared" si="90"/>
        <v>1.9596204302787916</v>
      </c>
      <c r="Q94" s="12">
        <f t="shared" si="91"/>
        <v>0.8818291936254562</v>
      </c>
      <c r="R94" s="9">
        <f t="shared" si="92"/>
        <v>1.4301931875000002</v>
      </c>
      <c r="S94" s="13">
        <f t="shared" si="93"/>
        <v>0.61658047411546357</v>
      </c>
      <c r="T94" s="2">
        <f t="shared" si="94"/>
        <v>0.23</v>
      </c>
      <c r="U94" s="14">
        <f t="shared" si="95"/>
        <v>0.14181350904655662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6"/>
        <v>7.6189772977536832E-2</v>
      </c>
      <c r="AK94" s="9">
        <f t="shared" si="97"/>
        <v>13.818291666666667</v>
      </c>
      <c r="AL94" s="1">
        <f t="shared" si="98"/>
        <v>0.45</v>
      </c>
      <c r="AM94" s="17">
        <f t="shared" si="99"/>
        <v>658363.58333333337</v>
      </c>
      <c r="AN94" s="1">
        <f t="shared" si="100"/>
        <v>6931334133.8358593</v>
      </c>
    </row>
    <row r="95" spans="1:48" x14ac:dyDescent="0.15">
      <c r="C95" s="7">
        <v>6</v>
      </c>
      <c r="D95" s="8">
        <v>25.195152569333299</v>
      </c>
      <c r="E95" s="10">
        <f t="shared" si="101"/>
        <v>25.488526926129001</v>
      </c>
      <c r="F95" s="7" t="s">
        <v>83</v>
      </c>
      <c r="G95" s="1">
        <v>7</v>
      </c>
      <c r="H95" s="9">
        <f t="shared" si="85"/>
        <v>25.195152569333299</v>
      </c>
      <c r="I95" s="9">
        <f t="shared" si="86"/>
        <v>298.34515256933327</v>
      </c>
      <c r="J95" s="9">
        <f t="shared" si="87"/>
        <v>0.35364874396636281</v>
      </c>
      <c r="K95" s="9">
        <f t="shared" si="88"/>
        <v>13.818291666666667</v>
      </c>
      <c r="L95" s="9">
        <f t="shared" si="89"/>
        <v>3.1782070833333336</v>
      </c>
      <c r="M95" s="1" t="s">
        <v>83</v>
      </c>
      <c r="O95" s="9">
        <f t="shared" si="102"/>
        <v>6.5849002762583044</v>
      </c>
      <c r="P95" s="9">
        <f t="shared" si="90"/>
        <v>2.3287417118425049</v>
      </c>
      <c r="Q95" s="12">
        <f t="shared" si="91"/>
        <v>1.0479337703291272</v>
      </c>
      <c r="R95" s="9">
        <f t="shared" si="92"/>
        <v>1.4301931875000002</v>
      </c>
      <c r="S95" s="13">
        <f t="shared" si="93"/>
        <v>0.73272183051083584</v>
      </c>
      <c r="T95" s="2">
        <f t="shared" si="94"/>
        <v>0.23</v>
      </c>
      <c r="U95" s="14">
        <f t="shared" si="95"/>
        <v>0.16852602101749226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6"/>
        <v>8.4243595336773919E-2</v>
      </c>
      <c r="AK95" s="9">
        <f t="shared" si="97"/>
        <v>13.818291666666667</v>
      </c>
      <c r="AL95" s="1">
        <f t="shared" si="98"/>
        <v>0.45</v>
      </c>
      <c r="AM95" s="17">
        <f t="shared" si="99"/>
        <v>658363.58333333337</v>
      </c>
      <c r="AN95" s="1">
        <f t="shared" si="100"/>
        <v>7664027402.8247175</v>
      </c>
    </row>
    <row r="96" spans="1:48" x14ac:dyDescent="0.15">
      <c r="C96" s="7">
        <v>7</v>
      </c>
      <c r="D96" s="8">
        <v>24.6834244948387</v>
      </c>
      <c r="E96" s="10">
        <f t="shared" si="101"/>
        <v>25.195152569333299</v>
      </c>
      <c r="F96" s="7" t="s">
        <v>83</v>
      </c>
      <c r="G96" s="1">
        <v>8</v>
      </c>
      <c r="H96" s="9">
        <f t="shared" si="85"/>
        <v>24.6834244948387</v>
      </c>
      <c r="I96" s="9">
        <f t="shared" si="86"/>
        <v>297.83342449483865</v>
      </c>
      <c r="J96" s="9">
        <f t="shared" si="87"/>
        <v>0.33436393858945002</v>
      </c>
      <c r="K96" s="9">
        <f t="shared" si="88"/>
        <v>13.818291666666667</v>
      </c>
      <c r="L96" s="9">
        <f t="shared" si="89"/>
        <v>3.1782070833333336</v>
      </c>
      <c r="M96" s="1" t="s">
        <v>83</v>
      </c>
      <c r="O96" s="9">
        <f t="shared" si="102"/>
        <v>7.4343656477491331</v>
      </c>
      <c r="P96" s="9">
        <f t="shared" si="90"/>
        <v>2.4857837788955077</v>
      </c>
      <c r="Q96" s="12">
        <f t="shared" si="91"/>
        <v>1.1186027005029786</v>
      </c>
      <c r="R96" s="9">
        <f t="shared" si="92"/>
        <v>1.4301931875000002</v>
      </c>
      <c r="S96" s="13">
        <f t="shared" si="93"/>
        <v>0.78213398740789231</v>
      </c>
      <c r="T96" s="2">
        <f t="shared" si="94"/>
        <v>0.23</v>
      </c>
      <c r="U96" s="14">
        <f t="shared" si="95"/>
        <v>0.17989081710381524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6"/>
        <v>8.7670081356800295E-2</v>
      </c>
      <c r="AK96" s="9">
        <f t="shared" si="97"/>
        <v>13.818291666666667</v>
      </c>
      <c r="AL96" s="1">
        <f t="shared" si="98"/>
        <v>0.45</v>
      </c>
      <c r="AM96" s="17">
        <f t="shared" si="99"/>
        <v>658363.58333333337</v>
      </c>
      <c r="AN96" s="1">
        <f t="shared" si="100"/>
        <v>7975750598.4919691</v>
      </c>
    </row>
    <row r="97" spans="1:50" x14ac:dyDescent="0.15">
      <c r="C97" s="7">
        <v>8</v>
      </c>
      <c r="D97" s="8">
        <v>24.860027441290299</v>
      </c>
      <c r="E97" s="10">
        <f t="shared" si="101"/>
        <v>24.6834244948387</v>
      </c>
      <c r="F97" s="7" t="s">
        <v>83</v>
      </c>
      <c r="G97" s="1">
        <v>9</v>
      </c>
      <c r="H97" s="9">
        <f t="shared" si="85"/>
        <v>24.860027441290299</v>
      </c>
      <c r="I97" s="9">
        <f t="shared" si="86"/>
        <v>298.01002744129028</v>
      </c>
      <c r="J97" s="9">
        <f t="shared" si="87"/>
        <v>0.340904914294824</v>
      </c>
      <c r="K97" s="9">
        <f t="shared" si="88"/>
        <v>13.818291666666667</v>
      </c>
      <c r="L97" s="9">
        <f t="shared" si="89"/>
        <v>3.1782070833333336</v>
      </c>
      <c r="M97" s="1" t="s">
        <v>83</v>
      </c>
      <c r="O97" s="9">
        <f t="shared" si="102"/>
        <v>8.1267889521869581</v>
      </c>
      <c r="P97" s="9">
        <f t="shared" si="90"/>
        <v>2.7704622912374175</v>
      </c>
      <c r="Q97" s="12">
        <f t="shared" si="91"/>
        <v>1.2467080310568379</v>
      </c>
      <c r="R97" s="9">
        <f t="shared" si="92"/>
        <v>1.4301931875000002</v>
      </c>
      <c r="S97" s="13">
        <f t="shared" si="93"/>
        <v>0.87170603380939238</v>
      </c>
      <c r="T97" s="2">
        <f t="shared" si="94"/>
        <v>0.23</v>
      </c>
      <c r="U97" s="14">
        <f t="shared" si="95"/>
        <v>0.20049238777616027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6"/>
        <v>9.388145491451233E-2</v>
      </c>
      <c r="AK97" s="9">
        <f t="shared" si="97"/>
        <v>13.818291666666667</v>
      </c>
      <c r="AL97" s="1">
        <f t="shared" si="98"/>
        <v>0.45</v>
      </c>
      <c r="AM97" s="17">
        <f t="shared" si="99"/>
        <v>658363.58333333337</v>
      </c>
      <c r="AN97" s="1">
        <f t="shared" si="100"/>
        <v>8540827824.4244881</v>
      </c>
    </row>
    <row r="98" spans="1:50" x14ac:dyDescent="0.15">
      <c r="C98" s="7">
        <v>9</v>
      </c>
      <c r="D98" s="8">
        <v>25.2932525916667</v>
      </c>
      <c r="E98" s="10">
        <f t="shared" si="101"/>
        <v>24.860027441290299</v>
      </c>
      <c r="F98" s="7" t="s">
        <v>83</v>
      </c>
      <c r="G98" s="1">
        <v>10</v>
      </c>
      <c r="H98" s="9">
        <f t="shared" si="85"/>
        <v>25.2932525916667</v>
      </c>
      <c r="I98" s="9">
        <f t="shared" si="86"/>
        <v>298.44325259166669</v>
      </c>
      <c r="J98" s="9">
        <f t="shared" si="87"/>
        <v>0.35746298206533828</v>
      </c>
      <c r="K98" s="9">
        <f t="shared" si="88"/>
        <v>13.818291666666667</v>
      </c>
      <c r="L98" s="9">
        <f t="shared" si="89"/>
        <v>3.1782070833333336</v>
      </c>
      <c r="M98" s="1" t="s">
        <v>83</v>
      </c>
      <c r="O98" s="9">
        <f t="shared" si="102"/>
        <v>8.534533744282875</v>
      </c>
      <c r="P98" s="9">
        <f t="shared" si="90"/>
        <v>3.0507798827686137</v>
      </c>
      <c r="Q98" s="12">
        <f t="shared" si="91"/>
        <v>1.3728509472458761</v>
      </c>
      <c r="R98" s="9">
        <f t="shared" si="92"/>
        <v>1.4301931875000002</v>
      </c>
      <c r="S98" s="13">
        <f t="shared" si="93"/>
        <v>0.95990594784306082</v>
      </c>
      <c r="T98" s="2">
        <f t="shared" si="94"/>
        <v>0.23</v>
      </c>
      <c r="U98" s="14">
        <f t="shared" si="95"/>
        <v>0.22077836800390399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6"/>
        <v>9.9997677953177058E-2</v>
      </c>
      <c r="AK98" s="9">
        <f t="shared" si="97"/>
        <v>13.818291666666667</v>
      </c>
      <c r="AL98" s="1">
        <f t="shared" si="98"/>
        <v>0.45</v>
      </c>
      <c r="AM98" s="17">
        <f t="shared" si="99"/>
        <v>658363.58333333337</v>
      </c>
      <c r="AN98" s="1">
        <f t="shared" si="100"/>
        <v>9097248769.9305096</v>
      </c>
    </row>
    <row r="99" spans="1:50" x14ac:dyDescent="0.15">
      <c r="C99" s="7">
        <v>10</v>
      </c>
      <c r="D99" s="8">
        <v>25.4898562619355</v>
      </c>
      <c r="E99" s="10">
        <f t="shared" si="101"/>
        <v>25.2932525916667</v>
      </c>
      <c r="F99" s="7" t="s">
        <v>83</v>
      </c>
      <c r="G99" s="1">
        <v>11</v>
      </c>
      <c r="H99" s="9">
        <f t="shared" si="85"/>
        <v>25.4898562619355</v>
      </c>
      <c r="I99" s="9">
        <f t="shared" si="86"/>
        <v>298.63985626193551</v>
      </c>
      <c r="J99" s="9">
        <f t="shared" si="87"/>
        <v>0.36522368762409735</v>
      </c>
      <c r="K99" s="9">
        <f t="shared" si="88"/>
        <v>13.818291666666667</v>
      </c>
      <c r="L99" s="9">
        <f t="shared" si="89"/>
        <v>3.1782070833333336</v>
      </c>
      <c r="M99" s="1" t="s">
        <v>85</v>
      </c>
      <c r="N99" s="9">
        <f>(O98-P98)*$C$21/100</f>
        <v>5.2095661684385481</v>
      </c>
      <c r="O99" s="9">
        <f t="shared" si="102"/>
        <v>3.4523947764090464</v>
      </c>
      <c r="P99" s="9">
        <f t="shared" si="90"/>
        <v>1.260896351374283</v>
      </c>
      <c r="Q99" s="12">
        <f t="shared" si="91"/>
        <v>0.56740335811842735</v>
      </c>
      <c r="R99" s="9">
        <f t="shared" si="92"/>
        <v>1.4301931875000002</v>
      </c>
      <c r="S99" s="13">
        <f t="shared" si="93"/>
        <v>0.39673196815477579</v>
      </c>
      <c r="T99" s="2">
        <f t="shared" si="94"/>
        <v>0.23</v>
      </c>
      <c r="U99" s="14">
        <f t="shared" si="95"/>
        <v>9.1248352675598443E-2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6"/>
        <v>6.0944378331692937E-2</v>
      </c>
      <c r="AK99" s="9">
        <f t="shared" si="97"/>
        <v>13.818291666666667</v>
      </c>
      <c r="AL99" s="1">
        <f t="shared" si="98"/>
        <v>0.45</v>
      </c>
      <c r="AM99" s="17">
        <f t="shared" si="99"/>
        <v>658363.58333333337</v>
      </c>
      <c r="AN99" s="1">
        <f t="shared" si="100"/>
        <v>5544390451.4640608</v>
      </c>
    </row>
    <row r="100" spans="1:50" x14ac:dyDescent="0.15">
      <c r="C100" s="7">
        <v>11</v>
      </c>
      <c r="D100" s="8">
        <v>25.395376890333299</v>
      </c>
      <c r="E100" s="10">
        <f t="shared" si="101"/>
        <v>25.4898562619355</v>
      </c>
      <c r="F100" s="7" t="s">
        <v>85</v>
      </c>
      <c r="G100" s="1">
        <v>12</v>
      </c>
      <c r="H100" s="9">
        <f t="shared" si="85"/>
        <v>25.395376890333299</v>
      </c>
      <c r="I100" s="9">
        <f t="shared" si="86"/>
        <v>298.54537689033327</v>
      </c>
      <c r="J100" s="9">
        <f t="shared" si="87"/>
        <v>0.36147469155243661</v>
      </c>
      <c r="K100" s="9">
        <f t="shared" si="88"/>
        <v>13.818291666666667</v>
      </c>
      <c r="L100" s="9">
        <f t="shared" si="89"/>
        <v>3.1782070833333336</v>
      </c>
      <c r="M100" s="1" t="s">
        <v>83</v>
      </c>
      <c r="O100" s="9">
        <f t="shared" si="102"/>
        <v>5.3697055083680967</v>
      </c>
      <c r="P100" s="9">
        <f t="shared" si="90"/>
        <v>1.9410126423647776</v>
      </c>
      <c r="Q100" s="12">
        <f t="shared" si="91"/>
        <v>0.87345568906414994</v>
      </c>
      <c r="R100" s="9">
        <f t="shared" si="92"/>
        <v>1.4301931875000002</v>
      </c>
      <c r="S100" s="13">
        <f t="shared" si="93"/>
        <v>0.61072566748200219</v>
      </c>
      <c r="T100" s="2">
        <f t="shared" si="94"/>
        <v>0.23</v>
      </c>
      <c r="U100" s="14">
        <f t="shared" si="95"/>
        <v>0.1404669035208605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6"/>
        <v>7.5783771411539441E-2</v>
      </c>
      <c r="AK100" s="9">
        <f t="shared" si="97"/>
        <v>13.818291666666667</v>
      </c>
      <c r="AL100" s="1">
        <f t="shared" si="98"/>
        <v>0.45</v>
      </c>
      <c r="AM100" s="17">
        <f t="shared" si="99"/>
        <v>658363.58333333337</v>
      </c>
      <c r="AN100" s="1">
        <f t="shared" si="100"/>
        <v>6894398303.6999931</v>
      </c>
      <c r="AO100" s="1">
        <f>SUM(AN89:AN100)</f>
        <v>85998899356.3311</v>
      </c>
    </row>
    <row r="101" spans="1:50" x14ac:dyDescent="0.15">
      <c r="C101" s="7">
        <v>12</v>
      </c>
      <c r="D101" s="8">
        <v>25.293820354838701</v>
      </c>
      <c r="E101" s="10">
        <f t="shared" si="101"/>
        <v>25.395376890333299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8">
        <v>25.259133497419398</v>
      </c>
      <c r="E105" s="7"/>
      <c r="F105" s="7"/>
      <c r="G105" s="1">
        <v>1</v>
      </c>
      <c r="H105" s="9">
        <f t="shared" ref="H105:H116" si="103">E106</f>
        <v>25.259133497419398</v>
      </c>
      <c r="I105" s="9">
        <f t="shared" ref="I105:I116" si="104">H105+273.15</f>
        <v>298.40913349741936</v>
      </c>
      <c r="J105" s="9">
        <f t="shared" ref="J105:J116" si="105">EXP(($C$15*(I105-$C$13))/($C$16*I105*$C$13))</f>
        <v>0.35613203527991966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0.18562313942859973</v>
      </c>
      <c r="Q105" s="12">
        <f t="shared" ref="Q105:Q116" si="109">P105*$B$107</f>
        <v>5.5686941828579917E-2</v>
      </c>
      <c r="R105" s="9">
        <f t="shared" ref="R105:R116" si="110">L105*$B$107</f>
        <v>0.156366</v>
      </c>
      <c r="S105" s="13">
        <f t="shared" ref="S105:S116" si="111">Q105/R105</f>
        <v>0.35613203527991966</v>
      </c>
      <c r="T105" s="2">
        <f t="shared" ref="T105:T116" si="112">$B$106/100</f>
        <v>0.01</v>
      </c>
      <c r="U105" s="14">
        <f t="shared" ref="U105:U116" si="113">S105*T105</f>
        <v>3.5613203527991967E-3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4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5">AR105*AQ105</f>
        <v>0.01</v>
      </c>
      <c r="AT105" s="1">
        <f t="shared" ref="AT105:AT116" si="116">(AS105+AM105+AD105+AA105+U105+X105+AG105+AJ105+AP105)</f>
        <v>1.8461320352799196E-2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36448.583333333336</v>
      </c>
      <c r="AX105" s="1">
        <f t="shared" ref="AX105:AX116" si="120">AW105*10000*AV105*0.67*AU105*AT105</f>
        <v>70495361.32569164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25.177884392580602</v>
      </c>
      <c r="E106" s="10">
        <f t="shared" ref="E106:E117" si="121">D105</f>
        <v>25.259133497419398</v>
      </c>
      <c r="F106" s="7" t="s">
        <v>83</v>
      </c>
      <c r="G106" s="1">
        <v>2</v>
      </c>
      <c r="H106" s="9">
        <f t="shared" si="103"/>
        <v>25.177884392580602</v>
      </c>
      <c r="I106" s="9">
        <f t="shared" si="104"/>
        <v>298.32788439258059</v>
      </c>
      <c r="J106" s="9">
        <f t="shared" si="105"/>
        <v>0.35298130525427313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2">L106+O105-P105-N106</f>
        <v>0.85681686057140027</v>
      </c>
      <c r="P106" s="9">
        <f t="shared" si="108"/>
        <v>0.30244033380836144</v>
      </c>
      <c r="Q106" s="12">
        <f t="shared" si="109"/>
        <v>9.0732100142508432E-2</v>
      </c>
      <c r="R106" s="9">
        <f t="shared" si="110"/>
        <v>0.156366</v>
      </c>
      <c r="S106" s="13">
        <f t="shared" si="111"/>
        <v>0.5802546598525794</v>
      </c>
      <c r="T106" s="2">
        <f t="shared" si="112"/>
        <v>0.01</v>
      </c>
      <c r="U106" s="14">
        <f t="shared" si="113"/>
        <v>5.8025465985257945E-3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4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5"/>
        <v>0.01</v>
      </c>
      <c r="AT106" s="1">
        <f t="shared" si="116"/>
        <v>2.0702546598525794E-2</v>
      </c>
      <c r="AU106" s="9">
        <f t="shared" si="117"/>
        <v>52.122000000000007</v>
      </c>
      <c r="AV106" s="1">
        <f t="shared" si="118"/>
        <v>0.3</v>
      </c>
      <c r="AW106" s="1">
        <f t="shared" si="119"/>
        <v>36448.583333333336</v>
      </c>
      <c r="AX106" s="1">
        <f t="shared" si="120"/>
        <v>79053582.026366711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25.101073146551698</v>
      </c>
      <c r="E107" s="10">
        <f t="shared" si="121"/>
        <v>25.177884392580602</v>
      </c>
      <c r="F107" s="7" t="s">
        <v>83</v>
      </c>
      <c r="G107" s="1">
        <v>3</v>
      </c>
      <c r="H107" s="9">
        <f t="shared" si="103"/>
        <v>25.101073146551698</v>
      </c>
      <c r="I107" s="9">
        <f t="shared" si="104"/>
        <v>298.25107314655168</v>
      </c>
      <c r="J107" s="9">
        <f t="shared" si="105"/>
        <v>0.35002674767040376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2"/>
        <v>1.0755965267630387</v>
      </c>
      <c r="P107" s="9">
        <f t="shared" si="108"/>
        <v>0.37648755406844886</v>
      </c>
      <c r="Q107" s="12">
        <f t="shared" si="109"/>
        <v>0.11294626622053465</v>
      </c>
      <c r="R107" s="9">
        <f t="shared" si="110"/>
        <v>0.156366</v>
      </c>
      <c r="S107" s="13">
        <f t="shared" si="111"/>
        <v>0.72231985355214468</v>
      </c>
      <c r="T107" s="2">
        <f t="shared" si="112"/>
        <v>0.01</v>
      </c>
      <c r="U107" s="14">
        <f t="shared" si="113"/>
        <v>7.2231985355214468E-3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4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5"/>
        <v>0.01</v>
      </c>
      <c r="AT107" s="1">
        <f t="shared" si="116"/>
        <v>2.212319853552145E-2</v>
      </c>
      <c r="AU107" s="9">
        <f t="shared" si="117"/>
        <v>52.122000000000007</v>
      </c>
      <c r="AV107" s="1">
        <f t="shared" si="118"/>
        <v>0.3</v>
      </c>
      <c r="AW107" s="1">
        <f t="shared" si="119"/>
        <v>36448.583333333336</v>
      </c>
      <c r="AX107" s="1">
        <f t="shared" si="120"/>
        <v>84478403.745652199</v>
      </c>
    </row>
    <row r="108" spans="1:50" x14ac:dyDescent="0.15">
      <c r="C108" s="7">
        <v>3</v>
      </c>
      <c r="D108" s="8">
        <v>25.218708650322601</v>
      </c>
      <c r="E108" s="10">
        <f t="shared" si="121"/>
        <v>25.101073146551698</v>
      </c>
      <c r="F108" s="7" t="s">
        <v>83</v>
      </c>
      <c r="G108" s="1">
        <v>4</v>
      </c>
      <c r="H108" s="9">
        <f t="shared" si="103"/>
        <v>25.218708650322601</v>
      </c>
      <c r="I108" s="9">
        <f t="shared" si="104"/>
        <v>298.36870865032256</v>
      </c>
      <c r="J108" s="9">
        <f t="shared" si="105"/>
        <v>0.35456112927556849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2"/>
        <v>1.2203289726945898</v>
      </c>
      <c r="P108" s="9">
        <f t="shared" si="108"/>
        <v>0.43268121864628817</v>
      </c>
      <c r="Q108" s="12">
        <f t="shared" si="109"/>
        <v>0.12980436559388644</v>
      </c>
      <c r="R108" s="9">
        <f t="shared" si="110"/>
        <v>0.156366</v>
      </c>
      <c r="S108" s="13">
        <f t="shared" si="111"/>
        <v>0.8301316500638658</v>
      </c>
      <c r="T108" s="2">
        <f t="shared" si="112"/>
        <v>0.01</v>
      </c>
      <c r="U108" s="14">
        <f t="shared" si="113"/>
        <v>8.3013165006386586E-3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4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5"/>
        <v>0.01</v>
      </c>
      <c r="AT108" s="1">
        <f t="shared" si="116"/>
        <v>2.3201316500638662E-2</v>
      </c>
      <c r="AU108" s="9">
        <f t="shared" si="117"/>
        <v>52.122000000000007</v>
      </c>
      <c r="AV108" s="1">
        <f t="shared" si="118"/>
        <v>0.3</v>
      </c>
      <c r="AW108" s="1">
        <f t="shared" si="119"/>
        <v>36448.583333333336</v>
      </c>
      <c r="AX108" s="1">
        <f t="shared" si="120"/>
        <v>88595244.47265543</v>
      </c>
    </row>
    <row r="109" spans="1:50" x14ac:dyDescent="0.15">
      <c r="C109" s="7">
        <v>4</v>
      </c>
      <c r="D109" s="8">
        <v>25.355246681000001</v>
      </c>
      <c r="E109" s="10">
        <f t="shared" si="121"/>
        <v>25.218708650322601</v>
      </c>
      <c r="F109" s="7" t="s">
        <v>83</v>
      </c>
      <c r="G109" s="1">
        <v>5</v>
      </c>
      <c r="H109" s="9">
        <f t="shared" si="103"/>
        <v>25.355246681000001</v>
      </c>
      <c r="I109" s="9">
        <f t="shared" si="104"/>
        <v>298.50524668099996</v>
      </c>
      <c r="J109" s="9">
        <f t="shared" si="105"/>
        <v>0.35989325773483594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0.74826536634588658</v>
      </c>
      <c r="O109" s="9">
        <f t="shared" si="122"/>
        <v>0.56060238770241522</v>
      </c>
      <c r="P109" s="9">
        <f t="shared" si="108"/>
        <v>0.20175701960414974</v>
      </c>
      <c r="Q109" s="12">
        <f t="shared" si="109"/>
        <v>6.0527105881244922E-2</v>
      </c>
      <c r="R109" s="9">
        <f t="shared" si="110"/>
        <v>0.156366</v>
      </c>
      <c r="S109" s="13">
        <f t="shared" si="111"/>
        <v>0.38708610491567808</v>
      </c>
      <c r="T109" s="2">
        <f t="shared" si="112"/>
        <v>0.01</v>
      </c>
      <c r="U109" s="14">
        <f t="shared" si="113"/>
        <v>3.8708610491567808E-3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1.8770861049156783E-2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36448.583333333336</v>
      </c>
      <c r="AX109" s="1">
        <f t="shared" si="120"/>
        <v>71677356.048589438</v>
      </c>
    </row>
    <row r="110" spans="1:50" x14ac:dyDescent="0.15">
      <c r="C110" s="7">
        <v>5</v>
      </c>
      <c r="D110" s="8">
        <v>25.488526926129001</v>
      </c>
      <c r="E110" s="10">
        <f t="shared" si="121"/>
        <v>25.355246681000001</v>
      </c>
      <c r="F110" s="7" t="s">
        <v>85</v>
      </c>
      <c r="G110" s="1">
        <v>6</v>
      </c>
      <c r="H110" s="9">
        <f t="shared" si="103"/>
        <v>25.488526926129001</v>
      </c>
      <c r="I110" s="9">
        <f t="shared" si="104"/>
        <v>298.63852692612897</v>
      </c>
      <c r="J110" s="9">
        <f t="shared" si="105"/>
        <v>0.3651706865967464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2"/>
        <v>0.88006536809826563</v>
      </c>
      <c r="P110" s="9">
        <f t="shared" si="108"/>
        <v>0.32137407471846202</v>
      </c>
      <c r="Q110" s="12">
        <f t="shared" si="109"/>
        <v>9.6412222415538609E-2</v>
      </c>
      <c r="R110" s="9">
        <f t="shared" si="110"/>
        <v>0.156366</v>
      </c>
      <c r="S110" s="13">
        <f t="shared" si="111"/>
        <v>0.61658047411546379</v>
      </c>
      <c r="T110" s="2">
        <f t="shared" si="112"/>
        <v>0.01</v>
      </c>
      <c r="U110" s="14">
        <f t="shared" si="113"/>
        <v>6.1658047411546381E-3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2.1065804741154638E-2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36448.583333333336</v>
      </c>
      <c r="AX110" s="1">
        <f t="shared" si="120"/>
        <v>80440699.173447534</v>
      </c>
    </row>
    <row r="111" spans="1:50" x14ac:dyDescent="0.15">
      <c r="C111" s="7">
        <v>6</v>
      </c>
      <c r="D111" s="8">
        <v>25.195152569333299</v>
      </c>
      <c r="E111" s="10">
        <f t="shared" si="121"/>
        <v>25.488526926129001</v>
      </c>
      <c r="F111" s="7" t="s">
        <v>83</v>
      </c>
      <c r="G111" s="1">
        <v>7</v>
      </c>
      <c r="H111" s="9">
        <f t="shared" si="103"/>
        <v>25.195152569333299</v>
      </c>
      <c r="I111" s="9">
        <f t="shared" si="104"/>
        <v>298.34515256933327</v>
      </c>
      <c r="J111" s="9">
        <f t="shared" si="105"/>
        <v>0.35364874396636281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2"/>
        <v>1.0799112933798036</v>
      </c>
      <c r="P111" s="9">
        <f t="shared" si="108"/>
        <v>0.38190927249885787</v>
      </c>
      <c r="Q111" s="12">
        <f t="shared" si="109"/>
        <v>0.11457278174965735</v>
      </c>
      <c r="R111" s="9">
        <f t="shared" si="110"/>
        <v>0.156366</v>
      </c>
      <c r="S111" s="13">
        <f t="shared" si="111"/>
        <v>0.73272183051083573</v>
      </c>
      <c r="T111" s="2">
        <f t="shared" si="112"/>
        <v>0.01</v>
      </c>
      <c r="U111" s="14">
        <f t="shared" si="113"/>
        <v>7.3272183051083578E-3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2.2227218305108355E-2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36448.583333333336</v>
      </c>
      <c r="AX111" s="1">
        <f t="shared" si="120"/>
        <v>84875607.797253653</v>
      </c>
    </row>
    <row r="112" spans="1:50" x14ac:dyDescent="0.15">
      <c r="C112" s="7">
        <v>7</v>
      </c>
      <c r="D112" s="8">
        <v>24.6834244948387</v>
      </c>
      <c r="E112" s="10">
        <f t="shared" si="121"/>
        <v>25.195152569333299</v>
      </c>
      <c r="F112" s="7" t="s">
        <v>83</v>
      </c>
      <c r="G112" s="1">
        <v>8</v>
      </c>
      <c r="H112" s="9">
        <f t="shared" si="103"/>
        <v>24.6834244948387</v>
      </c>
      <c r="I112" s="9">
        <f t="shared" si="104"/>
        <v>297.83342449483865</v>
      </c>
      <c r="J112" s="9">
        <f t="shared" si="105"/>
        <v>0.33436393858945002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2"/>
        <v>1.2192220208809457</v>
      </c>
      <c r="P112" s="9">
        <f t="shared" si="108"/>
        <v>0.40766387691674166</v>
      </c>
      <c r="Q112" s="12">
        <f t="shared" si="109"/>
        <v>0.12229916307502249</v>
      </c>
      <c r="R112" s="9">
        <f t="shared" si="110"/>
        <v>0.156366</v>
      </c>
      <c r="S112" s="13">
        <f t="shared" si="111"/>
        <v>0.78213398740789231</v>
      </c>
      <c r="T112" s="2">
        <f t="shared" si="112"/>
        <v>0.01</v>
      </c>
      <c r="U112" s="14">
        <f t="shared" si="113"/>
        <v>7.8213398740789239E-3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2.2721339874078927E-2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36448.583333333336</v>
      </c>
      <c r="AX112" s="1">
        <f t="shared" si="120"/>
        <v>86762432.676391646</v>
      </c>
    </row>
    <row r="113" spans="1:53" x14ac:dyDescent="0.15">
      <c r="C113" s="7">
        <v>8</v>
      </c>
      <c r="D113" s="8">
        <v>24.860027441290299</v>
      </c>
      <c r="E113" s="10">
        <f t="shared" si="121"/>
        <v>24.6834244948387</v>
      </c>
      <c r="F113" s="7" t="s">
        <v>83</v>
      </c>
      <c r="G113" s="1">
        <v>9</v>
      </c>
      <c r="H113" s="9">
        <f t="shared" si="103"/>
        <v>24.860027441290299</v>
      </c>
      <c r="I113" s="9">
        <f t="shared" si="104"/>
        <v>298.01002744129028</v>
      </c>
      <c r="J113" s="9">
        <f t="shared" si="105"/>
        <v>0.340904914294824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2"/>
        <v>1.3327781439642039</v>
      </c>
      <c r="P113" s="9">
        <f t="shared" si="108"/>
        <v>0.45435061894213152</v>
      </c>
      <c r="Q113" s="12">
        <f t="shared" si="109"/>
        <v>0.13630518568263944</v>
      </c>
      <c r="R113" s="9">
        <f t="shared" si="110"/>
        <v>0.156366</v>
      </c>
      <c r="S113" s="13">
        <f t="shared" si="111"/>
        <v>0.87170603380939227</v>
      </c>
      <c r="T113" s="2">
        <f t="shared" si="112"/>
        <v>0.01</v>
      </c>
      <c r="U113" s="14">
        <f t="shared" si="113"/>
        <v>8.7170603380939231E-3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2.3617060338093923E-2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36448.583333333336</v>
      </c>
      <c r="AX113" s="1">
        <f t="shared" si="120"/>
        <v>90182780.54701288</v>
      </c>
    </row>
    <row r="114" spans="1:53" x14ac:dyDescent="0.15">
      <c r="C114" s="7">
        <v>9</v>
      </c>
      <c r="D114" s="8">
        <v>25.2932525916667</v>
      </c>
      <c r="E114" s="10">
        <f t="shared" si="121"/>
        <v>24.860027441290299</v>
      </c>
      <c r="F114" s="7" t="s">
        <v>83</v>
      </c>
      <c r="G114" s="1">
        <v>10</v>
      </c>
      <c r="H114" s="9">
        <f t="shared" si="103"/>
        <v>25.2932525916667</v>
      </c>
      <c r="I114" s="9">
        <f t="shared" si="104"/>
        <v>298.44325259166669</v>
      </c>
      <c r="J114" s="9">
        <f t="shared" si="105"/>
        <v>0.35746298206533828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2"/>
        <v>1.3996475250220723</v>
      </c>
      <c r="P114" s="9">
        <f t="shared" si="108"/>
        <v>0.5003221781347601</v>
      </c>
      <c r="Q114" s="12">
        <f t="shared" si="109"/>
        <v>0.15009665344042802</v>
      </c>
      <c r="R114" s="9">
        <f t="shared" si="110"/>
        <v>0.156366</v>
      </c>
      <c r="S114" s="13">
        <f t="shared" si="111"/>
        <v>0.9599059478430606</v>
      </c>
      <c r="T114" s="2">
        <f t="shared" si="112"/>
        <v>0.01</v>
      </c>
      <c r="U114" s="14">
        <f t="shared" si="113"/>
        <v>9.599059478430606E-3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2.4499059478430604E-2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36448.583333333336</v>
      </c>
      <c r="AX114" s="1">
        <f t="shared" si="120"/>
        <v>93550732.941466421</v>
      </c>
    </row>
    <row r="115" spans="1:53" x14ac:dyDescent="0.15">
      <c r="C115" s="7">
        <v>10</v>
      </c>
      <c r="D115" s="8">
        <v>25.4898562619355</v>
      </c>
      <c r="E115" s="10">
        <f t="shared" si="121"/>
        <v>25.2932525916667</v>
      </c>
      <c r="F115" s="7" t="s">
        <v>83</v>
      </c>
      <c r="G115" s="1">
        <v>11</v>
      </c>
      <c r="H115" s="9">
        <f t="shared" si="103"/>
        <v>25.4898562619355</v>
      </c>
      <c r="I115" s="9">
        <f t="shared" si="104"/>
        <v>298.63985626193551</v>
      </c>
      <c r="J115" s="9">
        <f t="shared" si="105"/>
        <v>0.36522368762409735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0.85435907954294665</v>
      </c>
      <c r="O115" s="9">
        <f t="shared" si="122"/>
        <v>0.56618626734436572</v>
      </c>
      <c r="P115" s="9">
        <f t="shared" si="108"/>
        <v>0.20678463644163231</v>
      </c>
      <c r="Q115" s="12">
        <f t="shared" si="109"/>
        <v>6.2035390932489692E-2</v>
      </c>
      <c r="R115" s="9">
        <f t="shared" si="110"/>
        <v>0.156366</v>
      </c>
      <c r="S115" s="13">
        <f t="shared" si="111"/>
        <v>0.3967319681547759</v>
      </c>
      <c r="T115" s="2">
        <f t="shared" si="112"/>
        <v>0.01</v>
      </c>
      <c r="U115" s="14">
        <f t="shared" si="113"/>
        <v>3.9673196815477587E-3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1.8867319681547756E-2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36448.583333333336</v>
      </c>
      <c r="AX115" s="1">
        <f t="shared" si="120"/>
        <v>72045687.566240221</v>
      </c>
    </row>
    <row r="116" spans="1:53" x14ac:dyDescent="0.15">
      <c r="C116" s="7">
        <v>11</v>
      </c>
      <c r="D116" s="8">
        <v>25.395376890333299</v>
      </c>
      <c r="E116" s="10">
        <f t="shared" si="121"/>
        <v>25.4898562619355</v>
      </c>
      <c r="F116" s="7" t="s">
        <v>85</v>
      </c>
      <c r="G116" s="1">
        <v>12</v>
      </c>
      <c r="H116" s="9">
        <f t="shared" si="103"/>
        <v>25.395376890333299</v>
      </c>
      <c r="I116" s="9">
        <f t="shared" si="104"/>
        <v>298.54537689033327</v>
      </c>
      <c r="J116" s="9">
        <f t="shared" si="105"/>
        <v>0.36147469155243661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2"/>
        <v>0.88062163090273349</v>
      </c>
      <c r="P116" s="9">
        <f t="shared" si="108"/>
        <v>0.31832243240496927</v>
      </c>
      <c r="Q116" s="12">
        <f t="shared" si="109"/>
        <v>9.5496729721490772E-2</v>
      </c>
      <c r="R116" s="9">
        <f t="shared" si="110"/>
        <v>0.156366</v>
      </c>
      <c r="S116" s="13">
        <f t="shared" si="111"/>
        <v>0.6107256674820023</v>
      </c>
      <c r="T116" s="2">
        <f t="shared" si="112"/>
        <v>0.01</v>
      </c>
      <c r="U116" s="14">
        <f t="shared" si="113"/>
        <v>6.1072566748200229E-3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2.1007256674820021E-2</v>
      </c>
      <c r="AU116" s="9">
        <f t="shared" si="117"/>
        <v>52.122000000000007</v>
      </c>
      <c r="AV116" s="1">
        <f t="shared" si="118"/>
        <v>0.3</v>
      </c>
      <c r="AW116" s="1">
        <f t="shared" si="119"/>
        <v>36448.583333333336</v>
      </c>
      <c r="AX116" s="1">
        <f t="shared" si="120"/>
        <v>80217130.814722121</v>
      </c>
      <c r="AY116" s="1">
        <f>SUM(AX105:AX116)</f>
        <v>982375019.13548994</v>
      </c>
    </row>
    <row r="117" spans="1:53" x14ac:dyDescent="0.15">
      <c r="C117" s="7">
        <v>12</v>
      </c>
      <c r="D117" s="8">
        <v>25.293820354838701</v>
      </c>
      <c r="E117" s="10">
        <f t="shared" si="121"/>
        <v>25.395376890333299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25.259133497419398</v>
      </c>
      <c r="E121" s="7"/>
      <c r="F121" s="7"/>
      <c r="G121" s="1">
        <v>1</v>
      </c>
      <c r="H121" s="9">
        <f t="shared" ref="H121:H132" si="123">E122</f>
        <v>25.259133497419398</v>
      </c>
      <c r="I121" s="9">
        <f t="shared" ref="I121:I132" si="124">H121+273.15</f>
        <v>298.40913349741936</v>
      </c>
      <c r="J121" s="9">
        <f t="shared" ref="J121:J132" si="125">EXP(($C$15*(I121-$C$13))/($C$16*I121*$C$13))</f>
        <v>0.35613203527991966</v>
      </c>
      <c r="K121" s="9">
        <f t="shared" ref="K121:K132" si="126">$B$121/12</f>
        <v>28.47</v>
      </c>
      <c r="L121" s="9">
        <f t="shared" ref="L121:L132" si="127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8">O121*J121</f>
        <v>0.10139079044419314</v>
      </c>
      <c r="Q121" s="12">
        <f t="shared" ref="Q121:Q132" si="129">P121*$B$123</f>
        <v>3.3458960846583737E-2</v>
      </c>
      <c r="R121" s="9">
        <f t="shared" ref="R121:R132" si="130">L121*$B$123</f>
        <v>9.3951000000000007E-2</v>
      </c>
      <c r="S121" s="13">
        <f t="shared" ref="S121:S132" si="131">Q121/R121</f>
        <v>0.35613203527991966</v>
      </c>
      <c r="T121" s="2">
        <f t="shared" ref="T121:T132" si="132">$B$122/100</f>
        <v>0.01</v>
      </c>
      <c r="U121" s="14">
        <f t="shared" ref="U121:U132" si="133">S121*T121</f>
        <v>3.5613203527991967E-3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4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35">AR121*AQ121</f>
        <v>0.01</v>
      </c>
      <c r="AT121" s="1">
        <f t="shared" ref="AT121:AT132" si="136">(AS121+AM121+AD121+AA121+U121+X121+AG121+AJ121+AP121)</f>
        <v>1.8461320352799196E-2</v>
      </c>
      <c r="AU121" s="9">
        <f t="shared" ref="AU121:AU132" si="137">$B$121/12</f>
        <v>28.47</v>
      </c>
      <c r="AV121" s="1">
        <f t="shared" ref="AV121:AV132" si="138">$B$123</f>
        <v>0.33</v>
      </c>
      <c r="AW121" s="1">
        <f t="shared" ref="AW121:AW132" si="139">$E$8/12</f>
        <v>0</v>
      </c>
      <c r="AX121" s="1">
        <f t="shared" ref="AX121:AX132" si="140">AW121*10000*AV121*0.67*AU121*AT121</f>
        <v>0</v>
      </c>
      <c r="AZ121" s="1">
        <f t="shared" ref="AZ121:AZ132" si="141">$E$9/12</f>
        <v>0</v>
      </c>
      <c r="BA121" s="1">
        <f t="shared" ref="BA121:BA132" si="142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25.177884392580602</v>
      </c>
      <c r="E122" s="10">
        <f t="shared" ref="E122:E133" si="143">D121</f>
        <v>25.259133497419398</v>
      </c>
      <c r="F122" s="7" t="s">
        <v>83</v>
      </c>
      <c r="G122" s="1">
        <v>2</v>
      </c>
      <c r="H122" s="9">
        <f t="shared" si="123"/>
        <v>25.177884392580602</v>
      </c>
      <c r="I122" s="9">
        <f t="shared" si="124"/>
        <v>298.32788439258059</v>
      </c>
      <c r="J122" s="9">
        <f t="shared" si="125"/>
        <v>0.35298130525427313</v>
      </c>
      <c r="K122" s="9">
        <f t="shared" si="126"/>
        <v>28.47</v>
      </c>
      <c r="L122" s="9">
        <f t="shared" si="127"/>
        <v>0.28470000000000001</v>
      </c>
      <c r="M122" s="1" t="s">
        <v>83</v>
      </c>
      <c r="O122" s="9">
        <f t="shared" ref="O122:O132" si="144">L122+O121-P121-N122</f>
        <v>0.46800920955580688</v>
      </c>
      <c r="P122" s="9">
        <f t="shared" si="128"/>
        <v>0.16519850166002933</v>
      </c>
      <c r="Q122" s="12">
        <f t="shared" si="129"/>
        <v>5.4515505547809685E-2</v>
      </c>
      <c r="R122" s="9">
        <f t="shared" si="130"/>
        <v>9.3951000000000007E-2</v>
      </c>
      <c r="S122" s="13">
        <f t="shared" si="131"/>
        <v>0.58025465985257929</v>
      </c>
      <c r="T122" s="2">
        <f t="shared" si="132"/>
        <v>0.01</v>
      </c>
      <c r="U122" s="14">
        <f t="shared" si="133"/>
        <v>5.8025465985257927E-3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4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35"/>
        <v>0.01</v>
      </c>
      <c r="AT122" s="1">
        <f t="shared" si="136"/>
        <v>2.0702546598525794E-2</v>
      </c>
      <c r="AU122" s="9">
        <f t="shared" si="137"/>
        <v>28.47</v>
      </c>
      <c r="AV122" s="1">
        <f t="shared" si="138"/>
        <v>0.33</v>
      </c>
      <c r="AW122" s="1">
        <f t="shared" si="139"/>
        <v>0</v>
      </c>
      <c r="AX122" s="1">
        <f t="shared" si="140"/>
        <v>0</v>
      </c>
      <c r="AZ122" s="1">
        <f t="shared" si="141"/>
        <v>0</v>
      </c>
      <c r="BA122" s="1">
        <f t="shared" si="142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25.101073146551698</v>
      </c>
      <c r="E123" s="10">
        <f t="shared" si="143"/>
        <v>25.177884392580602</v>
      </c>
      <c r="F123" s="7" t="s">
        <v>83</v>
      </c>
      <c r="G123" s="1">
        <v>3</v>
      </c>
      <c r="H123" s="9">
        <f t="shared" si="123"/>
        <v>25.101073146551698</v>
      </c>
      <c r="I123" s="9">
        <f t="shared" si="124"/>
        <v>298.25107314655168</v>
      </c>
      <c r="J123" s="9">
        <f t="shared" si="125"/>
        <v>0.35002674767040376</v>
      </c>
      <c r="K123" s="9">
        <f t="shared" si="126"/>
        <v>28.47</v>
      </c>
      <c r="L123" s="9">
        <f t="shared" si="127"/>
        <v>0.28470000000000001</v>
      </c>
      <c r="M123" s="1" t="s">
        <v>83</v>
      </c>
      <c r="O123" s="9">
        <f t="shared" si="144"/>
        <v>0.58751070789577753</v>
      </c>
      <c r="P123" s="9">
        <f t="shared" si="128"/>
        <v>0.2056444623062956</v>
      </c>
      <c r="Q123" s="12">
        <f t="shared" si="129"/>
        <v>6.7862672561077544E-2</v>
      </c>
      <c r="R123" s="9">
        <f t="shared" si="130"/>
        <v>9.3951000000000007E-2</v>
      </c>
      <c r="S123" s="13">
        <f t="shared" si="131"/>
        <v>0.72231985355214468</v>
      </c>
      <c r="T123" s="2">
        <f t="shared" si="132"/>
        <v>0.01</v>
      </c>
      <c r="U123" s="14">
        <f t="shared" si="133"/>
        <v>7.2231985355214468E-3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4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35"/>
        <v>0.01</v>
      </c>
      <c r="AT123" s="1">
        <f t="shared" si="136"/>
        <v>2.212319853552145E-2</v>
      </c>
      <c r="AU123" s="9">
        <f t="shared" si="137"/>
        <v>28.47</v>
      </c>
      <c r="AV123" s="1">
        <f t="shared" si="138"/>
        <v>0.33</v>
      </c>
      <c r="AW123" s="1">
        <f t="shared" si="139"/>
        <v>0</v>
      </c>
      <c r="AX123" s="1">
        <f t="shared" si="140"/>
        <v>0</v>
      </c>
      <c r="AZ123" s="1">
        <f t="shared" si="141"/>
        <v>0</v>
      </c>
      <c r="BA123" s="1">
        <f t="shared" si="142"/>
        <v>0</v>
      </c>
    </row>
    <row r="124" spans="1:53" x14ac:dyDescent="0.15">
      <c r="C124" s="7">
        <v>3</v>
      </c>
      <c r="D124" s="8">
        <v>25.218708650322601</v>
      </c>
      <c r="E124" s="10">
        <f t="shared" si="143"/>
        <v>25.101073146551698</v>
      </c>
      <c r="F124" s="7" t="s">
        <v>83</v>
      </c>
      <c r="G124" s="1">
        <v>4</v>
      </c>
      <c r="H124" s="9">
        <f t="shared" si="123"/>
        <v>25.218708650322601</v>
      </c>
      <c r="I124" s="9">
        <f t="shared" si="124"/>
        <v>298.36870865032256</v>
      </c>
      <c r="J124" s="9">
        <f t="shared" si="125"/>
        <v>0.35456112927556849</v>
      </c>
      <c r="K124" s="9">
        <f t="shared" si="126"/>
        <v>28.47</v>
      </c>
      <c r="L124" s="9">
        <f t="shared" si="127"/>
        <v>0.28470000000000001</v>
      </c>
      <c r="M124" s="1" t="s">
        <v>83</v>
      </c>
      <c r="O124" s="9">
        <f t="shared" si="144"/>
        <v>0.66656624558948185</v>
      </c>
      <c r="P124" s="9">
        <f t="shared" si="128"/>
        <v>0.23633848077318262</v>
      </c>
      <c r="Q124" s="12">
        <f t="shared" si="129"/>
        <v>7.7991698655150266E-2</v>
      </c>
      <c r="R124" s="9">
        <f t="shared" si="130"/>
        <v>9.3951000000000007E-2</v>
      </c>
      <c r="S124" s="13">
        <f t="shared" si="131"/>
        <v>0.8301316500638658</v>
      </c>
      <c r="T124" s="2">
        <f t="shared" si="132"/>
        <v>0.01</v>
      </c>
      <c r="U124" s="14">
        <f t="shared" si="133"/>
        <v>8.3013165006386586E-3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4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5"/>
        <v>0.01</v>
      </c>
      <c r="AT124" s="1">
        <f t="shared" si="136"/>
        <v>2.3201316500638662E-2</v>
      </c>
      <c r="AU124" s="9">
        <f t="shared" si="137"/>
        <v>28.47</v>
      </c>
      <c r="AV124" s="1">
        <f t="shared" si="138"/>
        <v>0.33</v>
      </c>
      <c r="AW124" s="1">
        <f t="shared" si="139"/>
        <v>0</v>
      </c>
      <c r="AX124" s="1">
        <f t="shared" si="140"/>
        <v>0</v>
      </c>
      <c r="AZ124" s="1">
        <f t="shared" si="141"/>
        <v>0</v>
      </c>
      <c r="BA124" s="1">
        <f t="shared" si="142"/>
        <v>0</v>
      </c>
    </row>
    <row r="125" spans="1:53" x14ac:dyDescent="0.15">
      <c r="C125" s="7">
        <v>4</v>
      </c>
      <c r="D125" s="8">
        <v>25.355246681000001</v>
      </c>
      <c r="E125" s="10">
        <f t="shared" si="143"/>
        <v>25.218708650322601</v>
      </c>
      <c r="F125" s="7" t="s">
        <v>83</v>
      </c>
      <c r="G125" s="1">
        <v>5</v>
      </c>
      <c r="H125" s="9">
        <f t="shared" si="123"/>
        <v>25.355246681000001</v>
      </c>
      <c r="I125" s="9">
        <f t="shared" si="124"/>
        <v>298.50524668099996</v>
      </c>
      <c r="J125" s="9">
        <f t="shared" si="125"/>
        <v>0.35989325773483594</v>
      </c>
      <c r="K125" s="9">
        <f t="shared" si="126"/>
        <v>28.47</v>
      </c>
      <c r="L125" s="9">
        <f t="shared" si="127"/>
        <v>0.28470000000000001</v>
      </c>
      <c r="M125" s="1" t="s">
        <v>85</v>
      </c>
      <c r="N125" s="9">
        <f>(O124-P124)*$C$21/100</f>
        <v>0.40871637657548426</v>
      </c>
      <c r="O125" s="9">
        <f t="shared" si="144"/>
        <v>0.3062113882408149</v>
      </c>
      <c r="P125" s="9">
        <f t="shared" si="128"/>
        <v>0.11020341406949351</v>
      </c>
      <c r="Q125" s="12">
        <f t="shared" si="129"/>
        <v>3.6367126642932859E-2</v>
      </c>
      <c r="R125" s="9">
        <f t="shared" si="130"/>
        <v>9.3951000000000007E-2</v>
      </c>
      <c r="S125" s="13">
        <f t="shared" si="131"/>
        <v>0.38708610491567791</v>
      </c>
      <c r="T125" s="2">
        <f t="shared" si="132"/>
        <v>0.01</v>
      </c>
      <c r="U125" s="14">
        <f t="shared" si="133"/>
        <v>3.8708610491567791E-3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4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5"/>
        <v>0.01</v>
      </c>
      <c r="AT125" s="1">
        <f t="shared" si="136"/>
        <v>1.8770861049156779E-2</v>
      </c>
      <c r="AU125" s="9">
        <f t="shared" si="137"/>
        <v>28.47</v>
      </c>
      <c r="AV125" s="1">
        <f t="shared" si="138"/>
        <v>0.33</v>
      </c>
      <c r="AW125" s="1">
        <f t="shared" si="139"/>
        <v>0</v>
      </c>
      <c r="AX125" s="1">
        <f t="shared" si="140"/>
        <v>0</v>
      </c>
      <c r="AZ125" s="1">
        <f t="shared" si="141"/>
        <v>0</v>
      </c>
      <c r="BA125" s="1">
        <f t="shared" si="142"/>
        <v>0</v>
      </c>
    </row>
    <row r="126" spans="1:53" x14ac:dyDescent="0.15">
      <c r="C126" s="7">
        <v>5</v>
      </c>
      <c r="D126" s="8">
        <v>25.488526926129001</v>
      </c>
      <c r="E126" s="10">
        <f t="shared" si="143"/>
        <v>25.355246681000001</v>
      </c>
      <c r="F126" s="7" t="s">
        <v>85</v>
      </c>
      <c r="G126" s="1">
        <v>6</v>
      </c>
      <c r="H126" s="9">
        <f t="shared" si="123"/>
        <v>25.488526926129001</v>
      </c>
      <c r="I126" s="9">
        <f t="shared" si="124"/>
        <v>298.63852692612897</v>
      </c>
      <c r="J126" s="9">
        <f t="shared" si="125"/>
        <v>0.3651706865967464</v>
      </c>
      <c r="K126" s="9">
        <f t="shared" si="126"/>
        <v>28.47</v>
      </c>
      <c r="L126" s="9">
        <f t="shared" si="127"/>
        <v>0.28470000000000001</v>
      </c>
      <c r="M126" s="1" t="s">
        <v>83</v>
      </c>
      <c r="O126" s="9">
        <f t="shared" si="144"/>
        <v>0.48070797417132138</v>
      </c>
      <c r="P126" s="9">
        <f t="shared" si="128"/>
        <v>0.17554046098067247</v>
      </c>
      <c r="Q126" s="12">
        <f t="shared" si="129"/>
        <v>5.7928352123621921E-2</v>
      </c>
      <c r="R126" s="9">
        <f t="shared" si="130"/>
        <v>9.3951000000000007E-2</v>
      </c>
      <c r="S126" s="13">
        <f t="shared" si="131"/>
        <v>0.61658047411546357</v>
      </c>
      <c r="T126" s="2">
        <f t="shared" si="132"/>
        <v>0.01</v>
      </c>
      <c r="U126" s="14">
        <f t="shared" si="133"/>
        <v>6.1658047411546355E-3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4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5"/>
        <v>0.01</v>
      </c>
      <c r="AT126" s="1">
        <f t="shared" si="136"/>
        <v>2.1065804741154638E-2</v>
      </c>
      <c r="AU126" s="9">
        <f t="shared" si="137"/>
        <v>28.47</v>
      </c>
      <c r="AV126" s="1">
        <f t="shared" si="138"/>
        <v>0.33</v>
      </c>
      <c r="AW126" s="1">
        <f t="shared" si="139"/>
        <v>0</v>
      </c>
      <c r="AX126" s="1">
        <f t="shared" si="140"/>
        <v>0</v>
      </c>
      <c r="AZ126" s="1">
        <f t="shared" si="141"/>
        <v>0</v>
      </c>
      <c r="BA126" s="1">
        <f t="shared" si="142"/>
        <v>0</v>
      </c>
    </row>
    <row r="127" spans="1:53" x14ac:dyDescent="0.15">
      <c r="C127" s="7">
        <v>6</v>
      </c>
      <c r="D127" s="8">
        <v>25.195152569333299</v>
      </c>
      <c r="E127" s="10">
        <f t="shared" si="143"/>
        <v>25.488526926129001</v>
      </c>
      <c r="F127" s="7" t="s">
        <v>83</v>
      </c>
      <c r="G127" s="1">
        <v>7</v>
      </c>
      <c r="H127" s="9">
        <f t="shared" si="123"/>
        <v>25.195152569333299</v>
      </c>
      <c r="I127" s="9">
        <f t="shared" si="124"/>
        <v>298.34515256933327</v>
      </c>
      <c r="J127" s="9">
        <f t="shared" si="125"/>
        <v>0.35364874396636281</v>
      </c>
      <c r="K127" s="9">
        <f t="shared" si="126"/>
        <v>28.47</v>
      </c>
      <c r="L127" s="9">
        <f t="shared" si="127"/>
        <v>0.28470000000000001</v>
      </c>
      <c r="M127" s="1" t="s">
        <v>83</v>
      </c>
      <c r="O127" s="9">
        <f t="shared" si="144"/>
        <v>0.5898675131906489</v>
      </c>
      <c r="P127" s="9">
        <f t="shared" si="128"/>
        <v>0.20860590514643493</v>
      </c>
      <c r="Q127" s="12">
        <f t="shared" si="129"/>
        <v>6.8839948698323536E-2</v>
      </c>
      <c r="R127" s="9">
        <f t="shared" si="130"/>
        <v>9.3951000000000007E-2</v>
      </c>
      <c r="S127" s="13">
        <f t="shared" si="131"/>
        <v>0.73272183051083573</v>
      </c>
      <c r="T127" s="2">
        <f t="shared" si="132"/>
        <v>0.01</v>
      </c>
      <c r="U127" s="14">
        <f t="shared" si="133"/>
        <v>7.3272183051083578E-3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4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5"/>
        <v>0.01</v>
      </c>
      <c r="AT127" s="1">
        <f t="shared" si="136"/>
        <v>2.2227218305108355E-2</v>
      </c>
      <c r="AU127" s="9">
        <f t="shared" si="137"/>
        <v>28.47</v>
      </c>
      <c r="AV127" s="1">
        <f t="shared" si="138"/>
        <v>0.33</v>
      </c>
      <c r="AW127" s="1">
        <f t="shared" si="139"/>
        <v>0</v>
      </c>
      <c r="AX127" s="1">
        <f t="shared" si="140"/>
        <v>0</v>
      </c>
      <c r="AZ127" s="1">
        <f t="shared" si="141"/>
        <v>0</v>
      </c>
      <c r="BA127" s="1">
        <f t="shared" si="142"/>
        <v>0</v>
      </c>
    </row>
    <row r="128" spans="1:53" x14ac:dyDescent="0.15">
      <c r="C128" s="7">
        <v>7</v>
      </c>
      <c r="D128" s="8">
        <v>24.6834244948387</v>
      </c>
      <c r="E128" s="10">
        <f t="shared" si="143"/>
        <v>25.195152569333299</v>
      </c>
      <c r="F128" s="7" t="s">
        <v>83</v>
      </c>
      <c r="G128" s="1">
        <v>8</v>
      </c>
      <c r="H128" s="9">
        <f t="shared" si="123"/>
        <v>24.6834244948387</v>
      </c>
      <c r="I128" s="9">
        <f t="shared" si="124"/>
        <v>297.83342449483865</v>
      </c>
      <c r="J128" s="9">
        <f t="shared" si="125"/>
        <v>0.33436393858945002</v>
      </c>
      <c r="K128" s="9">
        <f t="shared" si="126"/>
        <v>28.47</v>
      </c>
      <c r="L128" s="9">
        <f t="shared" si="127"/>
        <v>0.28470000000000001</v>
      </c>
      <c r="M128" s="1" t="s">
        <v>83</v>
      </c>
      <c r="O128" s="9">
        <f t="shared" si="144"/>
        <v>0.665961608044214</v>
      </c>
      <c r="P128" s="9">
        <f t="shared" si="128"/>
        <v>0.22267354621502694</v>
      </c>
      <c r="Q128" s="12">
        <f t="shared" si="129"/>
        <v>7.3482270250958895E-2</v>
      </c>
      <c r="R128" s="9">
        <f t="shared" si="130"/>
        <v>9.3951000000000007E-2</v>
      </c>
      <c r="S128" s="13">
        <f t="shared" si="131"/>
        <v>0.78213398740789231</v>
      </c>
      <c r="T128" s="2">
        <f t="shared" si="132"/>
        <v>0.01</v>
      </c>
      <c r="U128" s="14">
        <f t="shared" si="133"/>
        <v>7.8213398740789239E-3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4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5"/>
        <v>0.01</v>
      </c>
      <c r="AT128" s="1">
        <f t="shared" si="136"/>
        <v>2.2721339874078927E-2</v>
      </c>
      <c r="AU128" s="9">
        <f t="shared" si="137"/>
        <v>28.47</v>
      </c>
      <c r="AV128" s="1">
        <f t="shared" si="138"/>
        <v>0.33</v>
      </c>
      <c r="AW128" s="1">
        <f t="shared" si="139"/>
        <v>0</v>
      </c>
      <c r="AX128" s="1">
        <f t="shared" si="140"/>
        <v>0</v>
      </c>
      <c r="AZ128" s="1">
        <f t="shared" si="141"/>
        <v>0</v>
      </c>
      <c r="BA128" s="1">
        <f t="shared" si="142"/>
        <v>0</v>
      </c>
    </row>
    <row r="129" spans="1:54" x14ac:dyDescent="0.15">
      <c r="C129" s="7">
        <v>8</v>
      </c>
      <c r="D129" s="8">
        <v>24.860027441290299</v>
      </c>
      <c r="E129" s="10">
        <f t="shared" si="143"/>
        <v>24.6834244948387</v>
      </c>
      <c r="F129" s="7" t="s">
        <v>83</v>
      </c>
      <c r="G129" s="1">
        <v>9</v>
      </c>
      <c r="H129" s="9">
        <f t="shared" si="123"/>
        <v>24.860027441290299</v>
      </c>
      <c r="I129" s="9">
        <f t="shared" si="124"/>
        <v>298.01002744129028</v>
      </c>
      <c r="J129" s="9">
        <f t="shared" si="125"/>
        <v>0.340904914294824</v>
      </c>
      <c r="K129" s="9">
        <f t="shared" si="126"/>
        <v>28.47</v>
      </c>
      <c r="L129" s="9">
        <f t="shared" si="127"/>
        <v>0.28470000000000001</v>
      </c>
      <c r="M129" s="1" t="s">
        <v>83</v>
      </c>
      <c r="O129" s="9">
        <f t="shared" si="144"/>
        <v>0.72798806182918718</v>
      </c>
      <c r="P129" s="9">
        <f t="shared" si="128"/>
        <v>0.24817470782553408</v>
      </c>
      <c r="Q129" s="12">
        <f t="shared" si="129"/>
        <v>8.1897653582426247E-2</v>
      </c>
      <c r="R129" s="9">
        <f t="shared" si="130"/>
        <v>9.3951000000000007E-2</v>
      </c>
      <c r="S129" s="13">
        <f t="shared" si="131"/>
        <v>0.8717060338093926</v>
      </c>
      <c r="T129" s="2">
        <f t="shared" si="132"/>
        <v>0.01</v>
      </c>
      <c r="U129" s="14">
        <f t="shared" si="133"/>
        <v>8.7170603380939266E-3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4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5"/>
        <v>0.01</v>
      </c>
      <c r="AT129" s="1">
        <f t="shared" si="136"/>
        <v>2.361706033809393E-2</v>
      </c>
      <c r="AU129" s="9">
        <f t="shared" si="137"/>
        <v>28.47</v>
      </c>
      <c r="AV129" s="1">
        <f t="shared" si="138"/>
        <v>0.33</v>
      </c>
      <c r="AW129" s="1">
        <f t="shared" si="139"/>
        <v>0</v>
      </c>
      <c r="AX129" s="1">
        <f t="shared" si="140"/>
        <v>0</v>
      </c>
      <c r="AZ129" s="1">
        <f t="shared" si="141"/>
        <v>0</v>
      </c>
      <c r="BA129" s="1">
        <f t="shared" si="142"/>
        <v>0</v>
      </c>
    </row>
    <row r="130" spans="1:54" x14ac:dyDescent="0.15">
      <c r="C130" s="7">
        <v>9</v>
      </c>
      <c r="D130" s="8">
        <v>25.2932525916667</v>
      </c>
      <c r="E130" s="10">
        <f t="shared" si="143"/>
        <v>24.860027441290299</v>
      </c>
      <c r="F130" s="7" t="s">
        <v>83</v>
      </c>
      <c r="G130" s="1">
        <v>10</v>
      </c>
      <c r="H130" s="9">
        <f t="shared" si="123"/>
        <v>25.2932525916667</v>
      </c>
      <c r="I130" s="9">
        <f t="shared" si="124"/>
        <v>298.44325259166669</v>
      </c>
      <c r="J130" s="9">
        <f t="shared" si="125"/>
        <v>0.35746298206533828</v>
      </c>
      <c r="K130" s="9">
        <f t="shared" si="126"/>
        <v>28.47</v>
      </c>
      <c r="L130" s="9">
        <f t="shared" si="127"/>
        <v>0.28470000000000001</v>
      </c>
      <c r="M130" s="1" t="s">
        <v>83</v>
      </c>
      <c r="O130" s="9">
        <f t="shared" si="144"/>
        <v>0.76451335400365306</v>
      </c>
      <c r="P130" s="9">
        <f t="shared" si="128"/>
        <v>0.27328522335091943</v>
      </c>
      <c r="Q130" s="12">
        <f t="shared" si="129"/>
        <v>9.0184123705803421E-2</v>
      </c>
      <c r="R130" s="9">
        <f t="shared" si="130"/>
        <v>9.3951000000000007E-2</v>
      </c>
      <c r="S130" s="13">
        <f t="shared" si="131"/>
        <v>0.95990594784306094</v>
      </c>
      <c r="T130" s="2">
        <f t="shared" si="132"/>
        <v>0.01</v>
      </c>
      <c r="U130" s="14">
        <f t="shared" si="133"/>
        <v>9.5990594784306094E-3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4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5"/>
        <v>0.01</v>
      </c>
      <c r="AT130" s="1">
        <f t="shared" si="136"/>
        <v>2.4499059478430611E-2</v>
      </c>
      <c r="AU130" s="9">
        <f t="shared" si="137"/>
        <v>28.47</v>
      </c>
      <c r="AV130" s="1">
        <f t="shared" si="138"/>
        <v>0.33</v>
      </c>
      <c r="AW130" s="1">
        <f t="shared" si="139"/>
        <v>0</v>
      </c>
      <c r="AX130" s="1">
        <f t="shared" si="140"/>
        <v>0</v>
      </c>
      <c r="AZ130" s="1">
        <f t="shared" si="141"/>
        <v>0</v>
      </c>
      <c r="BA130" s="1">
        <f t="shared" si="142"/>
        <v>0</v>
      </c>
    </row>
    <row r="131" spans="1:54" x14ac:dyDescent="0.15">
      <c r="C131" s="7">
        <v>10</v>
      </c>
      <c r="D131" s="8">
        <v>25.4898562619355</v>
      </c>
      <c r="E131" s="10">
        <f t="shared" si="143"/>
        <v>25.2932525916667</v>
      </c>
      <c r="F131" s="7" t="s">
        <v>83</v>
      </c>
      <c r="G131" s="1">
        <v>11</v>
      </c>
      <c r="H131" s="9">
        <f t="shared" si="123"/>
        <v>25.4898562619355</v>
      </c>
      <c r="I131" s="9">
        <f t="shared" si="124"/>
        <v>298.63985626193551</v>
      </c>
      <c r="J131" s="9">
        <f t="shared" si="125"/>
        <v>0.36522368762409735</v>
      </c>
      <c r="K131" s="9">
        <f t="shared" si="126"/>
        <v>28.47</v>
      </c>
      <c r="L131" s="9">
        <f t="shared" si="127"/>
        <v>0.28470000000000001</v>
      </c>
      <c r="M131" s="1" t="s">
        <v>85</v>
      </c>
      <c r="N131" s="9">
        <f>(O130-P130)*$C$21/100</f>
        <v>0.46666672412009697</v>
      </c>
      <c r="O131" s="9">
        <f t="shared" si="144"/>
        <v>0.30926140653263662</v>
      </c>
      <c r="P131" s="9">
        <f t="shared" si="128"/>
        <v>0.11294959133366465</v>
      </c>
      <c r="Q131" s="12">
        <f t="shared" si="129"/>
        <v>3.7273365140109337E-2</v>
      </c>
      <c r="R131" s="9">
        <f t="shared" si="130"/>
        <v>9.3951000000000007E-2</v>
      </c>
      <c r="S131" s="13">
        <f t="shared" si="131"/>
        <v>0.39673196815477574</v>
      </c>
      <c r="T131" s="2">
        <f t="shared" si="132"/>
        <v>0.01</v>
      </c>
      <c r="U131" s="14">
        <f t="shared" si="133"/>
        <v>3.9673196815477579E-3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4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5"/>
        <v>0.01</v>
      </c>
      <c r="AT131" s="1">
        <f t="shared" si="136"/>
        <v>1.8867319681547756E-2</v>
      </c>
      <c r="AU131" s="9">
        <f t="shared" si="137"/>
        <v>28.47</v>
      </c>
      <c r="AV131" s="1">
        <f t="shared" si="138"/>
        <v>0.33</v>
      </c>
      <c r="AW131" s="1">
        <f t="shared" si="139"/>
        <v>0</v>
      </c>
      <c r="AX131" s="1">
        <f t="shared" si="140"/>
        <v>0</v>
      </c>
      <c r="AZ131" s="1">
        <f t="shared" si="141"/>
        <v>0</v>
      </c>
      <c r="BA131" s="1">
        <f t="shared" si="142"/>
        <v>0</v>
      </c>
    </row>
    <row r="132" spans="1:54" x14ac:dyDescent="0.15">
      <c r="C132" s="7">
        <v>11</v>
      </c>
      <c r="D132" s="8">
        <v>25.395376890333299</v>
      </c>
      <c r="E132" s="10">
        <f t="shared" si="143"/>
        <v>25.4898562619355</v>
      </c>
      <c r="F132" s="7" t="s">
        <v>85</v>
      </c>
      <c r="G132" s="1">
        <v>12</v>
      </c>
      <c r="H132" s="9">
        <f t="shared" si="123"/>
        <v>25.395376890333299</v>
      </c>
      <c r="I132" s="9">
        <f t="shared" si="124"/>
        <v>298.54537689033327</v>
      </c>
      <c r="J132" s="9">
        <f t="shared" si="125"/>
        <v>0.36147469155243661</v>
      </c>
      <c r="K132" s="9">
        <f t="shared" si="126"/>
        <v>28.47</v>
      </c>
      <c r="L132" s="9">
        <f t="shared" si="127"/>
        <v>0.28470000000000001</v>
      </c>
      <c r="M132" s="1" t="s">
        <v>83</v>
      </c>
      <c r="O132" s="9">
        <f t="shared" si="144"/>
        <v>0.48101181519897196</v>
      </c>
      <c r="P132" s="9">
        <f t="shared" si="128"/>
        <v>0.17387359753212603</v>
      </c>
      <c r="Q132" s="12">
        <f t="shared" si="129"/>
        <v>5.737828718560159E-2</v>
      </c>
      <c r="R132" s="9">
        <f t="shared" si="130"/>
        <v>9.3951000000000007E-2</v>
      </c>
      <c r="S132" s="13">
        <f t="shared" si="131"/>
        <v>0.61072566748200219</v>
      </c>
      <c r="T132" s="2">
        <f t="shared" si="132"/>
        <v>0.01</v>
      </c>
      <c r="U132" s="14">
        <f t="shared" si="133"/>
        <v>6.1072566748200221E-3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4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5"/>
        <v>0.01</v>
      </c>
      <c r="AT132" s="1">
        <f t="shared" si="136"/>
        <v>2.1007256674820021E-2</v>
      </c>
      <c r="AU132" s="9">
        <f t="shared" si="137"/>
        <v>28.47</v>
      </c>
      <c r="AV132" s="1">
        <f t="shared" si="138"/>
        <v>0.33</v>
      </c>
      <c r="AW132" s="1">
        <f t="shared" si="139"/>
        <v>0</v>
      </c>
      <c r="AX132" s="1">
        <f t="shared" si="140"/>
        <v>0</v>
      </c>
      <c r="AY132" s="1">
        <f>SUM(AX121:AX132)</f>
        <v>0</v>
      </c>
      <c r="AZ132" s="1">
        <f t="shared" si="141"/>
        <v>0</v>
      </c>
      <c r="BA132" s="1">
        <f t="shared" si="142"/>
        <v>0</v>
      </c>
      <c r="BB132" s="1">
        <f>SUM(BA121:BA132)</f>
        <v>0</v>
      </c>
    </row>
    <row r="133" spans="1:54" x14ac:dyDescent="0.15">
      <c r="C133" s="7">
        <v>12</v>
      </c>
      <c r="D133" s="8">
        <v>25.293820354838701</v>
      </c>
      <c r="E133" s="10">
        <f t="shared" si="143"/>
        <v>25.395376890333299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25.259133497419398</v>
      </c>
      <c r="E136" s="7"/>
      <c r="F136" s="7"/>
      <c r="G136" s="1">
        <v>1</v>
      </c>
      <c r="H136" s="9">
        <f t="shared" ref="H136:H147" si="145">E137</f>
        <v>25.259133497419398</v>
      </c>
      <c r="I136" s="9">
        <f t="shared" ref="I136:I147" si="146">H136+273.15</f>
        <v>298.40913349741936</v>
      </c>
      <c r="J136" s="9">
        <f t="shared" ref="J136:J147" si="147">EXP(($C$15*(I136-$C$13))/($C$16*I136*$C$13))</f>
        <v>0.35613203527991966</v>
      </c>
      <c r="K136" s="9">
        <f t="shared" ref="K136:K147" si="148">$B$136/12</f>
        <v>75.904791666666668</v>
      </c>
      <c r="L136" s="9">
        <f t="shared" ref="L136:L147" si="149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0">O136*J136</f>
        <v>0.27032127943748285</v>
      </c>
      <c r="Q136" s="12">
        <f t="shared" ref="Q136:Q147" si="151">P136*$B$138</f>
        <v>7.028353265374554E-2</v>
      </c>
      <c r="R136" s="9">
        <f t="shared" ref="R136:R147" si="152">L136*$B$138</f>
        <v>0.19735245833333334</v>
      </c>
      <c r="S136" s="13">
        <f t="shared" ref="S136:S147" si="153">Q136/R136</f>
        <v>0.35613203527991966</v>
      </c>
      <c r="T136" s="2">
        <f t="shared" ref="T136:T147" si="154">$B$137/100</f>
        <v>0.01</v>
      </c>
      <c r="U136" s="14">
        <f t="shared" ref="U136:U147" si="155">S136*T136</f>
        <v>3.5613203527991967E-3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56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57">AR136*AQ136</f>
        <v>0.01</v>
      </c>
      <c r="AT136" s="1">
        <f t="shared" ref="AT136:AT147" si="158">(AS136+AM136+AD136+AA136+U136+X136+AG136+AJ136+AP136)</f>
        <v>1.8461320352799196E-2</v>
      </c>
      <c r="AU136" s="9">
        <f t="shared" ref="AU136:AU147" si="159">$B$136/12</f>
        <v>75.904791666666668</v>
      </c>
      <c r="AV136" s="1">
        <f t="shared" ref="AV136:AV147" si="160">$B$138</f>
        <v>0.26</v>
      </c>
      <c r="AW136" s="1">
        <f t="shared" ref="AW136:AW147" si="161">$E$10/12</f>
        <v>0</v>
      </c>
      <c r="AX136" s="1">
        <f t="shared" ref="AX136:AX147" si="162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25.177884392580602</v>
      </c>
      <c r="E137" s="10">
        <f t="shared" ref="E137:E148" si="163">D136</f>
        <v>25.259133497419398</v>
      </c>
      <c r="F137" s="7" t="s">
        <v>83</v>
      </c>
      <c r="G137" s="1">
        <v>2</v>
      </c>
      <c r="H137" s="9">
        <f t="shared" si="145"/>
        <v>25.177884392580602</v>
      </c>
      <c r="I137" s="9">
        <f t="shared" si="146"/>
        <v>298.32788439258059</v>
      </c>
      <c r="J137" s="9">
        <f t="shared" si="147"/>
        <v>0.35298130525427313</v>
      </c>
      <c r="K137" s="9">
        <f t="shared" si="148"/>
        <v>75.904791666666668</v>
      </c>
      <c r="L137" s="9">
        <f t="shared" si="149"/>
        <v>0.75904791666666671</v>
      </c>
      <c r="M137" s="1" t="s">
        <v>83</v>
      </c>
      <c r="O137" s="9">
        <f t="shared" ref="O137:O147" si="164">L137+O136-P136-N137</f>
        <v>1.2477745538958507</v>
      </c>
      <c r="P137" s="9">
        <f t="shared" si="150"/>
        <v>0.44044109069722576</v>
      </c>
      <c r="Q137" s="12">
        <f t="shared" si="151"/>
        <v>0.1145146835812787</v>
      </c>
      <c r="R137" s="9">
        <f t="shared" si="152"/>
        <v>0.19735245833333334</v>
      </c>
      <c r="S137" s="13">
        <f t="shared" si="153"/>
        <v>0.5802546598525794</v>
      </c>
      <c r="T137" s="2">
        <f t="shared" si="154"/>
        <v>0.01</v>
      </c>
      <c r="U137" s="14">
        <f t="shared" si="155"/>
        <v>5.8025465985257945E-3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56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57"/>
        <v>0.01</v>
      </c>
      <c r="AT137" s="1">
        <f t="shared" si="158"/>
        <v>2.0702546598525794E-2</v>
      </c>
      <c r="AU137" s="9">
        <f t="shared" si="159"/>
        <v>75.904791666666668</v>
      </c>
      <c r="AV137" s="1">
        <f t="shared" si="160"/>
        <v>0.26</v>
      </c>
      <c r="AW137" s="1">
        <f t="shared" si="161"/>
        <v>0</v>
      </c>
      <c r="AX137" s="1">
        <f t="shared" si="162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25.101073146551698</v>
      </c>
      <c r="E138" s="10">
        <f t="shared" si="163"/>
        <v>25.177884392580602</v>
      </c>
      <c r="F138" s="7" t="s">
        <v>83</v>
      </c>
      <c r="G138" s="1">
        <v>3</v>
      </c>
      <c r="H138" s="9">
        <f t="shared" si="145"/>
        <v>25.101073146551698</v>
      </c>
      <c r="I138" s="9">
        <f t="shared" si="146"/>
        <v>298.25107314655168</v>
      </c>
      <c r="J138" s="9">
        <f t="shared" si="147"/>
        <v>0.35002674767040376</v>
      </c>
      <c r="K138" s="9">
        <f t="shared" si="148"/>
        <v>75.904791666666668</v>
      </c>
      <c r="L138" s="9">
        <f t="shared" si="149"/>
        <v>0.75904791666666671</v>
      </c>
      <c r="M138" s="1" t="s">
        <v>83</v>
      </c>
      <c r="O138" s="9">
        <f t="shared" si="164"/>
        <v>1.5663813798652917</v>
      </c>
      <c r="P138" s="9">
        <f t="shared" si="150"/>
        <v>0.54827538000572729</v>
      </c>
      <c r="Q138" s="12">
        <f t="shared" si="151"/>
        <v>0.1425515988014891</v>
      </c>
      <c r="R138" s="9">
        <f t="shared" si="152"/>
        <v>0.19735245833333334</v>
      </c>
      <c r="S138" s="13">
        <f t="shared" si="153"/>
        <v>0.72231985355214479</v>
      </c>
      <c r="T138" s="2">
        <f t="shared" si="154"/>
        <v>0.01</v>
      </c>
      <c r="U138" s="14">
        <f t="shared" si="155"/>
        <v>7.2231985355214476E-3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56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57"/>
        <v>0.01</v>
      </c>
      <c r="AT138" s="1">
        <f t="shared" si="158"/>
        <v>2.212319853552145E-2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62"/>
        <v>0</v>
      </c>
    </row>
    <row r="139" spans="1:54" x14ac:dyDescent="0.15">
      <c r="C139" s="7">
        <v>3</v>
      </c>
      <c r="D139" s="8">
        <v>25.218708650322601</v>
      </c>
      <c r="E139" s="10">
        <f t="shared" si="163"/>
        <v>25.101073146551698</v>
      </c>
      <c r="F139" s="7" t="s">
        <v>83</v>
      </c>
      <c r="G139" s="1">
        <v>4</v>
      </c>
      <c r="H139" s="9">
        <f t="shared" si="145"/>
        <v>25.218708650322601</v>
      </c>
      <c r="I139" s="9">
        <f t="shared" si="146"/>
        <v>298.36870865032256</v>
      </c>
      <c r="J139" s="9">
        <f t="shared" si="147"/>
        <v>0.35456112927556849</v>
      </c>
      <c r="K139" s="9">
        <f t="shared" si="148"/>
        <v>75.904791666666668</v>
      </c>
      <c r="L139" s="9">
        <f t="shared" si="149"/>
        <v>0.75904791666666671</v>
      </c>
      <c r="M139" s="1" t="s">
        <v>83</v>
      </c>
      <c r="O139" s="9">
        <f t="shared" si="164"/>
        <v>1.7771539165262311</v>
      </c>
      <c r="P139" s="9">
        <f t="shared" si="150"/>
        <v>0.63010969954003992</v>
      </c>
      <c r="Q139" s="12">
        <f t="shared" si="151"/>
        <v>0.16382852188041039</v>
      </c>
      <c r="R139" s="9">
        <f t="shared" si="152"/>
        <v>0.19735245833333334</v>
      </c>
      <c r="S139" s="13">
        <f t="shared" si="153"/>
        <v>0.83013165006386613</v>
      </c>
      <c r="T139" s="2">
        <f t="shared" si="154"/>
        <v>0.01</v>
      </c>
      <c r="U139" s="14">
        <f t="shared" si="155"/>
        <v>8.301316500638662E-3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6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7"/>
        <v>0.01</v>
      </c>
      <c r="AT139" s="1">
        <f t="shared" si="158"/>
        <v>2.3201316500638662E-2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62"/>
        <v>0</v>
      </c>
    </row>
    <row r="140" spans="1:54" x14ac:dyDescent="0.15">
      <c r="C140" s="7">
        <v>4</v>
      </c>
      <c r="D140" s="8">
        <v>25.355246681000001</v>
      </c>
      <c r="E140" s="10">
        <f t="shared" si="163"/>
        <v>25.218708650322601</v>
      </c>
      <c r="F140" s="7" t="s">
        <v>83</v>
      </c>
      <c r="G140" s="1">
        <v>5</v>
      </c>
      <c r="H140" s="9">
        <f t="shared" si="145"/>
        <v>25.355246681000001</v>
      </c>
      <c r="I140" s="9">
        <f t="shared" si="146"/>
        <v>298.50524668099996</v>
      </c>
      <c r="J140" s="9">
        <f t="shared" si="147"/>
        <v>0.35989325773483594</v>
      </c>
      <c r="K140" s="9">
        <f t="shared" si="148"/>
        <v>75.904791666666668</v>
      </c>
      <c r="L140" s="9">
        <f t="shared" si="149"/>
        <v>0.75904791666666671</v>
      </c>
      <c r="M140" s="1" t="s">
        <v>85</v>
      </c>
      <c r="N140" s="9">
        <f>(O139-P139)*$C$24/100</f>
        <v>0</v>
      </c>
      <c r="O140" s="9">
        <f t="shared" si="164"/>
        <v>1.906092133652858</v>
      </c>
      <c r="P140" s="9">
        <f t="shared" si="150"/>
        <v>0.68598970752307142</v>
      </c>
      <c r="Q140" s="12">
        <f t="shared" si="151"/>
        <v>0.17835732395599857</v>
      </c>
      <c r="R140" s="9">
        <f t="shared" si="152"/>
        <v>0.19735245833333334</v>
      </c>
      <c r="S140" s="13">
        <f t="shared" si="153"/>
        <v>0.90375020135167761</v>
      </c>
      <c r="T140" s="2">
        <f t="shared" si="154"/>
        <v>0.01</v>
      </c>
      <c r="U140" s="14">
        <f t="shared" si="155"/>
        <v>9.0375020135167756E-3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6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7"/>
        <v>0.01</v>
      </c>
      <c r="AT140" s="1">
        <f t="shared" si="158"/>
        <v>2.3937502013516777E-2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62"/>
        <v>0</v>
      </c>
    </row>
    <row r="141" spans="1:54" x14ac:dyDescent="0.15">
      <c r="C141" s="7">
        <v>5</v>
      </c>
      <c r="D141" s="8">
        <v>25.488526926129001</v>
      </c>
      <c r="E141" s="10">
        <f t="shared" si="163"/>
        <v>25.355246681000001</v>
      </c>
      <c r="F141" s="7" t="s">
        <v>85</v>
      </c>
      <c r="G141" s="1">
        <v>6</v>
      </c>
      <c r="H141" s="9">
        <f t="shared" si="145"/>
        <v>25.488526926129001</v>
      </c>
      <c r="I141" s="9">
        <f t="shared" si="146"/>
        <v>298.63852692612897</v>
      </c>
      <c r="J141" s="9">
        <f t="shared" si="147"/>
        <v>0.3651706865967464</v>
      </c>
      <c r="K141" s="9">
        <f t="shared" si="148"/>
        <v>75.904791666666668</v>
      </c>
      <c r="L141" s="9">
        <f t="shared" si="149"/>
        <v>0.75904791666666671</v>
      </c>
      <c r="M141" s="1" t="s">
        <v>83</v>
      </c>
      <c r="O141" s="9">
        <f t="shared" si="164"/>
        <v>1.9791503427964532</v>
      </c>
      <c r="P141" s="9">
        <f t="shared" si="150"/>
        <v>0.72272768955716682</v>
      </c>
      <c r="Q141" s="12">
        <f t="shared" si="151"/>
        <v>0.18790919928486338</v>
      </c>
      <c r="R141" s="9">
        <f t="shared" si="152"/>
        <v>0.19735245833333334</v>
      </c>
      <c r="S141" s="13">
        <f t="shared" si="153"/>
        <v>0.95215028417573566</v>
      </c>
      <c r="T141" s="2">
        <f t="shared" si="154"/>
        <v>0.01</v>
      </c>
      <c r="U141" s="14">
        <f t="shared" si="155"/>
        <v>9.5215028417573577E-3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6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7"/>
        <v>0.01</v>
      </c>
      <c r="AT141" s="1">
        <f t="shared" si="158"/>
        <v>2.4421502841757356E-2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62"/>
        <v>0</v>
      </c>
    </row>
    <row r="142" spans="1:54" x14ac:dyDescent="0.15">
      <c r="C142" s="7">
        <v>6</v>
      </c>
      <c r="D142" s="8">
        <v>25.195152569333299</v>
      </c>
      <c r="E142" s="10">
        <f t="shared" si="163"/>
        <v>25.488526926129001</v>
      </c>
      <c r="F142" s="7" t="s">
        <v>83</v>
      </c>
      <c r="G142" s="1">
        <v>7</v>
      </c>
      <c r="H142" s="9">
        <f t="shared" si="145"/>
        <v>25.195152569333299</v>
      </c>
      <c r="I142" s="9">
        <f t="shared" si="146"/>
        <v>298.34515256933327</v>
      </c>
      <c r="J142" s="9">
        <f t="shared" si="147"/>
        <v>0.35364874396636281</v>
      </c>
      <c r="K142" s="9">
        <f t="shared" si="148"/>
        <v>75.904791666666668</v>
      </c>
      <c r="L142" s="9">
        <f t="shared" si="149"/>
        <v>0.75904791666666671</v>
      </c>
      <c r="M142" s="1" t="s">
        <v>83</v>
      </c>
      <c r="O142" s="9">
        <f t="shared" si="164"/>
        <v>2.0154705699059532</v>
      </c>
      <c r="P142" s="9">
        <f t="shared" si="150"/>
        <v>0.71276863554840975</v>
      </c>
      <c r="Q142" s="12">
        <f t="shared" si="151"/>
        <v>0.18531984524258655</v>
      </c>
      <c r="R142" s="9">
        <f t="shared" si="152"/>
        <v>0.19735245833333334</v>
      </c>
      <c r="S142" s="13">
        <f t="shared" si="153"/>
        <v>0.93902982920829192</v>
      </c>
      <c r="T142" s="2">
        <f t="shared" si="154"/>
        <v>0.01</v>
      </c>
      <c r="U142" s="14">
        <f t="shared" si="155"/>
        <v>9.3902982920829187E-3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6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7"/>
        <v>0.01</v>
      </c>
      <c r="AT142" s="1">
        <f t="shared" si="158"/>
        <v>2.4290298292082922E-2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62"/>
        <v>0</v>
      </c>
    </row>
    <row r="143" spans="1:54" x14ac:dyDescent="0.15">
      <c r="C143" s="7">
        <v>7</v>
      </c>
      <c r="D143" s="8">
        <v>24.6834244948387</v>
      </c>
      <c r="E143" s="10">
        <f t="shared" si="163"/>
        <v>25.195152569333299</v>
      </c>
      <c r="F143" s="7" t="s">
        <v>83</v>
      </c>
      <c r="G143" s="1">
        <v>8</v>
      </c>
      <c r="H143" s="9">
        <f t="shared" si="145"/>
        <v>24.6834244948387</v>
      </c>
      <c r="I143" s="9">
        <f t="shared" si="146"/>
        <v>297.83342449483865</v>
      </c>
      <c r="J143" s="9">
        <f t="shared" si="147"/>
        <v>0.33436393858945002</v>
      </c>
      <c r="K143" s="9">
        <f t="shared" si="148"/>
        <v>75.904791666666668</v>
      </c>
      <c r="L143" s="9">
        <f t="shared" si="149"/>
        <v>0.75904791666666671</v>
      </c>
      <c r="M143" s="1" t="s">
        <v>83</v>
      </c>
      <c r="O143" s="9">
        <f t="shared" si="164"/>
        <v>2.06174985102421</v>
      </c>
      <c r="P143" s="9">
        <f t="shared" si="150"/>
        <v>0.68937480057466671</v>
      </c>
      <c r="Q143" s="12">
        <f t="shared" si="151"/>
        <v>0.17923744814941336</v>
      </c>
      <c r="R143" s="9">
        <f t="shared" si="152"/>
        <v>0.19735245833333334</v>
      </c>
      <c r="S143" s="13">
        <f t="shared" si="153"/>
        <v>0.90820985795209475</v>
      </c>
      <c r="T143" s="2">
        <f t="shared" si="154"/>
        <v>0.01</v>
      </c>
      <c r="U143" s="14">
        <f t="shared" si="155"/>
        <v>9.0820985795209471E-3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6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7"/>
        <v>0.01</v>
      </c>
      <c r="AT143" s="1">
        <f t="shared" si="158"/>
        <v>2.3982098579520945E-2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62"/>
        <v>0</v>
      </c>
    </row>
    <row r="144" spans="1:54" x14ac:dyDescent="0.15">
      <c r="C144" s="7">
        <v>8</v>
      </c>
      <c r="D144" s="8">
        <v>24.860027441290299</v>
      </c>
      <c r="E144" s="10">
        <f t="shared" si="163"/>
        <v>24.6834244948387</v>
      </c>
      <c r="F144" s="7" t="s">
        <v>83</v>
      </c>
      <c r="G144" s="1">
        <v>9</v>
      </c>
      <c r="H144" s="9">
        <f t="shared" si="145"/>
        <v>24.860027441290299</v>
      </c>
      <c r="I144" s="9">
        <f t="shared" si="146"/>
        <v>298.01002744129028</v>
      </c>
      <c r="J144" s="9">
        <f t="shared" si="147"/>
        <v>0.340904914294824</v>
      </c>
      <c r="K144" s="9">
        <f t="shared" si="148"/>
        <v>75.904791666666668</v>
      </c>
      <c r="L144" s="9">
        <f t="shared" si="149"/>
        <v>0.75904791666666671</v>
      </c>
      <c r="M144" s="1" t="s">
        <v>83</v>
      </c>
      <c r="O144" s="9">
        <f t="shared" si="164"/>
        <v>2.1314229671162099</v>
      </c>
      <c r="P144" s="9">
        <f t="shared" si="150"/>
        <v>0.726612563930771</v>
      </c>
      <c r="Q144" s="12">
        <f t="shared" si="151"/>
        <v>0.18891926662200048</v>
      </c>
      <c r="R144" s="9">
        <f t="shared" si="152"/>
        <v>0.19735245833333334</v>
      </c>
      <c r="S144" s="13">
        <f t="shared" si="153"/>
        <v>0.95726837262351716</v>
      </c>
      <c r="T144" s="2">
        <f t="shared" si="154"/>
        <v>0.01</v>
      </c>
      <c r="U144" s="14">
        <f t="shared" si="155"/>
        <v>9.5726837262351712E-3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6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7"/>
        <v>0.01</v>
      </c>
      <c r="AT144" s="1">
        <f t="shared" si="158"/>
        <v>2.4472683726235171E-2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62"/>
        <v>0</v>
      </c>
    </row>
    <row r="145" spans="3:51" x14ac:dyDescent="0.15">
      <c r="C145" s="7">
        <v>9</v>
      </c>
      <c r="D145" s="8">
        <v>25.2932525916667</v>
      </c>
      <c r="E145" s="10">
        <f t="shared" si="163"/>
        <v>24.860027441290299</v>
      </c>
      <c r="F145" s="7" t="s">
        <v>83</v>
      </c>
      <c r="G145" s="1">
        <v>10</v>
      </c>
      <c r="H145" s="9">
        <f t="shared" si="145"/>
        <v>25.2932525916667</v>
      </c>
      <c r="I145" s="9">
        <f t="shared" si="146"/>
        <v>298.44325259166669</v>
      </c>
      <c r="J145" s="9">
        <f t="shared" si="147"/>
        <v>0.35746298206533828</v>
      </c>
      <c r="K145" s="9">
        <f t="shared" si="148"/>
        <v>75.904791666666668</v>
      </c>
      <c r="L145" s="9">
        <f t="shared" si="149"/>
        <v>0.75904791666666671</v>
      </c>
      <c r="M145" s="1" t="s">
        <v>83</v>
      </c>
      <c r="O145" s="9">
        <f t="shared" si="164"/>
        <v>2.163858319852106</v>
      </c>
      <c r="P145" s="9">
        <f t="shared" si="150"/>
        <v>0.77349924778122636</v>
      </c>
      <c r="Q145" s="12">
        <f t="shared" si="151"/>
        <v>0.20110980442311885</v>
      </c>
      <c r="R145" s="9">
        <f t="shared" si="152"/>
        <v>0.19735245833333334</v>
      </c>
      <c r="S145" s="13">
        <f t="shared" si="153"/>
        <v>1.019038760000847</v>
      </c>
      <c r="T145" s="2">
        <f t="shared" si="154"/>
        <v>0.01</v>
      </c>
      <c r="U145" s="14">
        <f t="shared" si="155"/>
        <v>1.019038760000847E-2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6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7"/>
        <v>0.01</v>
      </c>
      <c r="AT145" s="1">
        <f t="shared" si="158"/>
        <v>2.5090387600008472E-2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62"/>
        <v>0</v>
      </c>
    </row>
    <row r="146" spans="3:51" x14ac:dyDescent="0.15">
      <c r="C146" s="7">
        <v>10</v>
      </c>
      <c r="D146" s="8">
        <v>25.4898562619355</v>
      </c>
      <c r="E146" s="10">
        <f t="shared" si="163"/>
        <v>25.2932525916667</v>
      </c>
      <c r="F146" s="7" t="s">
        <v>83</v>
      </c>
      <c r="G146" s="1">
        <v>11</v>
      </c>
      <c r="H146" s="9">
        <f t="shared" si="145"/>
        <v>25.4898562619355</v>
      </c>
      <c r="I146" s="9">
        <f t="shared" si="146"/>
        <v>298.63985626193551</v>
      </c>
      <c r="J146" s="9">
        <f t="shared" si="147"/>
        <v>0.36522368762409735</v>
      </c>
      <c r="K146" s="9">
        <f t="shared" si="148"/>
        <v>75.904791666666668</v>
      </c>
      <c r="L146" s="9">
        <f t="shared" si="149"/>
        <v>0.75904791666666671</v>
      </c>
      <c r="M146" s="1" t="s">
        <v>85</v>
      </c>
      <c r="N146" s="9">
        <f>(O145-P145)*$C$24/100</f>
        <v>0</v>
      </c>
      <c r="O146" s="9">
        <f t="shared" si="164"/>
        <v>2.1494069887375464</v>
      </c>
      <c r="P146" s="9">
        <f t="shared" si="150"/>
        <v>0.78501434663173342</v>
      </c>
      <c r="Q146" s="12">
        <f t="shared" si="151"/>
        <v>0.2041037301242507</v>
      </c>
      <c r="R146" s="9">
        <f t="shared" si="152"/>
        <v>0.19735245833333334</v>
      </c>
      <c r="S146" s="13">
        <f t="shared" si="153"/>
        <v>1.0342092105055731</v>
      </c>
      <c r="T146" s="2">
        <f t="shared" si="154"/>
        <v>0.01</v>
      </c>
      <c r="U146" s="14">
        <f t="shared" si="155"/>
        <v>1.0342092105055732E-2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6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7"/>
        <v>0.01</v>
      </c>
      <c r="AT146" s="1">
        <f t="shared" si="158"/>
        <v>2.5242092105055736E-2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62"/>
        <v>0</v>
      </c>
    </row>
    <row r="147" spans="3:51" x14ac:dyDescent="0.15">
      <c r="C147" s="7">
        <v>11</v>
      </c>
      <c r="D147" s="8">
        <v>25.395376890333299</v>
      </c>
      <c r="E147" s="10">
        <f t="shared" si="163"/>
        <v>25.4898562619355</v>
      </c>
      <c r="F147" s="7" t="s">
        <v>85</v>
      </c>
      <c r="G147" s="1">
        <v>12</v>
      </c>
      <c r="H147" s="9">
        <f t="shared" si="145"/>
        <v>25.395376890333299</v>
      </c>
      <c r="I147" s="9">
        <f t="shared" si="146"/>
        <v>298.54537689033327</v>
      </c>
      <c r="J147" s="9">
        <f t="shared" si="147"/>
        <v>0.36147469155243661</v>
      </c>
      <c r="K147" s="9">
        <f t="shared" si="148"/>
        <v>75.904791666666668</v>
      </c>
      <c r="L147" s="9">
        <f t="shared" si="149"/>
        <v>0.75904791666666671</v>
      </c>
      <c r="M147" s="1" t="s">
        <v>83</v>
      </c>
      <c r="O147" s="9">
        <f t="shared" si="164"/>
        <v>2.1234405587724798</v>
      </c>
      <c r="P147" s="9">
        <f t="shared" si="150"/>
        <v>0.76757002101221583</v>
      </c>
      <c r="Q147" s="12">
        <f t="shared" si="151"/>
        <v>0.19956820546317613</v>
      </c>
      <c r="R147" s="9">
        <f t="shared" si="152"/>
        <v>0.19735245833333334</v>
      </c>
      <c r="S147" s="13">
        <f t="shared" si="153"/>
        <v>1.0112273601684776</v>
      </c>
      <c r="T147" s="2">
        <f t="shared" si="154"/>
        <v>0.01</v>
      </c>
      <c r="U147" s="14">
        <f t="shared" si="155"/>
        <v>1.0112273601684776E-2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6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7"/>
        <v>0.01</v>
      </c>
      <c r="AT147" s="1">
        <f t="shared" si="158"/>
        <v>2.501227360168478E-2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62"/>
        <v>0</v>
      </c>
      <c r="AY147" s="1">
        <f>SUM(AX136:AX147)</f>
        <v>0</v>
      </c>
    </row>
    <row r="148" spans="3:51" x14ac:dyDescent="0.15">
      <c r="C148" s="7">
        <v>12</v>
      </c>
      <c r="D148" s="8">
        <v>25.293820354838701</v>
      </c>
      <c r="E148" s="10">
        <f t="shared" si="163"/>
        <v>25.395376890333299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 s="1">
        <v>1261922</v>
      </c>
      <c r="F2" s="2">
        <v>1287.72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 s="1">
        <v>211279082</v>
      </c>
      <c r="F3" s="2">
        <v>1464.818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1">
        <v>8646463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16789492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38795902</v>
      </c>
      <c r="F6" s="2">
        <v>118.625</v>
      </c>
      <c r="G6" s="2">
        <v>0.45</v>
      </c>
      <c r="H6" s="2">
        <v>34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5363185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902716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1221756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167617644.74251005</v>
      </c>
      <c r="J13" s="6" t="s">
        <v>37</v>
      </c>
      <c r="K13" s="6">
        <f>I13/(10000*1000)</f>
        <v>16.761764474251006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1287.72</v>
      </c>
      <c r="C26" s="7" t="s">
        <v>82</v>
      </c>
      <c r="D26" s="8">
        <v>25.567072902903199</v>
      </c>
      <c r="E26" s="7"/>
      <c r="F26" s="7"/>
      <c r="G26" s="1">
        <v>1</v>
      </c>
      <c r="H26" s="9">
        <f t="shared" ref="H26:H37" si="0">E27</f>
        <v>25.567072902903199</v>
      </c>
      <c r="I26" s="9">
        <f t="shared" ref="I26:I37" si="1">H26+273.15</f>
        <v>298.71707290290317</v>
      </c>
      <c r="J26" s="9">
        <f t="shared" ref="J26:J37" si="2">EXP(($C$15*(I26-$C$13))/($C$16*I26*$C$13))</f>
        <v>0.36831475998934737</v>
      </c>
      <c r="K26" s="9">
        <f t="shared" ref="K26:K37" si="3">$B$26/12</f>
        <v>107.31</v>
      </c>
      <c r="L26" s="9">
        <f t="shared" ref="L26:L37" si="4">K26*$B$27/100</f>
        <v>1.0730999999999999</v>
      </c>
      <c r="M26" s="1" t="s">
        <v>83</v>
      </c>
      <c r="O26" s="9">
        <f>L26</f>
        <v>1.0730999999999999</v>
      </c>
      <c r="P26" s="9">
        <f t="shared" ref="P26:P37" si="5">O26*J26</f>
        <v>0.39523856894456866</v>
      </c>
      <c r="Q26" s="12">
        <f t="shared" ref="Q26:Q37" si="6">P26*$B$28</f>
        <v>3.9523856894456866E-2</v>
      </c>
      <c r="R26" s="9">
        <f t="shared" ref="R26:R37" si="7">L26*$B$28</f>
        <v>0.10731</v>
      </c>
      <c r="S26" s="13">
        <f t="shared" ref="S26:S37" si="8">Q26/R26</f>
        <v>0.36831475998934737</v>
      </c>
      <c r="T26" s="2">
        <f t="shared" ref="T26:T37" si="9">$B$27/100</f>
        <v>0.01</v>
      </c>
      <c r="U26" s="14">
        <f t="shared" ref="U26:U37" si="10">S26*T26</f>
        <v>3.6831475998934738E-3</v>
      </c>
      <c r="V26" s="13"/>
      <c r="W26" s="2"/>
      <c r="X26" s="14"/>
      <c r="Y26" s="2">
        <v>0.05</v>
      </c>
      <c r="Z26" s="2">
        <v>0.63</v>
      </c>
      <c r="AA26" s="2">
        <f t="shared" ref="AA26:AA37" si="11">Y26*Z26</f>
        <v>3.15E-2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0.02</v>
      </c>
      <c r="AO26" s="2">
        <v>0.03</v>
      </c>
      <c r="AP26" s="2">
        <f t="shared" ref="AP26:AP37" si="12">AO26*AN26</f>
        <v>5.9999999999999995E-4</v>
      </c>
      <c r="AQ26" s="1">
        <f t="shared" ref="AQ26:AQ37" si="13">(AP26+AM26+AD26+AA26+U26+X26+AG26+AJ26)</f>
        <v>3.5783147599893476E-2</v>
      </c>
      <c r="AR26" s="9">
        <f t="shared" ref="AR26:AR37" si="14">$B$26/12</f>
        <v>107.31</v>
      </c>
      <c r="AS26" s="1">
        <f t="shared" ref="AS26:AS37" si="15">$B$28</f>
        <v>0.1</v>
      </c>
      <c r="AT26" s="1">
        <f t="shared" ref="AT26:AT37" si="16">$E$2/12</f>
        <v>105160.16666666667</v>
      </c>
      <c r="AU26" s="1">
        <f t="shared" ref="AU26:AU37" si="17">AT26*10000*AS26*0.67*AR26*AQ26</f>
        <v>270548296.1247099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24.900047099999998</v>
      </c>
      <c r="E27" s="10">
        <f t="shared" ref="E27:E38" si="18">D26</f>
        <v>25.567072902903199</v>
      </c>
      <c r="F27" s="7" t="s">
        <v>83</v>
      </c>
      <c r="G27" s="1">
        <v>2</v>
      </c>
      <c r="H27" s="9">
        <f t="shared" si="0"/>
        <v>24.900047099999998</v>
      </c>
      <c r="I27" s="9">
        <f t="shared" si="1"/>
        <v>298.05004709999997</v>
      </c>
      <c r="J27" s="9">
        <f t="shared" si="2"/>
        <v>0.34240375442036175</v>
      </c>
      <c r="K27" s="9">
        <f t="shared" si="3"/>
        <v>107.31</v>
      </c>
      <c r="L27" s="9">
        <f t="shared" si="4"/>
        <v>1.0730999999999999</v>
      </c>
      <c r="M27" s="1" t="s">
        <v>83</v>
      </c>
      <c r="O27" s="9">
        <f t="shared" ref="O27:O37" si="19">L27+O26-P26-N27</f>
        <v>1.7509614310554311</v>
      </c>
      <c r="P27" s="9">
        <f t="shared" si="5"/>
        <v>0.59953576783862905</v>
      </c>
      <c r="Q27" s="12">
        <f t="shared" si="6"/>
        <v>5.9953576783862907E-2</v>
      </c>
      <c r="R27" s="9">
        <f t="shared" si="7"/>
        <v>0.10731</v>
      </c>
      <c r="S27" s="13">
        <f t="shared" si="8"/>
        <v>0.55869515221193644</v>
      </c>
      <c r="T27" s="2">
        <f t="shared" si="9"/>
        <v>0.01</v>
      </c>
      <c r="U27" s="14">
        <f t="shared" si="10"/>
        <v>5.5869515221193648E-3</v>
      </c>
      <c r="V27" s="13"/>
      <c r="W27" s="2"/>
      <c r="X27" s="14"/>
      <c r="Y27" s="2">
        <v>0.05</v>
      </c>
      <c r="Z27" s="2">
        <v>0.63</v>
      </c>
      <c r="AA27" s="2">
        <f t="shared" si="11"/>
        <v>3.15E-2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0.02</v>
      </c>
      <c r="AO27" s="2">
        <v>0.03</v>
      </c>
      <c r="AP27" s="2">
        <f t="shared" si="12"/>
        <v>5.9999999999999995E-4</v>
      </c>
      <c r="AQ27" s="1">
        <f t="shared" si="13"/>
        <v>3.7686951522119372E-2</v>
      </c>
      <c r="AR27" s="9">
        <f t="shared" si="14"/>
        <v>107.31</v>
      </c>
      <c r="AS27" s="1">
        <f t="shared" si="15"/>
        <v>0.1</v>
      </c>
      <c r="AT27" s="1">
        <f t="shared" si="16"/>
        <v>105160.16666666667</v>
      </c>
      <c r="AU27" s="1">
        <f t="shared" si="17"/>
        <v>284942527.53981572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25.109993300689698</v>
      </c>
      <c r="E28" s="10">
        <f t="shared" si="18"/>
        <v>24.900047099999998</v>
      </c>
      <c r="F28" s="7" t="s">
        <v>83</v>
      </c>
      <c r="G28" s="1">
        <v>3</v>
      </c>
      <c r="H28" s="9">
        <f t="shared" si="0"/>
        <v>25.109993300689698</v>
      </c>
      <c r="I28" s="9">
        <f t="shared" si="1"/>
        <v>298.2599933006897</v>
      </c>
      <c r="J28" s="9">
        <f t="shared" si="2"/>
        <v>0.35036866756355506</v>
      </c>
      <c r="K28" s="9">
        <f t="shared" si="3"/>
        <v>107.31</v>
      </c>
      <c r="L28" s="9">
        <f t="shared" si="4"/>
        <v>1.0730999999999999</v>
      </c>
      <c r="M28" s="1" t="s">
        <v>83</v>
      </c>
      <c r="O28" s="9">
        <f t="shared" si="19"/>
        <v>2.2245256632168018</v>
      </c>
      <c r="P28" s="9">
        <f t="shared" si="5"/>
        <v>0.77940409258220444</v>
      </c>
      <c r="Q28" s="12">
        <f t="shared" si="6"/>
        <v>7.7940409258220447E-2</v>
      </c>
      <c r="R28" s="9">
        <f t="shared" si="7"/>
        <v>0.10731</v>
      </c>
      <c r="S28" s="13">
        <f t="shared" si="8"/>
        <v>0.72631077493449303</v>
      </c>
      <c r="T28" s="2">
        <f t="shared" si="9"/>
        <v>0.01</v>
      </c>
      <c r="U28" s="14">
        <f t="shared" si="10"/>
        <v>7.2631077493449303E-3</v>
      </c>
      <c r="V28" s="13"/>
      <c r="W28" s="2"/>
      <c r="X28" s="14"/>
      <c r="Y28" s="2">
        <v>0.05</v>
      </c>
      <c r="Z28" s="2">
        <v>0.63</v>
      </c>
      <c r="AA28" s="2">
        <f t="shared" si="11"/>
        <v>3.15E-2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0.02</v>
      </c>
      <c r="AO28" s="2">
        <v>0.03</v>
      </c>
      <c r="AP28" s="2">
        <f t="shared" si="12"/>
        <v>5.9999999999999995E-4</v>
      </c>
      <c r="AQ28" s="1">
        <f t="shared" si="13"/>
        <v>3.9363107749344935E-2</v>
      </c>
      <c r="AR28" s="9">
        <f t="shared" si="14"/>
        <v>107.31</v>
      </c>
      <c r="AS28" s="1">
        <f t="shared" si="15"/>
        <v>0.1</v>
      </c>
      <c r="AT28" s="1">
        <f t="shared" si="16"/>
        <v>105160.16666666667</v>
      </c>
      <c r="AU28" s="1">
        <f t="shared" si="17"/>
        <v>297615566.15523505</v>
      </c>
    </row>
    <row r="29" spans="1:47" x14ac:dyDescent="0.15">
      <c r="C29" s="7">
        <v>3</v>
      </c>
      <c r="D29" s="8">
        <v>25.1326470903226</v>
      </c>
      <c r="E29" s="10">
        <f t="shared" si="18"/>
        <v>25.109993300689698</v>
      </c>
      <c r="F29" s="7" t="s">
        <v>83</v>
      </c>
      <c r="G29" s="1">
        <v>4</v>
      </c>
      <c r="H29" s="9">
        <f t="shared" si="0"/>
        <v>25.1326470903226</v>
      </c>
      <c r="I29" s="9">
        <f t="shared" si="1"/>
        <v>298.2826470903226</v>
      </c>
      <c r="J29" s="9">
        <f t="shared" si="2"/>
        <v>0.35123842347077489</v>
      </c>
      <c r="K29" s="9">
        <f t="shared" si="3"/>
        <v>107.31</v>
      </c>
      <c r="L29" s="9">
        <f t="shared" si="4"/>
        <v>1.0730999999999999</v>
      </c>
      <c r="M29" s="1" t="s">
        <v>83</v>
      </c>
      <c r="O29" s="9">
        <f t="shared" si="19"/>
        <v>2.518221570634597</v>
      </c>
      <c r="P29" s="9">
        <f t="shared" si="5"/>
        <v>0.88449617441979445</v>
      </c>
      <c r="Q29" s="12">
        <f t="shared" si="6"/>
        <v>8.8449617441979447E-2</v>
      </c>
      <c r="R29" s="9">
        <f t="shared" si="7"/>
        <v>0.10731</v>
      </c>
      <c r="S29" s="13">
        <f t="shared" si="8"/>
        <v>0.82424394224191078</v>
      </c>
      <c r="T29" s="2">
        <f t="shared" si="9"/>
        <v>0.01</v>
      </c>
      <c r="U29" s="14">
        <f t="shared" si="10"/>
        <v>8.2424394224191073E-3</v>
      </c>
      <c r="V29" s="13"/>
      <c r="W29" s="2"/>
      <c r="X29" s="14"/>
      <c r="Y29" s="2">
        <v>0.05</v>
      </c>
      <c r="Z29" s="2">
        <v>0.63</v>
      </c>
      <c r="AA29" s="2">
        <f t="shared" si="11"/>
        <v>3.15E-2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0.02</v>
      </c>
      <c r="AO29" s="2">
        <v>0.03</v>
      </c>
      <c r="AP29" s="2">
        <f t="shared" si="12"/>
        <v>5.9999999999999995E-4</v>
      </c>
      <c r="AQ29" s="1">
        <f t="shared" si="13"/>
        <v>4.0342439422419107E-2</v>
      </c>
      <c r="AR29" s="9">
        <f t="shared" si="14"/>
        <v>107.31</v>
      </c>
      <c r="AS29" s="1">
        <f t="shared" si="15"/>
        <v>0.1</v>
      </c>
      <c r="AT29" s="1">
        <f t="shared" si="16"/>
        <v>105160.16666666667</v>
      </c>
      <c r="AU29" s="1">
        <f t="shared" si="17"/>
        <v>305020071.71896493</v>
      </c>
    </row>
    <row r="30" spans="1:47" x14ac:dyDescent="0.15">
      <c r="C30" s="7">
        <v>4</v>
      </c>
      <c r="D30" s="8">
        <v>25.169123605666702</v>
      </c>
      <c r="E30" s="10">
        <f t="shared" si="18"/>
        <v>25.1326470903226</v>
      </c>
      <c r="F30" s="7" t="s">
        <v>83</v>
      </c>
      <c r="G30" s="1">
        <v>5</v>
      </c>
      <c r="H30" s="9">
        <f t="shared" si="0"/>
        <v>25.169123605666702</v>
      </c>
      <c r="I30" s="9">
        <f t="shared" si="1"/>
        <v>298.31912360566668</v>
      </c>
      <c r="J30" s="9">
        <f t="shared" si="2"/>
        <v>0.35264314113228068</v>
      </c>
      <c r="K30" s="9">
        <f t="shared" si="3"/>
        <v>107.31</v>
      </c>
      <c r="L30" s="9">
        <f t="shared" si="4"/>
        <v>1.0730999999999999</v>
      </c>
      <c r="M30" s="1" t="s">
        <v>85</v>
      </c>
      <c r="N30" s="9">
        <f>(O29-P29)*C21/100</f>
        <v>1.5520391264040623</v>
      </c>
      <c r="O30" s="9">
        <f t="shared" si="19"/>
        <v>1.1547862698107403</v>
      </c>
      <c r="P30" s="9">
        <f t="shared" si="5"/>
        <v>0.40722745752248884</v>
      </c>
      <c r="Q30" s="12">
        <f t="shared" si="6"/>
        <v>4.0722745752248886E-2</v>
      </c>
      <c r="R30" s="9">
        <f t="shared" si="7"/>
        <v>0.10731</v>
      </c>
      <c r="S30" s="13">
        <f t="shared" si="8"/>
        <v>0.37948696069563775</v>
      </c>
      <c r="T30" s="2">
        <f t="shared" si="9"/>
        <v>0.01</v>
      </c>
      <c r="U30" s="14">
        <f t="shared" si="10"/>
        <v>3.7948696069563777E-3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3.5894869606956384E-2</v>
      </c>
      <c r="AR30" s="9">
        <f t="shared" si="14"/>
        <v>107.31</v>
      </c>
      <c r="AS30" s="1">
        <f t="shared" si="15"/>
        <v>0.1</v>
      </c>
      <c r="AT30" s="1">
        <f t="shared" si="16"/>
        <v>105160.16666666667</v>
      </c>
      <c r="AU30" s="1">
        <f t="shared" si="17"/>
        <v>271393000.9837814</v>
      </c>
    </row>
    <row r="31" spans="1:47" x14ac:dyDescent="0.15">
      <c r="C31" s="7">
        <v>5</v>
      </c>
      <c r="D31" s="8">
        <v>24.2033311787097</v>
      </c>
      <c r="E31" s="10">
        <f t="shared" si="18"/>
        <v>25.169123605666702</v>
      </c>
      <c r="F31" s="7" t="s">
        <v>85</v>
      </c>
      <c r="G31" s="1">
        <v>6</v>
      </c>
      <c r="H31" s="9">
        <f t="shared" si="0"/>
        <v>24.2033311787097</v>
      </c>
      <c r="I31" s="9">
        <f t="shared" si="1"/>
        <v>297.35333117870965</v>
      </c>
      <c r="J31" s="9">
        <f t="shared" si="2"/>
        <v>0.31717285248729976</v>
      </c>
      <c r="K31" s="9">
        <f t="shared" si="3"/>
        <v>107.31</v>
      </c>
      <c r="L31" s="9">
        <f t="shared" si="4"/>
        <v>1.0730999999999999</v>
      </c>
      <c r="M31" s="1" t="s">
        <v>83</v>
      </c>
      <c r="O31" s="9">
        <f t="shared" si="19"/>
        <v>1.8206588122882514</v>
      </c>
      <c r="P31" s="9">
        <f t="shared" si="5"/>
        <v>0.57746354889960394</v>
      </c>
      <c r="Q31" s="12">
        <f t="shared" si="6"/>
        <v>5.7746354889960397E-2</v>
      </c>
      <c r="R31" s="9">
        <f t="shared" si="7"/>
        <v>0.10731</v>
      </c>
      <c r="S31" s="13">
        <f t="shared" si="8"/>
        <v>0.5381265016304202</v>
      </c>
      <c r="T31" s="2">
        <f t="shared" si="9"/>
        <v>0.01</v>
      </c>
      <c r="U31" s="14">
        <f t="shared" si="10"/>
        <v>5.3812650163042024E-3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3.7481265016304208E-2</v>
      </c>
      <c r="AR31" s="9">
        <f t="shared" si="14"/>
        <v>107.31</v>
      </c>
      <c r="AS31" s="1">
        <f t="shared" si="15"/>
        <v>0.1</v>
      </c>
      <c r="AT31" s="1">
        <f t="shared" si="16"/>
        <v>105160.16666666667</v>
      </c>
      <c r="AU31" s="1">
        <f t="shared" si="17"/>
        <v>283387378.33085394</v>
      </c>
    </row>
    <row r="32" spans="1:47" x14ac:dyDescent="0.15">
      <c r="C32" s="7">
        <v>6</v>
      </c>
      <c r="D32" s="8">
        <v>23.838209654</v>
      </c>
      <c r="E32" s="10">
        <f t="shared" si="18"/>
        <v>24.2033311787097</v>
      </c>
      <c r="F32" s="7" t="s">
        <v>83</v>
      </c>
      <c r="G32" s="1">
        <v>7</v>
      </c>
      <c r="H32" s="9">
        <f t="shared" si="0"/>
        <v>23.838209654</v>
      </c>
      <c r="I32" s="9">
        <f t="shared" si="1"/>
        <v>296.988209654</v>
      </c>
      <c r="J32" s="9">
        <f t="shared" si="2"/>
        <v>0.30465802618595028</v>
      </c>
      <c r="K32" s="9">
        <f t="shared" si="3"/>
        <v>107.31</v>
      </c>
      <c r="L32" s="9">
        <f t="shared" si="4"/>
        <v>1.0730999999999999</v>
      </c>
      <c r="M32" s="1" t="s">
        <v>83</v>
      </c>
      <c r="O32" s="9">
        <f t="shared" si="19"/>
        <v>2.3162952633886476</v>
      </c>
      <c r="P32" s="9">
        <f t="shared" si="5"/>
        <v>0.70567794300785114</v>
      </c>
      <c r="Q32" s="12">
        <f t="shared" si="6"/>
        <v>7.0567794300785122E-2</v>
      </c>
      <c r="R32" s="9">
        <f t="shared" si="7"/>
        <v>0.10731</v>
      </c>
      <c r="S32" s="13">
        <f t="shared" si="8"/>
        <v>0.6576068800744117</v>
      </c>
      <c r="T32" s="2">
        <f t="shared" si="9"/>
        <v>0.01</v>
      </c>
      <c r="U32" s="14">
        <f t="shared" si="10"/>
        <v>6.5760688007441169E-3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3.8676068800744118E-2</v>
      </c>
      <c r="AR32" s="9">
        <f t="shared" si="14"/>
        <v>107.31</v>
      </c>
      <c r="AS32" s="1">
        <f t="shared" si="15"/>
        <v>0.1</v>
      </c>
      <c r="AT32" s="1">
        <f t="shared" si="16"/>
        <v>105160.16666666667</v>
      </c>
      <c r="AU32" s="1">
        <f t="shared" si="17"/>
        <v>292421019.85669154</v>
      </c>
    </row>
    <row r="33" spans="1:48" x14ac:dyDescent="0.15">
      <c r="C33" s="7">
        <v>7</v>
      </c>
      <c r="D33" s="8">
        <v>23.506985184838701</v>
      </c>
      <c r="E33" s="10">
        <f t="shared" si="18"/>
        <v>23.838209654</v>
      </c>
      <c r="F33" s="7" t="s">
        <v>83</v>
      </c>
      <c r="G33" s="1">
        <v>8</v>
      </c>
      <c r="H33" s="9">
        <f t="shared" si="0"/>
        <v>23.506985184838701</v>
      </c>
      <c r="I33" s="9">
        <f t="shared" si="1"/>
        <v>296.65698518483867</v>
      </c>
      <c r="J33" s="9">
        <f t="shared" si="2"/>
        <v>0.29370756239243784</v>
      </c>
      <c r="K33" s="9">
        <f t="shared" si="3"/>
        <v>107.31</v>
      </c>
      <c r="L33" s="9">
        <f t="shared" si="4"/>
        <v>1.0730999999999999</v>
      </c>
      <c r="M33" s="1" t="s">
        <v>83</v>
      </c>
      <c r="O33" s="9">
        <f t="shared" si="19"/>
        <v>2.6837173203807962</v>
      </c>
      <c r="P33" s="9">
        <f t="shared" si="5"/>
        <v>0.78822807231940883</v>
      </c>
      <c r="Q33" s="12">
        <f t="shared" si="6"/>
        <v>7.8822807231940892E-2</v>
      </c>
      <c r="R33" s="9">
        <f t="shared" si="7"/>
        <v>0.10731</v>
      </c>
      <c r="S33" s="13">
        <f t="shared" si="8"/>
        <v>0.73453366165260359</v>
      </c>
      <c r="T33" s="2">
        <f t="shared" si="9"/>
        <v>0.01</v>
      </c>
      <c r="U33" s="14">
        <f t="shared" si="10"/>
        <v>7.345336616526036E-3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3.9445336616526036E-2</v>
      </c>
      <c r="AR33" s="9">
        <f t="shared" si="14"/>
        <v>107.31</v>
      </c>
      <c r="AS33" s="1">
        <f t="shared" si="15"/>
        <v>0.1</v>
      </c>
      <c r="AT33" s="1">
        <f t="shared" si="16"/>
        <v>105160.16666666667</v>
      </c>
      <c r="AU33" s="1">
        <f t="shared" si="17"/>
        <v>298237280.04571956</v>
      </c>
    </row>
    <row r="34" spans="1:48" x14ac:dyDescent="0.15">
      <c r="C34" s="7">
        <v>8</v>
      </c>
      <c r="D34" s="8">
        <v>24.871625550645199</v>
      </c>
      <c r="E34" s="10">
        <f t="shared" si="18"/>
        <v>23.506985184838701</v>
      </c>
      <c r="F34" s="7" t="s">
        <v>83</v>
      </c>
      <c r="G34" s="1">
        <v>9</v>
      </c>
      <c r="H34" s="9">
        <f t="shared" si="0"/>
        <v>24.871625550645199</v>
      </c>
      <c r="I34" s="9">
        <f t="shared" si="1"/>
        <v>298.02162555064518</v>
      </c>
      <c r="J34" s="9">
        <f t="shared" si="2"/>
        <v>0.34133865852026479</v>
      </c>
      <c r="K34" s="9">
        <f t="shared" si="3"/>
        <v>107.31</v>
      </c>
      <c r="L34" s="9">
        <f t="shared" si="4"/>
        <v>1.0730999999999999</v>
      </c>
      <c r="M34" s="1" t="s">
        <v>83</v>
      </c>
      <c r="O34" s="9">
        <f t="shared" si="19"/>
        <v>2.9685892480613876</v>
      </c>
      <c r="P34" s="9">
        <f t="shared" si="5"/>
        <v>1.0132942716309556</v>
      </c>
      <c r="Q34" s="12">
        <f t="shared" si="6"/>
        <v>0.10132942716309556</v>
      </c>
      <c r="R34" s="9">
        <f t="shared" si="7"/>
        <v>0.10731</v>
      </c>
      <c r="S34" s="13">
        <f t="shared" si="8"/>
        <v>0.94426826170063893</v>
      </c>
      <c r="T34" s="2">
        <f t="shared" si="9"/>
        <v>0.01</v>
      </c>
      <c r="U34" s="14">
        <f t="shared" si="10"/>
        <v>9.4426826170063895E-3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4.1542682617006395E-2</v>
      </c>
      <c r="AR34" s="9">
        <f t="shared" si="14"/>
        <v>107.31</v>
      </c>
      <c r="AS34" s="1">
        <f t="shared" si="15"/>
        <v>0.1</v>
      </c>
      <c r="AT34" s="1">
        <f t="shared" si="16"/>
        <v>105160.16666666667</v>
      </c>
      <c r="AU34" s="1">
        <f t="shared" si="17"/>
        <v>314094839.39624536</v>
      </c>
    </row>
    <row r="35" spans="1:48" x14ac:dyDescent="0.15">
      <c r="C35" s="7">
        <v>9</v>
      </c>
      <c r="D35" s="8">
        <v>26.127617586333301</v>
      </c>
      <c r="E35" s="10">
        <f t="shared" si="18"/>
        <v>24.871625550645199</v>
      </c>
      <c r="F35" s="7" t="s">
        <v>83</v>
      </c>
      <c r="G35" s="1">
        <v>10</v>
      </c>
      <c r="H35" s="9">
        <f t="shared" si="0"/>
        <v>26.127617586333301</v>
      </c>
      <c r="I35" s="9">
        <f t="shared" si="1"/>
        <v>299.27761758633329</v>
      </c>
      <c r="J35" s="9">
        <f t="shared" si="2"/>
        <v>0.39150126604783031</v>
      </c>
      <c r="K35" s="9">
        <f t="shared" si="3"/>
        <v>107.31</v>
      </c>
      <c r="L35" s="9">
        <f t="shared" si="4"/>
        <v>1.0730999999999999</v>
      </c>
      <c r="M35" s="1" t="s">
        <v>83</v>
      </c>
      <c r="O35" s="9">
        <f t="shared" si="19"/>
        <v>3.0283949764304317</v>
      </c>
      <c r="P35" s="9">
        <f t="shared" si="5"/>
        <v>1.1856204673654032</v>
      </c>
      <c r="Q35" s="12">
        <f t="shared" si="6"/>
        <v>0.11856204673654032</v>
      </c>
      <c r="R35" s="9">
        <f t="shared" si="7"/>
        <v>0.10731</v>
      </c>
      <c r="S35" s="13">
        <f t="shared" si="8"/>
        <v>1.1048555282503059</v>
      </c>
      <c r="T35" s="2">
        <f t="shared" si="9"/>
        <v>0.01</v>
      </c>
      <c r="U35" s="14">
        <f t="shared" si="10"/>
        <v>1.1048555282503059E-2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4.3148555282503061E-2</v>
      </c>
      <c r="AR35" s="9">
        <f t="shared" si="14"/>
        <v>107.31</v>
      </c>
      <c r="AS35" s="1">
        <f t="shared" si="15"/>
        <v>0.1</v>
      </c>
      <c r="AT35" s="1">
        <f t="shared" si="16"/>
        <v>105160.16666666667</v>
      </c>
      <c r="AU35" s="1">
        <f t="shared" si="17"/>
        <v>326236479.87743837</v>
      </c>
    </row>
    <row r="36" spans="1:48" x14ac:dyDescent="0.15">
      <c r="C36" s="7">
        <v>10</v>
      </c>
      <c r="D36" s="8">
        <v>26.6197139541935</v>
      </c>
      <c r="E36" s="10">
        <f t="shared" si="18"/>
        <v>26.127617586333301</v>
      </c>
      <c r="F36" s="7" t="s">
        <v>83</v>
      </c>
      <c r="G36" s="1">
        <v>11</v>
      </c>
      <c r="H36" s="9">
        <f t="shared" si="0"/>
        <v>26.6197139541935</v>
      </c>
      <c r="I36" s="9">
        <f t="shared" si="1"/>
        <v>299.76971395419349</v>
      </c>
      <c r="J36" s="9">
        <f t="shared" si="2"/>
        <v>0.41297888109313896</v>
      </c>
      <c r="K36" s="9">
        <f t="shared" si="3"/>
        <v>107.31</v>
      </c>
      <c r="L36" s="9">
        <f t="shared" si="4"/>
        <v>1.0730999999999999</v>
      </c>
      <c r="M36" s="1" t="s">
        <v>85</v>
      </c>
      <c r="N36" s="9">
        <f>(O35-P35)*C21/100</f>
        <v>1.7506357836117772</v>
      </c>
      <c r="O36" s="9">
        <f t="shared" si="19"/>
        <v>1.1652387254532508</v>
      </c>
      <c r="P36" s="9">
        <f t="shared" si="5"/>
        <v>0.48121898504407884</v>
      </c>
      <c r="Q36" s="12">
        <f t="shared" si="6"/>
        <v>4.8121898504407887E-2</v>
      </c>
      <c r="R36" s="9">
        <f t="shared" si="7"/>
        <v>0.10731</v>
      </c>
      <c r="S36" s="13">
        <f t="shared" si="8"/>
        <v>0.4484381558513455</v>
      </c>
      <c r="T36" s="2">
        <f t="shared" si="9"/>
        <v>0.01</v>
      </c>
      <c r="U36" s="14">
        <f t="shared" si="10"/>
        <v>4.4843815585134551E-3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3.6584381558513457E-2</v>
      </c>
      <c r="AR36" s="9">
        <f t="shared" si="14"/>
        <v>107.31</v>
      </c>
      <c r="AS36" s="1">
        <f t="shared" si="15"/>
        <v>0.1</v>
      </c>
      <c r="AT36" s="1">
        <f t="shared" si="16"/>
        <v>105160.16666666667</v>
      </c>
      <c r="AU36" s="1">
        <f t="shared" si="17"/>
        <v>276606245.0990628</v>
      </c>
    </row>
    <row r="37" spans="1:48" x14ac:dyDescent="0.15">
      <c r="C37" s="7">
        <v>11</v>
      </c>
      <c r="D37" s="8">
        <v>25.999150917333299</v>
      </c>
      <c r="E37" s="10">
        <f t="shared" si="18"/>
        <v>26.6197139541935</v>
      </c>
      <c r="F37" s="7" t="s">
        <v>85</v>
      </c>
      <c r="G37" s="1">
        <v>12</v>
      </c>
      <c r="H37" s="9">
        <f t="shared" si="0"/>
        <v>25.999150917333299</v>
      </c>
      <c r="I37" s="9">
        <f t="shared" si="1"/>
        <v>299.14915091733326</v>
      </c>
      <c r="J37" s="9">
        <f t="shared" si="2"/>
        <v>0.38606942518645165</v>
      </c>
      <c r="K37" s="9">
        <f t="shared" si="3"/>
        <v>107.31</v>
      </c>
      <c r="L37" s="9">
        <f t="shared" si="4"/>
        <v>1.0730999999999999</v>
      </c>
      <c r="M37" s="1" t="s">
        <v>83</v>
      </c>
      <c r="O37" s="9">
        <f t="shared" si="19"/>
        <v>1.7571197404091721</v>
      </c>
      <c r="P37" s="9">
        <f t="shared" si="5"/>
        <v>0.67837020816353621</v>
      </c>
      <c r="Q37" s="12">
        <f t="shared" si="6"/>
        <v>6.7837020816353621E-2</v>
      </c>
      <c r="R37" s="9">
        <f t="shared" si="7"/>
        <v>0.10731</v>
      </c>
      <c r="S37" s="13">
        <f t="shared" si="8"/>
        <v>0.63215935901923048</v>
      </c>
      <c r="T37" s="2">
        <f t="shared" si="9"/>
        <v>0.01</v>
      </c>
      <c r="U37" s="14">
        <f t="shared" si="10"/>
        <v>6.3215935901923051E-3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3.8421593590192309E-2</v>
      </c>
      <c r="AR37" s="9">
        <f t="shared" si="14"/>
        <v>107.31</v>
      </c>
      <c r="AS37" s="1">
        <f t="shared" si="15"/>
        <v>0.1</v>
      </c>
      <c r="AT37" s="1">
        <f t="shared" si="16"/>
        <v>105160.16666666667</v>
      </c>
      <c r="AU37" s="1">
        <f t="shared" si="17"/>
        <v>290496990.27185494</v>
      </c>
      <c r="AV37" s="1">
        <f>SUM(AU26:AU37)</f>
        <v>3510999695.4003739</v>
      </c>
    </row>
    <row r="38" spans="1:48" x14ac:dyDescent="0.15">
      <c r="C38" s="7">
        <v>12</v>
      </c>
      <c r="D38" s="8">
        <v>26.063645648709699</v>
      </c>
      <c r="E38" s="10">
        <f t="shared" si="18"/>
        <v>25.999150917333299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1464.818</v>
      </c>
      <c r="C42" s="7" t="s">
        <v>82</v>
      </c>
      <c r="D42" s="8">
        <v>25.567072902903199</v>
      </c>
      <c r="E42" s="7"/>
      <c r="F42" s="7"/>
      <c r="G42" s="1">
        <v>1</v>
      </c>
      <c r="H42" s="9">
        <f t="shared" ref="H42:H53" si="20">E43</f>
        <v>25.567072902903199</v>
      </c>
      <c r="I42" s="9">
        <f t="shared" ref="I42:I53" si="21">H42+273.15</f>
        <v>298.71707290290317</v>
      </c>
      <c r="J42" s="9">
        <f t="shared" ref="J42:J53" si="22">EXP(($C$15*(I42-$C$13))/($C$16*I42*$C$13))</f>
        <v>0.36831475998934737</v>
      </c>
      <c r="K42" s="9">
        <f t="shared" ref="K42:K53" si="23">$B$42/12</f>
        <v>122.06816666666667</v>
      </c>
      <c r="L42" s="9">
        <f t="shared" ref="L42:L53" si="24">K42*$B$43/100</f>
        <v>1.2206816666666667</v>
      </c>
      <c r="M42" s="1" t="s">
        <v>83</v>
      </c>
      <c r="O42" s="9">
        <f>L42</f>
        <v>1.2206816666666667</v>
      </c>
      <c r="P42" s="9">
        <f t="shared" ref="P42:P53" si="25">O42*J42</f>
        <v>0.44959507508172986</v>
      </c>
      <c r="Q42" s="12">
        <f t="shared" ref="Q42:Q53" si="26">P42*$B$44</f>
        <v>0.10790281801961517</v>
      </c>
      <c r="R42" s="9">
        <f t="shared" ref="R42:R53" si="27">L42*$B$44</f>
        <v>0.29296359999999999</v>
      </c>
      <c r="S42" s="13">
        <f t="shared" ref="S42:S53" si="28">Q42/R42</f>
        <v>0.36831475998934737</v>
      </c>
      <c r="T42" s="2">
        <f t="shared" ref="T42:T53" si="29">$B$43/100</f>
        <v>0.01</v>
      </c>
      <c r="U42" s="14">
        <f t="shared" ref="U42:U53" si="30">S42*T42</f>
        <v>3.6831475998934738E-3</v>
      </c>
      <c r="V42" s="13"/>
      <c r="W42" s="2"/>
      <c r="X42" s="14"/>
      <c r="Y42" s="2">
        <v>0.05</v>
      </c>
      <c r="Z42" s="2">
        <v>0.28999999999999998</v>
      </c>
      <c r="AA42" s="2">
        <f t="shared" ref="AA42:AA53" si="31">Y42*Z42</f>
        <v>1.4499999999999999E-2</v>
      </c>
      <c r="AB42" s="2"/>
      <c r="AC42" s="2"/>
      <c r="AD42" s="2"/>
      <c r="AE42" s="13">
        <v>0.01</v>
      </c>
      <c r="AF42" s="2">
        <v>0.02</v>
      </c>
      <c r="AG42" s="16">
        <f t="shared" ref="AG42:AG53" si="32">AE42*AF42</f>
        <v>2.0000000000000001E-4</v>
      </c>
      <c r="AH42" s="13"/>
      <c r="AI42" s="2"/>
      <c r="AJ42" s="14"/>
      <c r="AL42" s="2"/>
      <c r="AM42" s="2"/>
      <c r="AN42" s="2">
        <v>0.02</v>
      </c>
      <c r="AO42" s="2">
        <v>0.26</v>
      </c>
      <c r="AP42" s="2">
        <f t="shared" ref="AP42:AP53" si="33">AO42*AN42</f>
        <v>5.2000000000000006E-3</v>
      </c>
      <c r="AQ42" s="1">
        <f t="shared" ref="AQ42:AQ53" si="34">(AP42+AM42+AD42+AA42+U42+X42+AG42+AJ42)</f>
        <v>2.358314759989347E-2</v>
      </c>
      <c r="AR42" s="9">
        <f t="shared" ref="AR42:AR53" si="35">$B$42/12</f>
        <v>122.06816666666667</v>
      </c>
      <c r="AS42" s="1">
        <f t="shared" ref="AS42:AS53" si="36">$B$44</f>
        <v>0.24</v>
      </c>
      <c r="AT42" s="1">
        <f t="shared" ref="AT42:AT53" si="37">$E$3/12</f>
        <v>17606590.166666668</v>
      </c>
      <c r="AU42" s="1">
        <f t="shared" ref="AU42:AU53" si="38">AT42*10000*AS42*0.67*AR42*AQ42</f>
        <v>81501479143.825745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8">
        <v>24.900047099999998</v>
      </c>
      <c r="E43" s="10">
        <f t="shared" ref="E43:E54" si="39">D42</f>
        <v>25.567072902903199</v>
      </c>
      <c r="F43" s="7" t="s">
        <v>83</v>
      </c>
      <c r="G43" s="1">
        <v>2</v>
      </c>
      <c r="H43" s="9">
        <f t="shared" si="20"/>
        <v>24.900047099999998</v>
      </c>
      <c r="I43" s="9">
        <f t="shared" si="21"/>
        <v>298.05004709999997</v>
      </c>
      <c r="J43" s="9">
        <f t="shared" si="22"/>
        <v>0.34240375442036175</v>
      </c>
      <c r="K43" s="9">
        <f t="shared" si="23"/>
        <v>122.06816666666667</v>
      </c>
      <c r="L43" s="9">
        <f t="shared" si="24"/>
        <v>1.2206816666666667</v>
      </c>
      <c r="M43" s="1" t="s">
        <v>83</v>
      </c>
      <c r="O43" s="9">
        <f t="shared" ref="O43:O53" si="40">L43+O42-P42-N43</f>
        <v>1.9917682582516034</v>
      </c>
      <c r="P43" s="9">
        <f t="shared" si="25"/>
        <v>0.68198892956065371</v>
      </c>
      <c r="Q43" s="12">
        <f t="shared" si="26"/>
        <v>0.16367734309455689</v>
      </c>
      <c r="R43" s="9">
        <f t="shared" si="27"/>
        <v>0.29296359999999999</v>
      </c>
      <c r="S43" s="13">
        <f t="shared" si="28"/>
        <v>0.55869515221193655</v>
      </c>
      <c r="T43" s="2">
        <f t="shared" si="29"/>
        <v>0.01</v>
      </c>
      <c r="U43" s="14">
        <f t="shared" si="30"/>
        <v>5.5869515221193657E-3</v>
      </c>
      <c r="V43" s="13"/>
      <c r="W43" s="2"/>
      <c r="X43" s="14"/>
      <c r="Y43" s="2">
        <v>0.05</v>
      </c>
      <c r="Z43" s="2">
        <v>0.28999999999999998</v>
      </c>
      <c r="AA43" s="2">
        <f t="shared" si="31"/>
        <v>1.4499999999999999E-2</v>
      </c>
      <c r="AB43" s="2"/>
      <c r="AC43" s="2"/>
      <c r="AD43" s="2"/>
      <c r="AE43" s="13">
        <v>0.01</v>
      </c>
      <c r="AF43" s="2">
        <v>0.02</v>
      </c>
      <c r="AG43" s="16">
        <f t="shared" si="32"/>
        <v>2.0000000000000001E-4</v>
      </c>
      <c r="AH43" s="13"/>
      <c r="AI43" s="2"/>
      <c r="AJ43" s="14"/>
      <c r="AK43" s="2"/>
      <c r="AL43" s="2"/>
      <c r="AM43" s="2"/>
      <c r="AN43" s="2">
        <v>0.02</v>
      </c>
      <c r="AO43" s="2">
        <v>0.26</v>
      </c>
      <c r="AP43" s="2">
        <f t="shared" si="33"/>
        <v>5.2000000000000006E-3</v>
      </c>
      <c r="AQ43" s="1">
        <f t="shared" si="34"/>
        <v>2.5486951522119362E-2</v>
      </c>
      <c r="AR43" s="9">
        <f t="shared" si="35"/>
        <v>122.06816666666667</v>
      </c>
      <c r="AS43" s="1">
        <f t="shared" si="36"/>
        <v>0.24</v>
      </c>
      <c r="AT43" s="1">
        <f t="shared" si="37"/>
        <v>17606590.166666668</v>
      </c>
      <c r="AU43" s="1">
        <f t="shared" si="38"/>
        <v>88080873815.550064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25.109993300689698</v>
      </c>
      <c r="E44" s="10">
        <f t="shared" si="39"/>
        <v>24.900047099999998</v>
      </c>
      <c r="F44" s="7" t="s">
        <v>83</v>
      </c>
      <c r="G44" s="1">
        <v>3</v>
      </c>
      <c r="H44" s="9">
        <f t="shared" si="20"/>
        <v>25.109993300689698</v>
      </c>
      <c r="I44" s="9">
        <f t="shared" si="21"/>
        <v>298.2599933006897</v>
      </c>
      <c r="J44" s="9">
        <f t="shared" si="22"/>
        <v>0.35036866756355506</v>
      </c>
      <c r="K44" s="9">
        <f t="shared" si="23"/>
        <v>122.06816666666667</v>
      </c>
      <c r="L44" s="9">
        <f t="shared" si="24"/>
        <v>1.2206816666666667</v>
      </c>
      <c r="M44" s="1" t="s">
        <v>83</v>
      </c>
      <c r="O44" s="9">
        <f t="shared" si="40"/>
        <v>2.5304609953576165</v>
      </c>
      <c r="P44" s="9">
        <f t="shared" si="25"/>
        <v>0.88659424726499536</v>
      </c>
      <c r="Q44" s="12">
        <f t="shared" si="26"/>
        <v>0.21278261934359888</v>
      </c>
      <c r="R44" s="9">
        <f t="shared" si="27"/>
        <v>0.29296359999999999</v>
      </c>
      <c r="S44" s="13">
        <f t="shared" si="28"/>
        <v>0.72631077493449314</v>
      </c>
      <c r="T44" s="2">
        <f t="shared" si="29"/>
        <v>0.01</v>
      </c>
      <c r="U44" s="14">
        <f t="shared" si="30"/>
        <v>7.2631077493449311E-3</v>
      </c>
      <c r="V44" s="13"/>
      <c r="W44" s="2"/>
      <c r="X44" s="14"/>
      <c r="Y44" s="2">
        <v>0.05</v>
      </c>
      <c r="Z44" s="2">
        <v>0.28999999999999998</v>
      </c>
      <c r="AA44" s="2">
        <f t="shared" si="31"/>
        <v>1.4499999999999999E-2</v>
      </c>
      <c r="AB44" s="2"/>
      <c r="AC44" s="2"/>
      <c r="AD44" s="2"/>
      <c r="AE44" s="13">
        <v>0.01</v>
      </c>
      <c r="AF44" s="2">
        <v>0.02</v>
      </c>
      <c r="AG44" s="16">
        <f t="shared" si="32"/>
        <v>2.0000000000000001E-4</v>
      </c>
      <c r="AH44" s="13"/>
      <c r="AI44" s="2"/>
      <c r="AJ44" s="14"/>
      <c r="AL44" s="2"/>
      <c r="AM44" s="2"/>
      <c r="AN44" s="2">
        <v>0.02</v>
      </c>
      <c r="AO44" s="2">
        <v>0.26</v>
      </c>
      <c r="AP44" s="2">
        <f t="shared" si="33"/>
        <v>5.2000000000000006E-3</v>
      </c>
      <c r="AQ44" s="1">
        <f t="shared" si="34"/>
        <v>2.7163107749344929E-2</v>
      </c>
      <c r="AR44" s="9">
        <f t="shared" si="35"/>
        <v>122.06816666666667</v>
      </c>
      <c r="AS44" s="1">
        <f t="shared" si="36"/>
        <v>0.24</v>
      </c>
      <c r="AT44" s="1">
        <f t="shared" si="37"/>
        <v>17606590.166666668</v>
      </c>
      <c r="AU44" s="1">
        <f t="shared" si="38"/>
        <v>93873536190.933548</v>
      </c>
    </row>
    <row r="45" spans="1:48" x14ac:dyDescent="0.15">
      <c r="C45" s="7">
        <v>3</v>
      </c>
      <c r="D45" s="8">
        <v>25.1326470903226</v>
      </c>
      <c r="E45" s="10">
        <f t="shared" si="39"/>
        <v>25.109993300689698</v>
      </c>
      <c r="F45" s="7" t="s">
        <v>83</v>
      </c>
      <c r="G45" s="1">
        <v>4</v>
      </c>
      <c r="H45" s="9">
        <f t="shared" si="20"/>
        <v>25.1326470903226</v>
      </c>
      <c r="I45" s="9">
        <f t="shared" si="21"/>
        <v>298.2826470903226</v>
      </c>
      <c r="J45" s="9">
        <f t="shared" si="22"/>
        <v>0.35123842347077489</v>
      </c>
      <c r="K45" s="9">
        <f t="shared" si="23"/>
        <v>122.06816666666667</v>
      </c>
      <c r="L45" s="9">
        <f t="shared" si="24"/>
        <v>1.2206816666666667</v>
      </c>
      <c r="M45" s="1" t="s">
        <v>83</v>
      </c>
      <c r="O45" s="9">
        <f t="shared" si="40"/>
        <v>2.8645484147592879</v>
      </c>
      <c r="P45" s="9">
        <f t="shared" si="25"/>
        <v>1.0061394691557597</v>
      </c>
      <c r="Q45" s="12">
        <f t="shared" si="26"/>
        <v>0.2414734725973823</v>
      </c>
      <c r="R45" s="9">
        <f t="shared" si="27"/>
        <v>0.29296359999999999</v>
      </c>
      <c r="S45" s="13">
        <f t="shared" si="28"/>
        <v>0.824243942241911</v>
      </c>
      <c r="T45" s="2">
        <f t="shared" si="29"/>
        <v>0.01</v>
      </c>
      <c r="U45" s="14">
        <f t="shared" si="30"/>
        <v>8.2424394224191108E-3</v>
      </c>
      <c r="V45" s="13"/>
      <c r="W45" s="2"/>
      <c r="X45" s="14"/>
      <c r="Y45" s="2">
        <v>0.05</v>
      </c>
      <c r="Z45" s="2">
        <v>0.28999999999999998</v>
      </c>
      <c r="AA45" s="2">
        <f t="shared" si="31"/>
        <v>1.4499999999999999E-2</v>
      </c>
      <c r="AB45" s="2"/>
      <c r="AC45" s="2"/>
      <c r="AD45" s="2"/>
      <c r="AE45" s="13">
        <v>0.01</v>
      </c>
      <c r="AF45" s="2">
        <v>0.02</v>
      </c>
      <c r="AG45" s="16">
        <f t="shared" si="32"/>
        <v>2.0000000000000001E-4</v>
      </c>
      <c r="AH45" s="13"/>
      <c r="AI45" s="2"/>
      <c r="AJ45" s="14"/>
      <c r="AK45" s="2"/>
      <c r="AL45" s="2"/>
      <c r="AM45" s="2"/>
      <c r="AN45" s="2">
        <v>0.02</v>
      </c>
      <c r="AO45" s="2">
        <v>0.26</v>
      </c>
      <c r="AP45" s="2">
        <f t="shared" si="33"/>
        <v>5.2000000000000006E-3</v>
      </c>
      <c r="AQ45" s="1">
        <f t="shared" si="34"/>
        <v>2.8142439422419108E-2</v>
      </c>
      <c r="AR45" s="9">
        <f t="shared" si="35"/>
        <v>122.06816666666667</v>
      </c>
      <c r="AS45" s="1">
        <f t="shared" si="36"/>
        <v>0.24</v>
      </c>
      <c r="AT45" s="1">
        <f t="shared" si="37"/>
        <v>17606590.166666668</v>
      </c>
      <c r="AU45" s="1">
        <f t="shared" si="38"/>
        <v>97258028425.90152</v>
      </c>
    </row>
    <row r="46" spans="1:48" x14ac:dyDescent="0.15">
      <c r="C46" s="7">
        <v>4</v>
      </c>
      <c r="D46" s="8">
        <v>25.169123605666702</v>
      </c>
      <c r="E46" s="10">
        <f t="shared" si="39"/>
        <v>25.1326470903226</v>
      </c>
      <c r="F46" s="7" t="s">
        <v>83</v>
      </c>
      <c r="G46" s="1">
        <v>5</v>
      </c>
      <c r="H46" s="9">
        <f t="shared" si="20"/>
        <v>25.169123605666702</v>
      </c>
      <c r="I46" s="9">
        <f t="shared" si="21"/>
        <v>298.31912360566668</v>
      </c>
      <c r="J46" s="9">
        <f t="shared" si="22"/>
        <v>0.35264314113228068</v>
      </c>
      <c r="K46" s="9">
        <f t="shared" si="23"/>
        <v>122.06816666666667</v>
      </c>
      <c r="L46" s="9">
        <f t="shared" si="24"/>
        <v>1.2206816666666667</v>
      </c>
      <c r="M46" s="1" t="s">
        <v>85</v>
      </c>
      <c r="N46" s="9">
        <f>(O45-P45)*$C$21/100</f>
        <v>1.7654884983233519</v>
      </c>
      <c r="O46" s="9">
        <f t="shared" si="40"/>
        <v>1.3136021139468435</v>
      </c>
      <c r="P46" s="9">
        <f t="shared" si="25"/>
        <v>0.46323277566021898</v>
      </c>
      <c r="Q46" s="12">
        <f t="shared" si="26"/>
        <v>0.11117586615845255</v>
      </c>
      <c r="R46" s="9">
        <f t="shared" si="27"/>
        <v>0.29296359999999999</v>
      </c>
      <c r="S46" s="13">
        <f t="shared" si="28"/>
        <v>0.37948696069563781</v>
      </c>
      <c r="T46" s="2">
        <f t="shared" si="29"/>
        <v>0.01</v>
      </c>
      <c r="U46" s="14">
        <f t="shared" si="30"/>
        <v>3.7948696069563781E-3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2.3694869606956374E-2</v>
      </c>
      <c r="AR46" s="9">
        <f t="shared" si="35"/>
        <v>122.06816666666667</v>
      </c>
      <c r="AS46" s="1">
        <f t="shared" si="36"/>
        <v>0.24</v>
      </c>
      <c r="AT46" s="1">
        <f t="shared" si="37"/>
        <v>17606590.166666668</v>
      </c>
      <c r="AU46" s="1">
        <f t="shared" si="38"/>
        <v>81887581498.90683</v>
      </c>
    </row>
    <row r="47" spans="1:48" x14ac:dyDescent="0.15">
      <c r="C47" s="7">
        <v>5</v>
      </c>
      <c r="D47" s="8">
        <v>24.2033311787097</v>
      </c>
      <c r="E47" s="10">
        <f t="shared" si="39"/>
        <v>25.169123605666702</v>
      </c>
      <c r="F47" s="7" t="s">
        <v>85</v>
      </c>
      <c r="G47" s="1">
        <v>6</v>
      </c>
      <c r="H47" s="9">
        <f t="shared" si="20"/>
        <v>24.2033311787097</v>
      </c>
      <c r="I47" s="9">
        <f t="shared" si="21"/>
        <v>297.35333117870965</v>
      </c>
      <c r="J47" s="9">
        <f t="shared" si="22"/>
        <v>0.31717285248729976</v>
      </c>
      <c r="K47" s="9">
        <f t="shared" si="23"/>
        <v>122.06816666666667</v>
      </c>
      <c r="L47" s="9">
        <f t="shared" si="24"/>
        <v>1.2206816666666667</v>
      </c>
      <c r="M47" s="1" t="s">
        <v>83</v>
      </c>
      <c r="O47" s="9">
        <f t="shared" si="40"/>
        <v>2.0710510049532913</v>
      </c>
      <c r="P47" s="9">
        <f t="shared" si="25"/>
        <v>0.65688115488772414</v>
      </c>
      <c r="Q47" s="12">
        <f t="shared" si="26"/>
        <v>0.15765147717305378</v>
      </c>
      <c r="R47" s="9">
        <f t="shared" si="27"/>
        <v>0.29296359999999999</v>
      </c>
      <c r="S47" s="13">
        <f t="shared" si="28"/>
        <v>0.5381265016304202</v>
      </c>
      <c r="T47" s="2">
        <f t="shared" si="29"/>
        <v>0.01</v>
      </c>
      <c r="U47" s="14">
        <f t="shared" si="30"/>
        <v>5.3812650163042024E-3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2.5281265016304198E-2</v>
      </c>
      <c r="AR47" s="9">
        <f t="shared" si="35"/>
        <v>122.06816666666667</v>
      </c>
      <c r="AS47" s="1">
        <f t="shared" si="36"/>
        <v>0.24</v>
      </c>
      <c r="AT47" s="1">
        <f t="shared" si="37"/>
        <v>17606590.166666668</v>
      </c>
      <c r="AU47" s="1">
        <f t="shared" si="38"/>
        <v>87370037639.2995</v>
      </c>
    </row>
    <row r="48" spans="1:48" x14ac:dyDescent="0.15">
      <c r="C48" s="7">
        <v>6</v>
      </c>
      <c r="D48" s="8">
        <v>23.838209654</v>
      </c>
      <c r="E48" s="10">
        <f t="shared" si="39"/>
        <v>24.2033311787097</v>
      </c>
      <c r="F48" s="7" t="s">
        <v>83</v>
      </c>
      <c r="G48" s="1">
        <v>7</v>
      </c>
      <c r="H48" s="9">
        <f t="shared" si="20"/>
        <v>23.838209654</v>
      </c>
      <c r="I48" s="9">
        <f t="shared" si="21"/>
        <v>296.988209654</v>
      </c>
      <c r="J48" s="9">
        <f t="shared" si="22"/>
        <v>0.30465802618595028</v>
      </c>
      <c r="K48" s="9">
        <f t="shared" si="23"/>
        <v>122.06816666666667</v>
      </c>
      <c r="L48" s="9">
        <f t="shared" si="24"/>
        <v>1.2206816666666667</v>
      </c>
      <c r="M48" s="1" t="s">
        <v>83</v>
      </c>
      <c r="O48" s="9">
        <f t="shared" si="40"/>
        <v>2.6348515167322337</v>
      </c>
      <c r="P48" s="9">
        <f t="shared" si="25"/>
        <v>0.80272866238069973</v>
      </c>
      <c r="Q48" s="12">
        <f t="shared" si="26"/>
        <v>0.19265487897136793</v>
      </c>
      <c r="R48" s="9">
        <f t="shared" si="27"/>
        <v>0.29296359999999999</v>
      </c>
      <c r="S48" s="13">
        <f t="shared" si="28"/>
        <v>0.65760688007441181</v>
      </c>
      <c r="T48" s="2">
        <f t="shared" si="29"/>
        <v>0.01</v>
      </c>
      <c r="U48" s="14">
        <f t="shared" si="30"/>
        <v>6.5760688007441186E-3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2.6476068800744115E-2</v>
      </c>
      <c r="AR48" s="9">
        <f t="shared" si="35"/>
        <v>122.06816666666667</v>
      </c>
      <c r="AS48" s="1">
        <f t="shared" si="36"/>
        <v>0.24</v>
      </c>
      <c r="AT48" s="1">
        <f t="shared" si="37"/>
        <v>17606590.166666668</v>
      </c>
      <c r="AU48" s="1">
        <f t="shared" si="38"/>
        <v>91499184323.643448</v>
      </c>
    </row>
    <row r="49" spans="1:48" x14ac:dyDescent="0.15">
      <c r="C49" s="7">
        <v>7</v>
      </c>
      <c r="D49" s="8">
        <v>23.506985184838701</v>
      </c>
      <c r="E49" s="10">
        <f t="shared" si="39"/>
        <v>23.838209654</v>
      </c>
      <c r="F49" s="7" t="s">
        <v>83</v>
      </c>
      <c r="G49" s="1">
        <v>8</v>
      </c>
      <c r="H49" s="9">
        <f t="shared" si="20"/>
        <v>23.506985184838701</v>
      </c>
      <c r="I49" s="9">
        <f t="shared" si="21"/>
        <v>296.65698518483867</v>
      </c>
      <c r="J49" s="9">
        <f t="shared" si="22"/>
        <v>0.29370756239243784</v>
      </c>
      <c r="K49" s="9">
        <f t="shared" si="23"/>
        <v>122.06816666666667</v>
      </c>
      <c r="L49" s="9">
        <f t="shared" si="24"/>
        <v>1.2206816666666667</v>
      </c>
      <c r="M49" s="1" t="s">
        <v>83</v>
      </c>
      <c r="O49" s="9">
        <f t="shared" si="40"/>
        <v>3.0528045210182007</v>
      </c>
      <c r="P49" s="9">
        <f t="shared" si="25"/>
        <v>0.89663177432886942</v>
      </c>
      <c r="Q49" s="12">
        <f t="shared" si="26"/>
        <v>0.21519162583892865</v>
      </c>
      <c r="R49" s="9">
        <f t="shared" si="27"/>
        <v>0.29296359999999999</v>
      </c>
      <c r="S49" s="13">
        <f t="shared" si="28"/>
        <v>0.73453366165260348</v>
      </c>
      <c r="T49" s="2">
        <f t="shared" si="29"/>
        <v>0.01</v>
      </c>
      <c r="U49" s="14">
        <f t="shared" si="30"/>
        <v>7.3453366165260351E-3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2.7245336616526034E-2</v>
      </c>
      <c r="AR49" s="9">
        <f t="shared" si="35"/>
        <v>122.06816666666667</v>
      </c>
      <c r="AS49" s="1">
        <f t="shared" si="36"/>
        <v>0.24</v>
      </c>
      <c r="AT49" s="1">
        <f t="shared" si="37"/>
        <v>17606590.166666668</v>
      </c>
      <c r="AU49" s="1">
        <f t="shared" si="38"/>
        <v>94157712604.416687</v>
      </c>
    </row>
    <row r="50" spans="1:48" x14ac:dyDescent="0.15">
      <c r="C50" s="7">
        <v>8</v>
      </c>
      <c r="D50" s="8">
        <v>24.871625550645199</v>
      </c>
      <c r="E50" s="10">
        <f t="shared" si="39"/>
        <v>23.506985184838701</v>
      </c>
      <c r="F50" s="7" t="s">
        <v>83</v>
      </c>
      <c r="G50" s="1">
        <v>9</v>
      </c>
      <c r="H50" s="9">
        <f t="shared" si="20"/>
        <v>24.871625550645199</v>
      </c>
      <c r="I50" s="9">
        <f t="shared" si="21"/>
        <v>298.02162555064518</v>
      </c>
      <c r="J50" s="9">
        <f t="shared" si="22"/>
        <v>0.34133865852026479</v>
      </c>
      <c r="K50" s="9">
        <f t="shared" si="23"/>
        <v>122.06816666666667</v>
      </c>
      <c r="L50" s="9">
        <f t="shared" si="24"/>
        <v>1.2206816666666667</v>
      </c>
      <c r="M50" s="1" t="s">
        <v>83</v>
      </c>
      <c r="O50" s="9">
        <f t="shared" si="40"/>
        <v>3.3768544133559972</v>
      </c>
      <c r="P50" s="9">
        <f t="shared" si="25"/>
        <v>1.1526509554731719</v>
      </c>
      <c r="Q50" s="12">
        <f t="shared" si="26"/>
        <v>0.27663622931356124</v>
      </c>
      <c r="R50" s="9">
        <f t="shared" si="27"/>
        <v>0.29296359999999999</v>
      </c>
      <c r="S50" s="13">
        <f t="shared" si="28"/>
        <v>0.94426826170063871</v>
      </c>
      <c r="T50" s="2">
        <f t="shared" si="29"/>
        <v>0.01</v>
      </c>
      <c r="U50" s="14">
        <f t="shared" si="30"/>
        <v>9.4426826170063878E-3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2.9342682617006385E-2</v>
      </c>
      <c r="AR50" s="9">
        <f t="shared" si="35"/>
        <v>122.06816666666667</v>
      </c>
      <c r="AS50" s="1">
        <f t="shared" si="36"/>
        <v>0.24</v>
      </c>
      <c r="AT50" s="1">
        <f t="shared" si="37"/>
        <v>17606590.166666668</v>
      </c>
      <c r="AU50" s="1">
        <f t="shared" si="38"/>
        <v>101405973278.33571</v>
      </c>
    </row>
    <row r="51" spans="1:48" x14ac:dyDescent="0.15">
      <c r="C51" s="7">
        <v>9</v>
      </c>
      <c r="D51" s="8">
        <v>26.127617586333301</v>
      </c>
      <c r="E51" s="10">
        <f t="shared" si="39"/>
        <v>24.871625550645199</v>
      </c>
      <c r="F51" s="7" t="s">
        <v>83</v>
      </c>
      <c r="G51" s="1">
        <v>10</v>
      </c>
      <c r="H51" s="9">
        <f t="shared" si="20"/>
        <v>26.127617586333301</v>
      </c>
      <c r="I51" s="9">
        <f t="shared" si="21"/>
        <v>299.27761758633329</v>
      </c>
      <c r="J51" s="9">
        <f t="shared" si="22"/>
        <v>0.39150126604783031</v>
      </c>
      <c r="K51" s="9">
        <f t="shared" si="23"/>
        <v>122.06816666666667</v>
      </c>
      <c r="L51" s="9">
        <f t="shared" si="24"/>
        <v>1.2206816666666667</v>
      </c>
      <c r="M51" s="1" t="s">
        <v>83</v>
      </c>
      <c r="O51" s="9">
        <f t="shared" si="40"/>
        <v>3.4448851245494918</v>
      </c>
      <c r="P51" s="9">
        <f t="shared" si="25"/>
        <v>1.3486768876504636</v>
      </c>
      <c r="Q51" s="12">
        <f t="shared" si="26"/>
        <v>0.32368245303611126</v>
      </c>
      <c r="R51" s="9">
        <f t="shared" si="27"/>
        <v>0.29296359999999999</v>
      </c>
      <c r="S51" s="13">
        <f t="shared" si="28"/>
        <v>1.1048555282503056</v>
      </c>
      <c r="T51" s="2">
        <f t="shared" si="29"/>
        <v>0.01</v>
      </c>
      <c r="U51" s="14">
        <f t="shared" si="30"/>
        <v>1.1048555282503057E-2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3.0948555282503055E-2</v>
      </c>
      <c r="AR51" s="9">
        <f t="shared" si="35"/>
        <v>122.06816666666667</v>
      </c>
      <c r="AS51" s="1">
        <f t="shared" si="36"/>
        <v>0.24</v>
      </c>
      <c r="AT51" s="1">
        <f t="shared" si="37"/>
        <v>17606590.166666668</v>
      </c>
      <c r="AU51" s="1">
        <f t="shared" si="38"/>
        <v>106955741264.14978</v>
      </c>
    </row>
    <row r="52" spans="1:48" x14ac:dyDescent="0.15">
      <c r="C52" s="7">
        <v>10</v>
      </c>
      <c r="D52" s="8">
        <v>26.6197139541935</v>
      </c>
      <c r="E52" s="10">
        <f t="shared" si="39"/>
        <v>26.127617586333301</v>
      </c>
      <c r="F52" s="7" t="s">
        <v>83</v>
      </c>
      <c r="G52" s="1">
        <v>11</v>
      </c>
      <c r="H52" s="9">
        <f t="shared" si="20"/>
        <v>26.6197139541935</v>
      </c>
      <c r="I52" s="9">
        <f t="shared" si="21"/>
        <v>299.76971395419349</v>
      </c>
      <c r="J52" s="9">
        <f t="shared" si="22"/>
        <v>0.41297888109313896</v>
      </c>
      <c r="K52" s="9">
        <f t="shared" si="23"/>
        <v>122.06816666666667</v>
      </c>
      <c r="L52" s="9">
        <f t="shared" si="24"/>
        <v>1.2206816666666667</v>
      </c>
      <c r="M52" s="1" t="s">
        <v>85</v>
      </c>
      <c r="N52" s="9">
        <f>(O51-P51)*$C$21/100</f>
        <v>1.9913978250540767</v>
      </c>
      <c r="O52" s="9">
        <f t="shared" si="40"/>
        <v>1.3254920785116182</v>
      </c>
      <c r="P52" s="9">
        <f t="shared" si="25"/>
        <v>0.54740023548154715</v>
      </c>
      <c r="Q52" s="12">
        <f t="shared" si="26"/>
        <v>0.1313760565155713</v>
      </c>
      <c r="R52" s="9">
        <f t="shared" si="27"/>
        <v>0.29296359999999999</v>
      </c>
      <c r="S52" s="13">
        <f t="shared" si="28"/>
        <v>0.44843815585134572</v>
      </c>
      <c r="T52" s="2">
        <f t="shared" si="29"/>
        <v>0.01</v>
      </c>
      <c r="U52" s="14">
        <f t="shared" si="30"/>
        <v>4.4843815585134577E-3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2.4384381558513454E-2</v>
      </c>
      <c r="AR52" s="9">
        <f t="shared" si="35"/>
        <v>122.06816666666667</v>
      </c>
      <c r="AS52" s="1">
        <f t="shared" si="36"/>
        <v>0.24</v>
      </c>
      <c r="AT52" s="1">
        <f t="shared" si="37"/>
        <v>17606590.166666668</v>
      </c>
      <c r="AU52" s="1">
        <f t="shared" si="38"/>
        <v>84270479867.37999</v>
      </c>
    </row>
    <row r="53" spans="1:48" x14ac:dyDescent="0.15">
      <c r="C53" s="7">
        <v>11</v>
      </c>
      <c r="D53" s="8">
        <v>25.999150917333299</v>
      </c>
      <c r="E53" s="10">
        <f t="shared" si="39"/>
        <v>26.6197139541935</v>
      </c>
      <c r="F53" s="7" t="s">
        <v>85</v>
      </c>
      <c r="G53" s="1">
        <v>12</v>
      </c>
      <c r="H53" s="9">
        <f t="shared" si="20"/>
        <v>25.999150917333299</v>
      </c>
      <c r="I53" s="9">
        <f t="shared" si="21"/>
        <v>299.14915091733326</v>
      </c>
      <c r="J53" s="9">
        <f t="shared" si="22"/>
        <v>0.38606942518645165</v>
      </c>
      <c r="K53" s="9">
        <f t="shared" si="23"/>
        <v>122.06816666666667</v>
      </c>
      <c r="L53" s="9">
        <f t="shared" si="24"/>
        <v>1.2206816666666667</v>
      </c>
      <c r="M53" s="1" t="s">
        <v>83</v>
      </c>
      <c r="O53" s="9">
        <f t="shared" si="40"/>
        <v>1.9987735096967376</v>
      </c>
      <c r="P53" s="9">
        <f t="shared" si="25"/>
        <v>0.77166533996652609</v>
      </c>
      <c r="Q53" s="12">
        <f t="shared" si="26"/>
        <v>0.18519968159196626</v>
      </c>
      <c r="R53" s="9">
        <f t="shared" si="27"/>
        <v>0.29296359999999999</v>
      </c>
      <c r="S53" s="13">
        <f t="shared" si="28"/>
        <v>0.63215935901923059</v>
      </c>
      <c r="T53" s="2">
        <f t="shared" si="29"/>
        <v>0.01</v>
      </c>
      <c r="U53" s="14">
        <f t="shared" si="30"/>
        <v>6.321593590192306E-3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2.6221593590192303E-2</v>
      </c>
      <c r="AR53" s="9">
        <f t="shared" si="35"/>
        <v>122.06816666666667</v>
      </c>
      <c r="AS53" s="1">
        <f t="shared" si="36"/>
        <v>0.24</v>
      </c>
      <c r="AT53" s="1">
        <f t="shared" si="37"/>
        <v>17606590.166666668</v>
      </c>
      <c r="AU53" s="1">
        <f t="shared" si="38"/>
        <v>90619738271.009537</v>
      </c>
      <c r="AV53" s="1">
        <f>SUM(AU42:AU53)</f>
        <v>1098880366323.3523</v>
      </c>
    </row>
    <row r="54" spans="1:48" x14ac:dyDescent="0.15">
      <c r="C54" s="7">
        <v>12</v>
      </c>
      <c r="D54" s="8">
        <v>26.063645648709699</v>
      </c>
      <c r="E54" s="10">
        <f t="shared" si="39"/>
        <v>25.999150917333299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8">
        <v>25.567072902903199</v>
      </c>
      <c r="E58" s="7"/>
      <c r="F58" s="7"/>
      <c r="G58" s="1">
        <v>1</v>
      </c>
      <c r="H58" s="9">
        <f t="shared" ref="H58:H69" si="41">E59</f>
        <v>25.567072902903199</v>
      </c>
      <c r="I58" s="9">
        <f t="shared" ref="I58:I69" si="42">H58+273.15</f>
        <v>298.71707290290317</v>
      </c>
      <c r="J58" s="9">
        <f t="shared" ref="J58:J69" si="43">EXP(($C$15*(I58-$C$13))/($C$16*I58*$C$13))</f>
        <v>0.36831475998934737</v>
      </c>
      <c r="K58" s="9">
        <f t="shared" ref="K58:K69" si="44">$B$58/12</f>
        <v>7.8262083333333337</v>
      </c>
      <c r="L58" s="9">
        <f t="shared" ref="L58:L69" si="45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6">O58*J58</f>
        <v>2.8825080439182974E-2</v>
      </c>
      <c r="Q58" s="12">
        <f t="shared" ref="Q58:Q69" si="47">P58*$B$60</f>
        <v>5.4767652834447648E-3</v>
      </c>
      <c r="R58" s="9">
        <f t="shared" ref="R58:R69" si="48">L58*$B$60</f>
        <v>1.4869795833333335E-2</v>
      </c>
      <c r="S58" s="13">
        <f t="shared" ref="S58:S69" si="49">Q58/R58</f>
        <v>0.36831475998934737</v>
      </c>
      <c r="T58" s="2">
        <f t="shared" ref="T58:T69" si="50">$B$59/100</f>
        <v>0.01</v>
      </c>
      <c r="U58" s="14">
        <f t="shared" ref="U58:U69" si="51">S58*T58</f>
        <v>3.6831475998934738E-3</v>
      </c>
      <c r="V58" s="13"/>
      <c r="W58" s="2"/>
      <c r="X58" s="14"/>
      <c r="Y58" s="2">
        <v>0.05</v>
      </c>
      <c r="Z58" s="2">
        <v>0.21</v>
      </c>
      <c r="AA58" s="2">
        <f t="shared" ref="AA58:AA69" si="52">Y58*Z58</f>
        <v>1.0500000000000001E-2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0.78</v>
      </c>
      <c r="AP58" s="2">
        <f t="shared" ref="AP58:AP69" si="53">AO58*AN58</f>
        <v>1.5600000000000001E-2</v>
      </c>
      <c r="AQ58" s="1">
        <f t="shared" ref="AQ58:AQ69" si="54">(AP58+AM58+AD58+AA58+U58+X58+AG58+AJ58)</f>
        <v>2.9783147599893475E-2</v>
      </c>
      <c r="AR58" s="9">
        <f t="shared" ref="AR58:AR69" si="55">$B$58/12</f>
        <v>7.8262083333333337</v>
      </c>
      <c r="AS58" s="1">
        <f t="shared" ref="AS58:AS69" si="56">$B$60</f>
        <v>0.19</v>
      </c>
      <c r="AT58" s="1">
        <f t="shared" ref="AT58:AT69" si="57">$E$5/12</f>
        <v>1399124.3333333333</v>
      </c>
      <c r="AU58" s="1">
        <f t="shared" ref="AU58:AU69" si="58">AT58*10000*AS58*0.67*AR58*AQ58</f>
        <v>415151596.03500265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24.900047099999998</v>
      </c>
      <c r="E59" s="10">
        <f t="shared" ref="E59:E70" si="59">D58</f>
        <v>25.567072902903199</v>
      </c>
      <c r="F59" s="7" t="s">
        <v>83</v>
      </c>
      <c r="G59" s="1">
        <v>2</v>
      </c>
      <c r="H59" s="9">
        <f t="shared" si="41"/>
        <v>24.900047099999998</v>
      </c>
      <c r="I59" s="9">
        <f t="shared" si="42"/>
        <v>298.05004709999997</v>
      </c>
      <c r="J59" s="9">
        <f t="shared" si="43"/>
        <v>0.34240375442036175</v>
      </c>
      <c r="K59" s="9">
        <f t="shared" si="44"/>
        <v>7.8262083333333337</v>
      </c>
      <c r="L59" s="9">
        <f t="shared" si="45"/>
        <v>7.8262083333333343E-2</v>
      </c>
      <c r="M59" s="1" t="s">
        <v>83</v>
      </c>
      <c r="O59" s="9">
        <f t="shared" ref="O59:O69" si="60">L59+O58-P58-N59</f>
        <v>0.12769908622748372</v>
      </c>
      <c r="P59" s="9">
        <f t="shared" si="46"/>
        <v>4.3724646560339933E-2</v>
      </c>
      <c r="Q59" s="12">
        <f t="shared" si="47"/>
        <v>8.3076828464645879E-3</v>
      </c>
      <c r="R59" s="9">
        <f t="shared" si="48"/>
        <v>1.4869795833333335E-2</v>
      </c>
      <c r="S59" s="13">
        <f t="shared" si="49"/>
        <v>0.55869515221193655</v>
      </c>
      <c r="T59" s="2">
        <f t="shared" si="50"/>
        <v>0.01</v>
      </c>
      <c r="U59" s="14">
        <f t="shared" si="51"/>
        <v>5.5869515221193657E-3</v>
      </c>
      <c r="V59" s="13"/>
      <c r="W59" s="2"/>
      <c r="X59" s="14"/>
      <c r="Y59" s="2">
        <v>0.05</v>
      </c>
      <c r="Z59" s="2">
        <v>0.21</v>
      </c>
      <c r="AA59" s="2">
        <f t="shared" si="52"/>
        <v>1.0500000000000001E-2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0.78</v>
      </c>
      <c r="AP59" s="2">
        <f t="shared" si="53"/>
        <v>1.5600000000000001E-2</v>
      </c>
      <c r="AQ59" s="1">
        <f t="shared" si="54"/>
        <v>3.1686951522119366E-2</v>
      </c>
      <c r="AR59" s="9">
        <f t="shared" si="55"/>
        <v>7.8262083333333337</v>
      </c>
      <c r="AS59" s="1">
        <f t="shared" si="56"/>
        <v>0.19</v>
      </c>
      <c r="AT59" s="1">
        <f t="shared" si="57"/>
        <v>1399124.3333333333</v>
      </c>
      <c r="AU59" s="1">
        <f t="shared" si="58"/>
        <v>441688993.8771503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25.109993300689698</v>
      </c>
      <c r="E60" s="10">
        <f t="shared" si="59"/>
        <v>24.900047099999998</v>
      </c>
      <c r="F60" s="7" t="s">
        <v>83</v>
      </c>
      <c r="G60" s="1">
        <v>3</v>
      </c>
      <c r="H60" s="9">
        <f t="shared" si="41"/>
        <v>25.109993300689698</v>
      </c>
      <c r="I60" s="9">
        <f t="shared" si="42"/>
        <v>298.2599933006897</v>
      </c>
      <c r="J60" s="9">
        <f t="shared" si="43"/>
        <v>0.35036866756355506</v>
      </c>
      <c r="K60" s="9">
        <f t="shared" si="44"/>
        <v>7.8262083333333337</v>
      </c>
      <c r="L60" s="9">
        <f t="shared" si="45"/>
        <v>7.8262083333333343E-2</v>
      </c>
      <c r="M60" s="1" t="s">
        <v>83</v>
      </c>
      <c r="O60" s="9">
        <f t="shared" si="60"/>
        <v>0.16223652300047714</v>
      </c>
      <c r="P60" s="9">
        <f t="shared" si="46"/>
        <v>5.6842594393821229E-2</v>
      </c>
      <c r="Q60" s="12">
        <f t="shared" si="47"/>
        <v>1.0800092934826033E-2</v>
      </c>
      <c r="R60" s="9">
        <f t="shared" si="48"/>
        <v>1.4869795833333335E-2</v>
      </c>
      <c r="S60" s="13">
        <f t="shared" si="49"/>
        <v>0.72631077493449325</v>
      </c>
      <c r="T60" s="2">
        <f t="shared" si="50"/>
        <v>0.01</v>
      </c>
      <c r="U60" s="14">
        <f t="shared" si="51"/>
        <v>7.2631077493449329E-3</v>
      </c>
      <c r="V60" s="13"/>
      <c r="W60" s="2"/>
      <c r="X60" s="14"/>
      <c r="Y60" s="2">
        <v>0.05</v>
      </c>
      <c r="Z60" s="2">
        <v>0.21</v>
      </c>
      <c r="AA60" s="2">
        <f t="shared" si="52"/>
        <v>1.0500000000000001E-2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0.78</v>
      </c>
      <c r="AP60" s="2">
        <f t="shared" si="53"/>
        <v>1.5600000000000001E-2</v>
      </c>
      <c r="AQ60" s="1">
        <f t="shared" si="54"/>
        <v>3.3363107749344936E-2</v>
      </c>
      <c r="AR60" s="9">
        <f t="shared" si="55"/>
        <v>7.8262083333333337</v>
      </c>
      <c r="AS60" s="1">
        <f t="shared" si="56"/>
        <v>0.19</v>
      </c>
      <c r="AT60" s="1">
        <f t="shared" si="57"/>
        <v>1399124.3333333333</v>
      </c>
      <c r="AU60" s="1">
        <f t="shared" si="58"/>
        <v>465053177.61907262</v>
      </c>
    </row>
    <row r="61" spans="1:48" x14ac:dyDescent="0.15">
      <c r="C61" s="7">
        <v>3</v>
      </c>
      <c r="D61" s="8">
        <v>25.1326470903226</v>
      </c>
      <c r="E61" s="10">
        <f t="shared" si="59"/>
        <v>25.109993300689698</v>
      </c>
      <c r="F61" s="7" t="s">
        <v>83</v>
      </c>
      <c r="G61" s="1">
        <v>4</v>
      </c>
      <c r="H61" s="9">
        <f t="shared" si="41"/>
        <v>25.1326470903226</v>
      </c>
      <c r="I61" s="9">
        <f t="shared" si="42"/>
        <v>298.2826470903226</v>
      </c>
      <c r="J61" s="9">
        <f t="shared" si="43"/>
        <v>0.35123842347077489</v>
      </c>
      <c r="K61" s="9">
        <f t="shared" si="44"/>
        <v>7.8262083333333337</v>
      </c>
      <c r="L61" s="9">
        <f t="shared" si="45"/>
        <v>7.8262083333333343E-2</v>
      </c>
      <c r="M61" s="1" t="s">
        <v>83</v>
      </c>
      <c r="O61" s="9">
        <f t="shared" si="60"/>
        <v>0.18365601193998926</v>
      </c>
      <c r="P61" s="9">
        <f t="shared" si="46"/>
        <v>6.4507048094731637E-2</v>
      </c>
      <c r="Q61" s="12">
        <f t="shared" si="47"/>
        <v>1.2256339137999011E-2</v>
      </c>
      <c r="R61" s="9">
        <f t="shared" si="48"/>
        <v>1.4869795833333335E-2</v>
      </c>
      <c r="S61" s="13">
        <f t="shared" si="49"/>
        <v>0.82424394224191111</v>
      </c>
      <c r="T61" s="2">
        <f t="shared" si="50"/>
        <v>0.01</v>
      </c>
      <c r="U61" s="14">
        <f t="shared" si="51"/>
        <v>8.2424394224191108E-3</v>
      </c>
      <c r="V61" s="13"/>
      <c r="W61" s="2"/>
      <c r="X61" s="14"/>
      <c r="Y61" s="2">
        <v>0.05</v>
      </c>
      <c r="Z61" s="2">
        <v>0.21</v>
      </c>
      <c r="AA61" s="2">
        <f t="shared" si="52"/>
        <v>1.0500000000000001E-2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0.78</v>
      </c>
      <c r="AP61" s="2">
        <f t="shared" si="53"/>
        <v>1.5600000000000001E-2</v>
      </c>
      <c r="AQ61" s="1">
        <f t="shared" si="54"/>
        <v>3.4342439422419116E-2</v>
      </c>
      <c r="AR61" s="9">
        <f t="shared" si="55"/>
        <v>7.8262083333333337</v>
      </c>
      <c r="AS61" s="1">
        <f t="shared" si="56"/>
        <v>0.19</v>
      </c>
      <c r="AT61" s="1">
        <f t="shared" si="57"/>
        <v>1399124.3333333333</v>
      </c>
      <c r="AU61" s="1">
        <f t="shared" si="58"/>
        <v>478704223.25690269</v>
      </c>
    </row>
    <row r="62" spans="1:48" x14ac:dyDescent="0.15">
      <c r="C62" s="7">
        <v>4</v>
      </c>
      <c r="D62" s="8">
        <v>25.169123605666702</v>
      </c>
      <c r="E62" s="10">
        <f t="shared" si="59"/>
        <v>25.1326470903226</v>
      </c>
      <c r="F62" s="7" t="s">
        <v>83</v>
      </c>
      <c r="G62" s="1">
        <v>5</v>
      </c>
      <c r="H62" s="9">
        <f t="shared" si="41"/>
        <v>25.169123605666702</v>
      </c>
      <c r="I62" s="9">
        <f t="shared" si="42"/>
        <v>298.31912360566668</v>
      </c>
      <c r="J62" s="9">
        <f t="shared" si="43"/>
        <v>0.35264314113228068</v>
      </c>
      <c r="K62" s="9">
        <f t="shared" si="44"/>
        <v>7.8262083333333337</v>
      </c>
      <c r="L62" s="9">
        <f t="shared" si="45"/>
        <v>7.8262083333333343E-2</v>
      </c>
      <c r="M62" s="1" t="s">
        <v>85</v>
      </c>
      <c r="N62" s="9">
        <f>(O61-P61)*$C$21/100</f>
        <v>0.11319151565299475</v>
      </c>
      <c r="O62" s="9">
        <f t="shared" si="60"/>
        <v>8.4219531525596233E-2</v>
      </c>
      <c r="P62" s="9">
        <f t="shared" si="46"/>
        <v>2.9699440141875394E-2</v>
      </c>
      <c r="Q62" s="12">
        <f t="shared" si="47"/>
        <v>5.6428936269563249E-3</v>
      </c>
      <c r="R62" s="9">
        <f t="shared" si="48"/>
        <v>1.4869795833333335E-2</v>
      </c>
      <c r="S62" s="13">
        <f t="shared" si="49"/>
        <v>0.37948696069563775</v>
      </c>
      <c r="T62" s="2">
        <f t="shared" si="50"/>
        <v>0.01</v>
      </c>
      <c r="U62" s="14">
        <f t="shared" si="51"/>
        <v>3.7948696069563777E-3</v>
      </c>
      <c r="V62" s="13"/>
      <c r="W62" s="2"/>
      <c r="X62" s="14"/>
      <c r="Y62" s="2">
        <v>0.05</v>
      </c>
      <c r="Z62" s="2">
        <v>0.21</v>
      </c>
      <c r="AA62" s="2">
        <f t="shared" si="52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3"/>
        <v>1.5600000000000001E-2</v>
      </c>
      <c r="AQ62" s="1">
        <f t="shared" si="54"/>
        <v>2.9894869606956379E-2</v>
      </c>
      <c r="AR62" s="9">
        <f t="shared" si="55"/>
        <v>7.8262083333333337</v>
      </c>
      <c r="AS62" s="1">
        <f t="shared" si="56"/>
        <v>0.19</v>
      </c>
      <c r="AT62" s="1">
        <f t="shared" si="57"/>
        <v>1399124.3333333333</v>
      </c>
      <c r="AU62" s="1">
        <f t="shared" si="58"/>
        <v>416708905.2276873</v>
      </c>
    </row>
    <row r="63" spans="1:48" x14ac:dyDescent="0.15">
      <c r="C63" s="7">
        <v>5</v>
      </c>
      <c r="D63" s="8">
        <v>24.2033311787097</v>
      </c>
      <c r="E63" s="10">
        <f t="shared" si="59"/>
        <v>25.169123605666702</v>
      </c>
      <c r="F63" s="7" t="s">
        <v>85</v>
      </c>
      <c r="G63" s="1">
        <v>6</v>
      </c>
      <c r="H63" s="9">
        <f t="shared" si="41"/>
        <v>24.2033311787097</v>
      </c>
      <c r="I63" s="9">
        <f t="shared" si="42"/>
        <v>297.35333117870965</v>
      </c>
      <c r="J63" s="9">
        <f t="shared" si="43"/>
        <v>0.31717285248729976</v>
      </c>
      <c r="K63" s="9">
        <f t="shared" si="44"/>
        <v>7.8262083333333337</v>
      </c>
      <c r="L63" s="9">
        <f t="shared" si="45"/>
        <v>7.8262083333333343E-2</v>
      </c>
      <c r="M63" s="1" t="s">
        <v>83</v>
      </c>
      <c r="O63" s="9">
        <f t="shared" si="60"/>
        <v>0.1327821747170542</v>
      </c>
      <c r="P63" s="9">
        <f t="shared" si="46"/>
        <v>4.2114901114475092E-2</v>
      </c>
      <c r="Q63" s="12">
        <f t="shared" si="47"/>
        <v>8.0018312117502675E-3</v>
      </c>
      <c r="R63" s="9">
        <f t="shared" si="48"/>
        <v>1.4869795833333335E-2</v>
      </c>
      <c r="S63" s="13">
        <f t="shared" si="49"/>
        <v>0.53812650163042031</v>
      </c>
      <c r="T63" s="2">
        <f t="shared" si="50"/>
        <v>0.01</v>
      </c>
      <c r="U63" s="14">
        <f t="shared" si="51"/>
        <v>5.3812650163042033E-3</v>
      </c>
      <c r="V63" s="13"/>
      <c r="W63" s="2"/>
      <c r="X63" s="14"/>
      <c r="Y63" s="2">
        <v>0.05</v>
      </c>
      <c r="Z63" s="2">
        <v>0.21</v>
      </c>
      <c r="AA63" s="2">
        <f t="shared" si="52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3"/>
        <v>1.5600000000000001E-2</v>
      </c>
      <c r="AQ63" s="1">
        <f t="shared" si="54"/>
        <v>3.1481265016304202E-2</v>
      </c>
      <c r="AR63" s="9">
        <f t="shared" si="55"/>
        <v>7.8262083333333337</v>
      </c>
      <c r="AS63" s="1">
        <f t="shared" si="56"/>
        <v>0.19</v>
      </c>
      <c r="AT63" s="1">
        <f t="shared" si="57"/>
        <v>1399124.3333333333</v>
      </c>
      <c r="AU63" s="1">
        <f t="shared" si="58"/>
        <v>438821899.96487576</v>
      </c>
    </row>
    <row r="64" spans="1:48" x14ac:dyDescent="0.15">
      <c r="C64" s="7">
        <v>6</v>
      </c>
      <c r="D64" s="8">
        <v>23.838209654</v>
      </c>
      <c r="E64" s="10">
        <f t="shared" si="59"/>
        <v>24.2033311787097</v>
      </c>
      <c r="F64" s="7" t="s">
        <v>83</v>
      </c>
      <c r="G64" s="1">
        <v>7</v>
      </c>
      <c r="H64" s="9">
        <f t="shared" si="41"/>
        <v>23.838209654</v>
      </c>
      <c r="I64" s="9">
        <f t="shared" si="42"/>
        <v>296.988209654</v>
      </c>
      <c r="J64" s="9">
        <f t="shared" si="43"/>
        <v>0.30465802618595028</v>
      </c>
      <c r="K64" s="9">
        <f t="shared" si="44"/>
        <v>7.8262083333333337</v>
      </c>
      <c r="L64" s="9">
        <f t="shared" si="45"/>
        <v>7.8262083333333343E-2</v>
      </c>
      <c r="M64" s="1" t="s">
        <v>83</v>
      </c>
      <c r="O64" s="9">
        <f t="shared" si="60"/>
        <v>0.16892935693591243</v>
      </c>
      <c r="P64" s="9">
        <f t="shared" si="46"/>
        <v>5.1465684448956953E-2</v>
      </c>
      <c r="Q64" s="12">
        <f t="shared" si="47"/>
        <v>9.7784800453018204E-3</v>
      </c>
      <c r="R64" s="9">
        <f t="shared" si="48"/>
        <v>1.4869795833333335E-2</v>
      </c>
      <c r="S64" s="13">
        <f t="shared" si="49"/>
        <v>0.6576068800744117</v>
      </c>
      <c r="T64" s="2">
        <f t="shared" si="50"/>
        <v>0.01</v>
      </c>
      <c r="U64" s="14">
        <f t="shared" si="51"/>
        <v>6.5760688007441169E-3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3.2676068800744119E-2</v>
      </c>
      <c r="AR64" s="9">
        <f t="shared" si="55"/>
        <v>7.8262083333333337</v>
      </c>
      <c r="AS64" s="1">
        <f t="shared" si="56"/>
        <v>0.19</v>
      </c>
      <c r="AT64" s="1">
        <f t="shared" si="57"/>
        <v>1399124.3333333333</v>
      </c>
      <c r="AU64" s="1">
        <f t="shared" si="58"/>
        <v>455476442.48410451</v>
      </c>
    </row>
    <row r="65" spans="1:48" x14ac:dyDescent="0.15">
      <c r="C65" s="7">
        <v>7</v>
      </c>
      <c r="D65" s="8">
        <v>23.506985184838701</v>
      </c>
      <c r="E65" s="10">
        <f t="shared" si="59"/>
        <v>23.838209654</v>
      </c>
      <c r="F65" s="7" t="s">
        <v>83</v>
      </c>
      <c r="G65" s="1">
        <v>8</v>
      </c>
      <c r="H65" s="9">
        <f t="shared" si="41"/>
        <v>23.506985184838701</v>
      </c>
      <c r="I65" s="9">
        <f t="shared" si="42"/>
        <v>296.65698518483867</v>
      </c>
      <c r="J65" s="9">
        <f t="shared" si="43"/>
        <v>0.29370756239243784</v>
      </c>
      <c r="K65" s="9">
        <f t="shared" si="44"/>
        <v>7.8262083333333337</v>
      </c>
      <c r="L65" s="9">
        <f t="shared" si="45"/>
        <v>7.8262083333333343E-2</v>
      </c>
      <c r="M65" s="1" t="s">
        <v>83</v>
      </c>
      <c r="O65" s="9">
        <f t="shared" si="60"/>
        <v>0.19572575582028884</v>
      </c>
      <c r="P65" s="9">
        <f t="shared" si="46"/>
        <v>5.7486134639394539E-2</v>
      </c>
      <c r="Q65" s="12">
        <f t="shared" si="47"/>
        <v>1.0922365581484962E-2</v>
      </c>
      <c r="R65" s="9">
        <f t="shared" si="48"/>
        <v>1.4869795833333335E-2</v>
      </c>
      <c r="S65" s="13">
        <f t="shared" si="49"/>
        <v>0.73453366165260359</v>
      </c>
      <c r="T65" s="2">
        <f t="shared" si="50"/>
        <v>0.01</v>
      </c>
      <c r="U65" s="14">
        <f t="shared" si="51"/>
        <v>7.345336616526036E-3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3.3445336616526038E-2</v>
      </c>
      <c r="AR65" s="9">
        <f t="shared" si="55"/>
        <v>7.8262083333333337</v>
      </c>
      <c r="AS65" s="1">
        <f t="shared" si="56"/>
        <v>0.19</v>
      </c>
      <c r="AT65" s="1">
        <f t="shared" si="57"/>
        <v>1399124.3333333333</v>
      </c>
      <c r="AU65" s="1">
        <f t="shared" si="58"/>
        <v>466199377.6751911</v>
      </c>
    </row>
    <row r="66" spans="1:48" x14ac:dyDescent="0.15">
      <c r="C66" s="7">
        <v>8</v>
      </c>
      <c r="D66" s="8">
        <v>24.871625550645199</v>
      </c>
      <c r="E66" s="10">
        <f t="shared" si="59"/>
        <v>23.506985184838701</v>
      </c>
      <c r="F66" s="7" t="s">
        <v>83</v>
      </c>
      <c r="G66" s="1">
        <v>9</v>
      </c>
      <c r="H66" s="9">
        <f t="shared" si="41"/>
        <v>24.871625550645199</v>
      </c>
      <c r="I66" s="9">
        <f t="shared" si="42"/>
        <v>298.02162555064518</v>
      </c>
      <c r="J66" s="9">
        <f t="shared" si="43"/>
        <v>0.34133865852026479</v>
      </c>
      <c r="K66" s="9">
        <f t="shared" si="44"/>
        <v>7.8262083333333337</v>
      </c>
      <c r="L66" s="9">
        <f t="shared" si="45"/>
        <v>7.8262083333333343E-2</v>
      </c>
      <c r="M66" s="1" t="s">
        <v>83</v>
      </c>
      <c r="O66" s="9">
        <f t="shared" si="60"/>
        <v>0.21650170451422765</v>
      </c>
      <c r="P66" s="9">
        <f t="shared" si="46"/>
        <v>7.3900401386237227E-2</v>
      </c>
      <c r="Q66" s="12">
        <f t="shared" si="47"/>
        <v>1.4041076263385074E-2</v>
      </c>
      <c r="R66" s="9">
        <f t="shared" si="48"/>
        <v>1.4869795833333335E-2</v>
      </c>
      <c r="S66" s="13">
        <f t="shared" si="49"/>
        <v>0.94426826170063904</v>
      </c>
      <c r="T66" s="2">
        <f t="shared" si="50"/>
        <v>0.01</v>
      </c>
      <c r="U66" s="14">
        <f t="shared" si="51"/>
        <v>9.4426826170063913E-3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3.5542682617006396E-2</v>
      </c>
      <c r="AR66" s="9">
        <f t="shared" si="55"/>
        <v>7.8262083333333337</v>
      </c>
      <c r="AS66" s="1">
        <f t="shared" si="56"/>
        <v>0.19</v>
      </c>
      <c r="AT66" s="1">
        <f t="shared" si="57"/>
        <v>1399124.3333333333</v>
      </c>
      <c r="AU66" s="1">
        <f t="shared" si="58"/>
        <v>495434586.49980056</v>
      </c>
    </row>
    <row r="67" spans="1:48" x14ac:dyDescent="0.15">
      <c r="C67" s="7">
        <v>9</v>
      </c>
      <c r="D67" s="8">
        <v>26.127617586333301</v>
      </c>
      <c r="E67" s="10">
        <f t="shared" si="59"/>
        <v>24.871625550645199</v>
      </c>
      <c r="F67" s="7" t="s">
        <v>83</v>
      </c>
      <c r="G67" s="1">
        <v>10</v>
      </c>
      <c r="H67" s="9">
        <f t="shared" si="41"/>
        <v>26.127617586333301</v>
      </c>
      <c r="I67" s="9">
        <f t="shared" si="42"/>
        <v>299.27761758633329</v>
      </c>
      <c r="J67" s="9">
        <f t="shared" si="43"/>
        <v>0.39150126604783031</v>
      </c>
      <c r="K67" s="9">
        <f t="shared" si="44"/>
        <v>7.8262083333333337</v>
      </c>
      <c r="L67" s="9">
        <f t="shared" si="45"/>
        <v>7.8262083333333343E-2</v>
      </c>
      <c r="M67" s="1" t="s">
        <v>83</v>
      </c>
      <c r="O67" s="9">
        <f t="shared" si="60"/>
        <v>0.22086338646132375</v>
      </c>
      <c r="P67" s="9">
        <f t="shared" si="46"/>
        <v>8.6468295423219474E-2</v>
      </c>
      <c r="Q67" s="12">
        <f t="shared" si="47"/>
        <v>1.64289761304117E-2</v>
      </c>
      <c r="R67" s="9">
        <f t="shared" si="48"/>
        <v>1.4869795833333335E-2</v>
      </c>
      <c r="S67" s="13">
        <f t="shared" si="49"/>
        <v>1.1048555282503061</v>
      </c>
      <c r="T67" s="2">
        <f t="shared" si="50"/>
        <v>0.01</v>
      </c>
      <c r="U67" s="14">
        <f t="shared" si="51"/>
        <v>1.1048555282503061E-2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3.7148555282503062E-2</v>
      </c>
      <c r="AR67" s="9">
        <f t="shared" si="55"/>
        <v>7.8262083333333337</v>
      </c>
      <c r="AS67" s="1">
        <f t="shared" si="56"/>
        <v>0.19</v>
      </c>
      <c r="AT67" s="1">
        <f t="shared" si="57"/>
        <v>1399124.3333333333</v>
      </c>
      <c r="AU67" s="1">
        <f t="shared" si="58"/>
        <v>517819077.52358705</v>
      </c>
    </row>
    <row r="68" spans="1:48" x14ac:dyDescent="0.15">
      <c r="C68" s="7">
        <v>10</v>
      </c>
      <c r="D68" s="8">
        <v>26.6197139541935</v>
      </c>
      <c r="E68" s="10">
        <f t="shared" si="59"/>
        <v>26.127617586333301</v>
      </c>
      <c r="F68" s="7" t="s">
        <v>83</v>
      </c>
      <c r="G68" s="1">
        <v>11</v>
      </c>
      <c r="H68" s="9">
        <f t="shared" si="41"/>
        <v>26.6197139541935</v>
      </c>
      <c r="I68" s="9">
        <f t="shared" si="42"/>
        <v>299.76971395419349</v>
      </c>
      <c r="J68" s="9">
        <f t="shared" si="43"/>
        <v>0.41297888109313896</v>
      </c>
      <c r="K68" s="9">
        <f t="shared" si="44"/>
        <v>7.8262083333333337</v>
      </c>
      <c r="L68" s="9">
        <f t="shared" si="45"/>
        <v>7.8262083333333343E-2</v>
      </c>
      <c r="M68" s="1" t="s">
        <v>85</v>
      </c>
      <c r="N68" s="9">
        <f>(O67-P67)*$C$21/100</f>
        <v>0.12767533648619905</v>
      </c>
      <c r="O68" s="9">
        <f t="shared" si="60"/>
        <v>8.4981837885238554E-2</v>
      </c>
      <c r="P68" s="9">
        <f t="shared" si="46"/>
        <v>3.5095704323084342E-2</v>
      </c>
      <c r="Q68" s="12">
        <f t="shared" si="47"/>
        <v>6.6681838213860254E-3</v>
      </c>
      <c r="R68" s="9">
        <f t="shared" si="48"/>
        <v>1.4869795833333335E-2</v>
      </c>
      <c r="S68" s="13">
        <f t="shared" si="49"/>
        <v>0.44843815585134572</v>
      </c>
      <c r="T68" s="2">
        <f t="shared" si="50"/>
        <v>0.01</v>
      </c>
      <c r="U68" s="14">
        <f t="shared" si="51"/>
        <v>4.4843815585134577E-3</v>
      </c>
      <c r="V68" s="13"/>
      <c r="W68" s="2"/>
      <c r="X68" s="14"/>
      <c r="Y68" s="2">
        <v>0.05</v>
      </c>
      <c r="Z68" s="2">
        <v>0.21</v>
      </c>
      <c r="AA68" s="2">
        <f t="shared" si="52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3"/>
        <v>1.5600000000000001E-2</v>
      </c>
      <c r="AQ68" s="1">
        <f t="shared" si="54"/>
        <v>3.0584381558513458E-2</v>
      </c>
      <c r="AR68" s="9">
        <f t="shared" si="55"/>
        <v>7.8262083333333337</v>
      </c>
      <c r="AS68" s="1">
        <f t="shared" si="56"/>
        <v>0.19</v>
      </c>
      <c r="AT68" s="1">
        <f t="shared" si="57"/>
        <v>1399124.3333333333</v>
      </c>
      <c r="AU68" s="1">
        <f t="shared" si="58"/>
        <v>426320111.9080435</v>
      </c>
    </row>
    <row r="69" spans="1:48" x14ac:dyDescent="0.15">
      <c r="C69" s="7">
        <v>11</v>
      </c>
      <c r="D69" s="8">
        <v>25.999150917333299</v>
      </c>
      <c r="E69" s="10">
        <f t="shared" si="59"/>
        <v>26.6197139541935</v>
      </c>
      <c r="F69" s="7" t="s">
        <v>85</v>
      </c>
      <c r="G69" s="1">
        <v>12</v>
      </c>
      <c r="H69" s="9">
        <f t="shared" si="41"/>
        <v>25.999150917333299</v>
      </c>
      <c r="I69" s="9">
        <f t="shared" si="42"/>
        <v>299.14915091733326</v>
      </c>
      <c r="J69" s="9">
        <f t="shared" si="43"/>
        <v>0.38606942518645165</v>
      </c>
      <c r="K69" s="9">
        <f t="shared" si="44"/>
        <v>7.8262083333333337</v>
      </c>
      <c r="L69" s="9">
        <f t="shared" si="45"/>
        <v>7.8262083333333343E-2</v>
      </c>
      <c r="M69" s="1" t="s">
        <v>83</v>
      </c>
      <c r="O69" s="9">
        <f t="shared" si="60"/>
        <v>0.12814821689548755</v>
      </c>
      <c r="P69" s="9">
        <f t="shared" si="46"/>
        <v>4.947410843550961E-2</v>
      </c>
      <c r="Q69" s="12">
        <f t="shared" si="47"/>
        <v>9.4000806027468263E-3</v>
      </c>
      <c r="R69" s="9">
        <f t="shared" si="48"/>
        <v>1.4869795833333335E-2</v>
      </c>
      <c r="S69" s="13">
        <f t="shared" si="49"/>
        <v>0.63215935901923059</v>
      </c>
      <c r="T69" s="2">
        <f t="shared" si="50"/>
        <v>0.01</v>
      </c>
      <c r="U69" s="14">
        <f t="shared" si="51"/>
        <v>6.321593590192306E-3</v>
      </c>
      <c r="V69" s="13"/>
      <c r="W69" s="2"/>
      <c r="X69" s="14"/>
      <c r="Y69" s="2">
        <v>0.05</v>
      </c>
      <c r="Z69" s="2">
        <v>0.21</v>
      </c>
      <c r="AA69" s="2">
        <f t="shared" si="52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3"/>
        <v>1.5600000000000001E-2</v>
      </c>
      <c r="AQ69" s="1">
        <f t="shared" si="54"/>
        <v>3.242159359019231E-2</v>
      </c>
      <c r="AR69" s="9">
        <f t="shared" si="55"/>
        <v>7.8262083333333337</v>
      </c>
      <c r="AS69" s="1">
        <f t="shared" si="56"/>
        <v>0.19</v>
      </c>
      <c r="AT69" s="1">
        <f t="shared" si="57"/>
        <v>1399124.3333333333</v>
      </c>
      <c r="AU69" s="1">
        <f t="shared" si="58"/>
        <v>451929275.76985484</v>
      </c>
      <c r="AV69" s="1">
        <f>SUM(AU58:AU69)</f>
        <v>5469307667.8412733</v>
      </c>
    </row>
    <row r="70" spans="1:48" x14ac:dyDescent="0.15">
      <c r="C70" s="7">
        <v>12</v>
      </c>
      <c r="D70" s="8">
        <v>26.063645648709699</v>
      </c>
      <c r="E70" s="10">
        <f t="shared" si="59"/>
        <v>25.999150917333299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8">
        <v>25.567072902903199</v>
      </c>
      <c r="E73" s="7"/>
      <c r="F73" s="7"/>
      <c r="G73" s="1">
        <v>1</v>
      </c>
      <c r="H73" s="9">
        <f t="shared" ref="H73:H84" si="61">E74</f>
        <v>25.567072902903199</v>
      </c>
      <c r="I73" s="9">
        <f t="shared" ref="I73:I84" si="62">H73+273.15</f>
        <v>298.71707290290317</v>
      </c>
      <c r="J73" s="9">
        <f t="shared" ref="J73:J84" si="63">EXP(($C$15*(I73-$C$13))/($C$16*I73*$C$13))</f>
        <v>0.36831475998934737</v>
      </c>
      <c r="K73" s="9">
        <f t="shared" ref="K73:K84" si="64">$B$73/12</f>
        <v>7.5919999999999996</v>
      </c>
      <c r="L73" s="9">
        <f t="shared" ref="L73:L84" si="65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6">O73*J73</f>
        <v>2.7962456578391252E-2</v>
      </c>
      <c r="Q73" s="12">
        <f t="shared" ref="Q73:Q84" si="67">P73*$B$75</f>
        <v>5.0332421841104251E-3</v>
      </c>
      <c r="R73" s="9">
        <f t="shared" ref="R73:R84" si="68">L73*$B$75</f>
        <v>1.36656E-2</v>
      </c>
      <c r="S73" s="13">
        <f t="shared" ref="S73:S84" si="69">Q73/R73</f>
        <v>0.36831475998934737</v>
      </c>
      <c r="T73" s="2">
        <f t="shared" ref="T73:T84" si="70">$B$74/100</f>
        <v>0.01</v>
      </c>
      <c r="U73" s="14">
        <f t="shared" ref="U73:U84" si="71">S73*T73</f>
        <v>3.6831475998934738E-3</v>
      </c>
      <c r="V73" s="13"/>
      <c r="W73" s="2"/>
      <c r="X73" s="14"/>
      <c r="Y73" s="2">
        <v>0.05</v>
      </c>
      <c r="Z73" s="2">
        <v>0.27</v>
      </c>
      <c r="AA73" s="2">
        <f t="shared" ref="AA73:AA84" si="72">Y73*Z73</f>
        <v>1.3500000000000002E-2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0.72</v>
      </c>
      <c r="AP73" s="2">
        <f t="shared" ref="AP73:AP84" si="73">AO73*AN73</f>
        <v>1.44E-2</v>
      </c>
      <c r="AQ73" s="1">
        <f t="shared" ref="AQ73:AQ84" si="74">(AP73+AM73+AD73+AA73+U73+X73+AG73+AJ73)</f>
        <v>3.1583147599893474E-2</v>
      </c>
      <c r="AR73" s="9">
        <f t="shared" ref="AR73:AR84" si="75">$B$73/12</f>
        <v>7.5919999999999996</v>
      </c>
      <c r="AS73" s="1">
        <f t="shared" ref="AS73:AS84" si="76">$B$75</f>
        <v>0.18</v>
      </c>
      <c r="AT73" s="1">
        <f t="shared" ref="AT73:AT84" si="77">$E$4/12</f>
        <v>720538.58333333337</v>
      </c>
      <c r="AU73" s="1">
        <f t="shared" ref="AU73:AU84" si="78">AT73*10000*AS73*0.67*AR73*AQ73</f>
        <v>208360868.25234294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24.900047099999998</v>
      </c>
      <c r="E74" s="10">
        <f t="shared" ref="E74:E85" si="79">D73</f>
        <v>25.567072902903199</v>
      </c>
      <c r="F74" s="7" t="s">
        <v>83</v>
      </c>
      <c r="G74" s="1">
        <v>2</v>
      </c>
      <c r="H74" s="9">
        <f t="shared" si="61"/>
        <v>24.900047099999998</v>
      </c>
      <c r="I74" s="9">
        <f t="shared" si="62"/>
        <v>298.05004709999997</v>
      </c>
      <c r="J74" s="9">
        <f t="shared" si="63"/>
        <v>0.34240375442036175</v>
      </c>
      <c r="K74" s="9">
        <f t="shared" si="64"/>
        <v>7.5919999999999996</v>
      </c>
      <c r="L74" s="9">
        <f t="shared" si="65"/>
        <v>7.5920000000000001E-2</v>
      </c>
      <c r="M74" s="1" t="s">
        <v>83</v>
      </c>
      <c r="O74" s="9">
        <f t="shared" ref="O74:O84" si="80">L74+O73-P73-N74</f>
        <v>0.12387754342160875</v>
      </c>
      <c r="P74" s="9">
        <f t="shared" si="66"/>
        <v>4.2416135955930225E-2</v>
      </c>
      <c r="Q74" s="12">
        <f t="shared" si="67"/>
        <v>7.6349044720674403E-3</v>
      </c>
      <c r="R74" s="9">
        <f t="shared" si="68"/>
        <v>1.36656E-2</v>
      </c>
      <c r="S74" s="13">
        <f t="shared" si="69"/>
        <v>0.55869515221193655</v>
      </c>
      <c r="T74" s="2">
        <f t="shared" si="70"/>
        <v>0.01</v>
      </c>
      <c r="U74" s="14">
        <f t="shared" si="71"/>
        <v>5.5869515221193657E-3</v>
      </c>
      <c r="V74" s="13"/>
      <c r="W74" s="2"/>
      <c r="X74" s="14"/>
      <c r="Y74" s="2">
        <v>0.05</v>
      </c>
      <c r="Z74" s="2">
        <v>0.27</v>
      </c>
      <c r="AA74" s="2">
        <f t="shared" si="72"/>
        <v>1.3500000000000002E-2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0.72</v>
      </c>
      <c r="AP74" s="2">
        <f t="shared" si="73"/>
        <v>1.44E-2</v>
      </c>
      <c r="AQ74" s="1">
        <f t="shared" si="74"/>
        <v>3.3486951522119369E-2</v>
      </c>
      <c r="AR74" s="9">
        <f t="shared" si="75"/>
        <v>7.5919999999999996</v>
      </c>
      <c r="AS74" s="1">
        <f t="shared" si="76"/>
        <v>0.18</v>
      </c>
      <c r="AT74" s="1">
        <f t="shared" si="77"/>
        <v>720538.58333333337</v>
      </c>
      <c r="AU74" s="1">
        <f t="shared" si="78"/>
        <v>220920675.24949419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25.109993300689698</v>
      </c>
      <c r="E75" s="10">
        <f t="shared" si="79"/>
        <v>24.900047099999998</v>
      </c>
      <c r="F75" s="7" t="s">
        <v>83</v>
      </c>
      <c r="G75" s="1">
        <v>3</v>
      </c>
      <c r="H75" s="9">
        <f t="shared" si="61"/>
        <v>25.109993300689698</v>
      </c>
      <c r="I75" s="9">
        <f t="shared" si="62"/>
        <v>298.2599933006897</v>
      </c>
      <c r="J75" s="9">
        <f t="shared" si="63"/>
        <v>0.35036866756355506</v>
      </c>
      <c r="K75" s="9">
        <f t="shared" si="64"/>
        <v>7.5919999999999996</v>
      </c>
      <c r="L75" s="9">
        <f t="shared" si="65"/>
        <v>7.5920000000000001E-2</v>
      </c>
      <c r="M75" s="1" t="s">
        <v>83</v>
      </c>
      <c r="O75" s="9">
        <f t="shared" si="80"/>
        <v>0.15738140746567855</v>
      </c>
      <c r="P75" s="9">
        <f t="shared" si="66"/>
        <v>5.514151403302673E-2</v>
      </c>
      <c r="Q75" s="12">
        <f t="shared" si="67"/>
        <v>9.9254725259448114E-3</v>
      </c>
      <c r="R75" s="9">
        <f t="shared" si="68"/>
        <v>1.36656E-2</v>
      </c>
      <c r="S75" s="13">
        <f t="shared" si="69"/>
        <v>0.72631077493449325</v>
      </c>
      <c r="T75" s="2">
        <f t="shared" si="70"/>
        <v>0.01</v>
      </c>
      <c r="U75" s="14">
        <f t="shared" si="71"/>
        <v>7.2631077493449329E-3</v>
      </c>
      <c r="V75" s="13"/>
      <c r="W75" s="2"/>
      <c r="X75" s="14"/>
      <c r="Y75" s="2">
        <v>0.05</v>
      </c>
      <c r="Z75" s="2">
        <v>0.27</v>
      </c>
      <c r="AA75" s="2">
        <f t="shared" si="72"/>
        <v>1.3500000000000002E-2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0.72</v>
      </c>
      <c r="AP75" s="2">
        <f t="shared" si="73"/>
        <v>1.44E-2</v>
      </c>
      <c r="AQ75" s="1">
        <f t="shared" si="74"/>
        <v>3.5163107749344932E-2</v>
      </c>
      <c r="AR75" s="9">
        <f t="shared" si="75"/>
        <v>7.5919999999999996</v>
      </c>
      <c r="AS75" s="1">
        <f t="shared" si="76"/>
        <v>0.18</v>
      </c>
      <c r="AT75" s="1">
        <f t="shared" si="77"/>
        <v>720538.58333333337</v>
      </c>
      <c r="AU75" s="1">
        <f t="shared" si="78"/>
        <v>231978641.0753091</v>
      </c>
    </row>
    <row r="76" spans="1:48" x14ac:dyDescent="0.15">
      <c r="C76" s="7">
        <v>3</v>
      </c>
      <c r="D76" s="8">
        <v>25.1326470903226</v>
      </c>
      <c r="E76" s="10">
        <f t="shared" si="79"/>
        <v>25.109993300689698</v>
      </c>
      <c r="F76" s="7" t="s">
        <v>83</v>
      </c>
      <c r="G76" s="1">
        <v>4</v>
      </c>
      <c r="H76" s="9">
        <f t="shared" si="61"/>
        <v>25.1326470903226</v>
      </c>
      <c r="I76" s="9">
        <f t="shared" si="62"/>
        <v>298.2826470903226</v>
      </c>
      <c r="J76" s="9">
        <f t="shared" si="63"/>
        <v>0.35123842347077489</v>
      </c>
      <c r="K76" s="9">
        <f t="shared" si="64"/>
        <v>7.5919999999999996</v>
      </c>
      <c r="L76" s="9">
        <f t="shared" si="65"/>
        <v>7.5920000000000001E-2</v>
      </c>
      <c r="M76" s="1" t="s">
        <v>83</v>
      </c>
      <c r="O76" s="9">
        <f t="shared" si="80"/>
        <v>0.17815989343265184</v>
      </c>
      <c r="P76" s="9">
        <f t="shared" si="66"/>
        <v>6.2576600095005888E-2</v>
      </c>
      <c r="Q76" s="12">
        <f t="shared" si="67"/>
        <v>1.1263788017101059E-2</v>
      </c>
      <c r="R76" s="9">
        <f t="shared" si="68"/>
        <v>1.36656E-2</v>
      </c>
      <c r="S76" s="13">
        <f t="shared" si="69"/>
        <v>0.824243942241911</v>
      </c>
      <c r="T76" s="2">
        <f t="shared" si="70"/>
        <v>0.01</v>
      </c>
      <c r="U76" s="14">
        <f t="shared" si="71"/>
        <v>8.2424394224191108E-3</v>
      </c>
      <c r="V76" s="13"/>
      <c r="W76" s="2"/>
      <c r="X76" s="14"/>
      <c r="Y76" s="2">
        <v>0.05</v>
      </c>
      <c r="Z76" s="2">
        <v>0.27</v>
      </c>
      <c r="AA76" s="2">
        <f t="shared" si="72"/>
        <v>1.3500000000000002E-2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0.72</v>
      </c>
      <c r="AP76" s="2">
        <f t="shared" si="73"/>
        <v>1.44E-2</v>
      </c>
      <c r="AQ76" s="1">
        <f t="shared" si="74"/>
        <v>3.6142439422419112E-2</v>
      </c>
      <c r="AR76" s="9">
        <f t="shared" si="75"/>
        <v>7.5919999999999996</v>
      </c>
      <c r="AS76" s="1">
        <f t="shared" si="76"/>
        <v>0.18</v>
      </c>
      <c r="AT76" s="1">
        <f t="shared" si="77"/>
        <v>720538.58333333337</v>
      </c>
      <c r="AU76" s="1">
        <f t="shared" si="78"/>
        <v>238439504.32724932</v>
      </c>
    </row>
    <row r="77" spans="1:48" x14ac:dyDescent="0.15">
      <c r="C77" s="7">
        <v>4</v>
      </c>
      <c r="D77" s="8">
        <v>25.169123605666702</v>
      </c>
      <c r="E77" s="10">
        <f t="shared" si="79"/>
        <v>25.1326470903226</v>
      </c>
      <c r="F77" s="7" t="s">
        <v>83</v>
      </c>
      <c r="G77" s="1">
        <v>5</v>
      </c>
      <c r="H77" s="9">
        <f t="shared" si="61"/>
        <v>25.169123605666702</v>
      </c>
      <c r="I77" s="9">
        <f t="shared" si="62"/>
        <v>298.31912360566668</v>
      </c>
      <c r="J77" s="9">
        <f t="shared" si="63"/>
        <v>0.35264314113228068</v>
      </c>
      <c r="K77" s="9">
        <f t="shared" si="64"/>
        <v>7.5919999999999996</v>
      </c>
      <c r="L77" s="9">
        <f t="shared" si="65"/>
        <v>7.5920000000000001E-2</v>
      </c>
      <c r="M77" s="1" t="s">
        <v>85</v>
      </c>
      <c r="N77" s="9">
        <f>(O76-P76)*$C$21/100</f>
        <v>0.10980412867076365</v>
      </c>
      <c r="O77" s="9">
        <f t="shared" si="80"/>
        <v>8.1699164666882332E-2</v>
      </c>
      <c r="P77" s="9">
        <f t="shared" si="66"/>
        <v>2.8810650056012826E-2</v>
      </c>
      <c r="Q77" s="12">
        <f t="shared" si="67"/>
        <v>5.1859170100823082E-3</v>
      </c>
      <c r="R77" s="9">
        <f t="shared" si="68"/>
        <v>1.36656E-2</v>
      </c>
      <c r="S77" s="13">
        <f t="shared" si="69"/>
        <v>0.37948696069563781</v>
      </c>
      <c r="T77" s="2">
        <f t="shared" si="70"/>
        <v>0.01</v>
      </c>
      <c r="U77" s="14">
        <f t="shared" si="71"/>
        <v>3.7948696069563781E-3</v>
      </c>
      <c r="V77" s="13"/>
      <c r="W77" s="2"/>
      <c r="X77" s="14"/>
      <c r="Y77" s="2">
        <v>0.05</v>
      </c>
      <c r="Z77" s="2">
        <v>0.27</v>
      </c>
      <c r="AA77" s="2">
        <f t="shared" si="72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3"/>
        <v>1.44E-2</v>
      </c>
      <c r="AQ77" s="1">
        <f t="shared" si="74"/>
        <v>3.1694869606956382E-2</v>
      </c>
      <c r="AR77" s="9">
        <f t="shared" si="75"/>
        <v>7.5919999999999996</v>
      </c>
      <c r="AS77" s="1">
        <f t="shared" si="76"/>
        <v>0.18</v>
      </c>
      <c r="AT77" s="1">
        <f t="shared" si="77"/>
        <v>720538.58333333337</v>
      </c>
      <c r="AU77" s="1">
        <f t="shared" si="78"/>
        <v>209097922.54121312</v>
      </c>
    </row>
    <row r="78" spans="1:48" x14ac:dyDescent="0.15">
      <c r="C78" s="7">
        <v>5</v>
      </c>
      <c r="D78" s="8">
        <v>24.2033311787097</v>
      </c>
      <c r="E78" s="10">
        <f t="shared" si="79"/>
        <v>25.169123605666702</v>
      </c>
      <c r="F78" s="7" t="s">
        <v>85</v>
      </c>
      <c r="G78" s="1">
        <v>6</v>
      </c>
      <c r="H78" s="9">
        <f t="shared" si="61"/>
        <v>24.2033311787097</v>
      </c>
      <c r="I78" s="9">
        <f t="shared" si="62"/>
        <v>297.35333117870965</v>
      </c>
      <c r="J78" s="9">
        <f t="shared" si="63"/>
        <v>0.31717285248729976</v>
      </c>
      <c r="K78" s="9">
        <f t="shared" si="64"/>
        <v>7.5919999999999996</v>
      </c>
      <c r="L78" s="9">
        <f t="shared" si="65"/>
        <v>7.5920000000000001E-2</v>
      </c>
      <c r="M78" s="1" t="s">
        <v>83</v>
      </c>
      <c r="O78" s="9">
        <f t="shared" si="80"/>
        <v>0.12880851461086951</v>
      </c>
      <c r="P78" s="9">
        <f t="shared" si="66"/>
        <v>4.0854564003781513E-2</v>
      </c>
      <c r="Q78" s="12">
        <f t="shared" si="67"/>
        <v>7.3538215206806722E-3</v>
      </c>
      <c r="R78" s="9">
        <f t="shared" si="68"/>
        <v>1.36656E-2</v>
      </c>
      <c r="S78" s="13">
        <f t="shared" si="69"/>
        <v>0.53812650163042031</v>
      </c>
      <c r="T78" s="2">
        <f t="shared" si="70"/>
        <v>0.01</v>
      </c>
      <c r="U78" s="14">
        <f t="shared" si="71"/>
        <v>5.3812650163042033E-3</v>
      </c>
      <c r="V78" s="13"/>
      <c r="W78" s="2"/>
      <c r="X78" s="14"/>
      <c r="Y78" s="2">
        <v>0.05</v>
      </c>
      <c r="Z78" s="2">
        <v>0.27</v>
      </c>
      <c r="AA78" s="2">
        <f t="shared" si="72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3"/>
        <v>1.44E-2</v>
      </c>
      <c r="AQ78" s="1">
        <f t="shared" si="74"/>
        <v>3.3281265016304205E-2</v>
      </c>
      <c r="AR78" s="9">
        <f t="shared" si="75"/>
        <v>7.5919999999999996</v>
      </c>
      <c r="AS78" s="1">
        <f t="shared" si="76"/>
        <v>0.18</v>
      </c>
      <c r="AT78" s="1">
        <f t="shared" si="77"/>
        <v>720538.58333333337</v>
      </c>
      <c r="AU78" s="1">
        <f t="shared" si="78"/>
        <v>219563716.80183199</v>
      </c>
    </row>
    <row r="79" spans="1:48" x14ac:dyDescent="0.15">
      <c r="C79" s="7">
        <v>6</v>
      </c>
      <c r="D79" s="8">
        <v>23.838209654</v>
      </c>
      <c r="E79" s="10">
        <f t="shared" si="79"/>
        <v>24.2033311787097</v>
      </c>
      <c r="F79" s="7" t="s">
        <v>83</v>
      </c>
      <c r="G79" s="1">
        <v>7</v>
      </c>
      <c r="H79" s="9">
        <f t="shared" si="61"/>
        <v>23.838209654</v>
      </c>
      <c r="I79" s="9">
        <f t="shared" si="62"/>
        <v>296.988209654</v>
      </c>
      <c r="J79" s="9">
        <f t="shared" si="63"/>
        <v>0.30465802618595028</v>
      </c>
      <c r="K79" s="9">
        <f t="shared" si="64"/>
        <v>7.5919999999999996</v>
      </c>
      <c r="L79" s="9">
        <f t="shared" si="65"/>
        <v>7.5920000000000001E-2</v>
      </c>
      <c r="M79" s="1" t="s">
        <v>83</v>
      </c>
      <c r="O79" s="9">
        <f t="shared" si="80"/>
        <v>0.16387395060708798</v>
      </c>
      <c r="P79" s="9">
        <f t="shared" si="66"/>
        <v>4.9925514335249332E-2</v>
      </c>
      <c r="Q79" s="12">
        <f t="shared" si="67"/>
        <v>8.9865925803448796E-3</v>
      </c>
      <c r="R79" s="9">
        <f t="shared" si="68"/>
        <v>1.36656E-2</v>
      </c>
      <c r="S79" s="13">
        <f t="shared" si="69"/>
        <v>0.65760688007441159</v>
      </c>
      <c r="T79" s="2">
        <f t="shared" si="70"/>
        <v>0.01</v>
      </c>
      <c r="U79" s="14">
        <f t="shared" si="71"/>
        <v>6.576068800744116E-3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3.4476068800744115E-2</v>
      </c>
      <c r="AR79" s="9">
        <f t="shared" si="75"/>
        <v>7.5919999999999996</v>
      </c>
      <c r="AS79" s="1">
        <f t="shared" si="76"/>
        <v>0.18</v>
      </c>
      <c r="AT79" s="1">
        <f t="shared" si="77"/>
        <v>720538.58333333337</v>
      </c>
      <c r="AU79" s="1">
        <f t="shared" si="78"/>
        <v>227446096.26162732</v>
      </c>
    </row>
    <row r="80" spans="1:48" x14ac:dyDescent="0.15">
      <c r="C80" s="7">
        <v>7</v>
      </c>
      <c r="D80" s="8">
        <v>23.506985184838701</v>
      </c>
      <c r="E80" s="10">
        <f t="shared" si="79"/>
        <v>23.838209654</v>
      </c>
      <c r="F80" s="7" t="s">
        <v>83</v>
      </c>
      <c r="G80" s="1">
        <v>8</v>
      </c>
      <c r="H80" s="9">
        <f t="shared" si="61"/>
        <v>23.506985184838701</v>
      </c>
      <c r="I80" s="9">
        <f t="shared" si="62"/>
        <v>296.65698518483867</v>
      </c>
      <c r="J80" s="9">
        <f t="shared" si="63"/>
        <v>0.29370756239243784</v>
      </c>
      <c r="K80" s="9">
        <f t="shared" si="64"/>
        <v>7.5919999999999996</v>
      </c>
      <c r="L80" s="9">
        <f t="shared" si="65"/>
        <v>7.5920000000000001E-2</v>
      </c>
      <c r="M80" s="1" t="s">
        <v>83</v>
      </c>
      <c r="O80" s="9">
        <f t="shared" si="80"/>
        <v>0.18986843627183864</v>
      </c>
      <c r="P80" s="9">
        <f t="shared" si="66"/>
        <v>5.5765795592665653E-2</v>
      </c>
      <c r="Q80" s="12">
        <f t="shared" si="67"/>
        <v>1.0037843206679817E-2</v>
      </c>
      <c r="R80" s="9">
        <f t="shared" si="68"/>
        <v>1.36656E-2</v>
      </c>
      <c r="S80" s="13">
        <f t="shared" si="69"/>
        <v>0.73453366165260336</v>
      </c>
      <c r="T80" s="2">
        <f t="shared" si="70"/>
        <v>0.01</v>
      </c>
      <c r="U80" s="14">
        <f t="shared" si="71"/>
        <v>7.3453366165260334E-3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3.5245336616526034E-2</v>
      </c>
      <c r="AR80" s="9">
        <f t="shared" si="75"/>
        <v>7.5919999999999996</v>
      </c>
      <c r="AS80" s="1">
        <f t="shared" si="76"/>
        <v>0.18</v>
      </c>
      <c r="AT80" s="1">
        <f t="shared" si="77"/>
        <v>720538.58333333337</v>
      </c>
      <c r="AU80" s="1">
        <f t="shared" si="78"/>
        <v>232521122.72971264</v>
      </c>
    </row>
    <row r="81" spans="1:48" x14ac:dyDescent="0.15">
      <c r="C81" s="7">
        <v>8</v>
      </c>
      <c r="D81" s="8">
        <v>24.871625550645199</v>
      </c>
      <c r="E81" s="10">
        <f t="shared" si="79"/>
        <v>23.506985184838701</v>
      </c>
      <c r="F81" s="7" t="s">
        <v>83</v>
      </c>
      <c r="G81" s="1">
        <v>9</v>
      </c>
      <c r="H81" s="9">
        <f t="shared" si="61"/>
        <v>24.871625550645199</v>
      </c>
      <c r="I81" s="9">
        <f t="shared" si="62"/>
        <v>298.02162555064518</v>
      </c>
      <c r="J81" s="9">
        <f t="shared" si="63"/>
        <v>0.34133865852026479</v>
      </c>
      <c r="K81" s="9">
        <f t="shared" si="64"/>
        <v>7.5919999999999996</v>
      </c>
      <c r="L81" s="9">
        <f t="shared" si="65"/>
        <v>7.5920000000000001E-2</v>
      </c>
      <c r="M81" s="1" t="s">
        <v>83</v>
      </c>
      <c r="O81" s="9">
        <f t="shared" si="80"/>
        <v>0.21002264067917298</v>
      </c>
      <c r="P81" s="9">
        <f t="shared" si="66"/>
        <v>7.1688846428312497E-2</v>
      </c>
      <c r="Q81" s="12">
        <f t="shared" si="67"/>
        <v>1.290399235709625E-2</v>
      </c>
      <c r="R81" s="9">
        <f t="shared" si="68"/>
        <v>1.36656E-2</v>
      </c>
      <c r="S81" s="13">
        <f t="shared" si="69"/>
        <v>0.94426826170063882</v>
      </c>
      <c r="T81" s="2">
        <f t="shared" si="70"/>
        <v>0.01</v>
      </c>
      <c r="U81" s="14">
        <f t="shared" si="71"/>
        <v>9.4426826170063878E-3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3.7342682617006392E-2</v>
      </c>
      <c r="AR81" s="9">
        <f t="shared" si="75"/>
        <v>7.5919999999999996</v>
      </c>
      <c r="AS81" s="1">
        <f t="shared" si="76"/>
        <v>0.18</v>
      </c>
      <c r="AT81" s="1">
        <f t="shared" si="77"/>
        <v>720538.58333333337</v>
      </c>
      <c r="AU81" s="1">
        <f t="shared" si="78"/>
        <v>246357768.75441539</v>
      </c>
    </row>
    <row r="82" spans="1:48" x14ac:dyDescent="0.15">
      <c r="C82" s="7">
        <v>9</v>
      </c>
      <c r="D82" s="8">
        <v>26.127617586333301</v>
      </c>
      <c r="E82" s="10">
        <f t="shared" si="79"/>
        <v>24.871625550645199</v>
      </c>
      <c r="F82" s="7" t="s">
        <v>83</v>
      </c>
      <c r="G82" s="1">
        <v>10</v>
      </c>
      <c r="H82" s="9">
        <f t="shared" si="61"/>
        <v>26.127617586333301</v>
      </c>
      <c r="I82" s="9">
        <f t="shared" si="62"/>
        <v>299.27761758633329</v>
      </c>
      <c r="J82" s="9">
        <f t="shared" si="63"/>
        <v>0.39150126604783031</v>
      </c>
      <c r="K82" s="9">
        <f t="shared" si="64"/>
        <v>7.5919999999999996</v>
      </c>
      <c r="L82" s="9">
        <f t="shared" si="65"/>
        <v>7.5920000000000001E-2</v>
      </c>
      <c r="M82" s="1" t="s">
        <v>83</v>
      </c>
      <c r="O82" s="9">
        <f t="shared" si="80"/>
        <v>0.21425379425086047</v>
      </c>
      <c r="P82" s="9">
        <f t="shared" si="66"/>
        <v>8.3880631704763217E-2</v>
      </c>
      <c r="Q82" s="12">
        <f t="shared" si="67"/>
        <v>1.5098513706857379E-2</v>
      </c>
      <c r="R82" s="9">
        <f t="shared" si="68"/>
        <v>1.36656E-2</v>
      </c>
      <c r="S82" s="13">
        <f t="shared" si="69"/>
        <v>1.1048555282503059</v>
      </c>
      <c r="T82" s="2">
        <f t="shared" si="70"/>
        <v>0.01</v>
      </c>
      <c r="U82" s="14">
        <f t="shared" si="71"/>
        <v>1.1048555282503059E-2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3.8948555282503058E-2</v>
      </c>
      <c r="AR82" s="9">
        <f t="shared" si="75"/>
        <v>7.5919999999999996</v>
      </c>
      <c r="AS82" s="1">
        <f t="shared" si="76"/>
        <v>0.18</v>
      </c>
      <c r="AT82" s="1">
        <f t="shared" si="77"/>
        <v>720538.58333333337</v>
      </c>
      <c r="AU82" s="1">
        <f t="shared" si="78"/>
        <v>256952058.69424134</v>
      </c>
    </row>
    <row r="83" spans="1:48" x14ac:dyDescent="0.15">
      <c r="C83" s="7">
        <v>10</v>
      </c>
      <c r="D83" s="8">
        <v>26.6197139541935</v>
      </c>
      <c r="E83" s="10">
        <f t="shared" si="79"/>
        <v>26.127617586333301</v>
      </c>
      <c r="F83" s="7" t="s">
        <v>83</v>
      </c>
      <c r="G83" s="1">
        <v>11</v>
      </c>
      <c r="H83" s="9">
        <f t="shared" si="61"/>
        <v>26.6197139541935</v>
      </c>
      <c r="I83" s="9">
        <f t="shared" si="62"/>
        <v>299.76971395419349</v>
      </c>
      <c r="J83" s="9">
        <f t="shared" si="63"/>
        <v>0.41297888109313896</v>
      </c>
      <c r="K83" s="9">
        <f t="shared" si="64"/>
        <v>7.5919999999999996</v>
      </c>
      <c r="L83" s="9">
        <f t="shared" si="65"/>
        <v>7.5920000000000001E-2</v>
      </c>
      <c r="M83" s="1" t="s">
        <v>85</v>
      </c>
      <c r="N83" s="9">
        <f>(O82-P82)*$C$21/100</f>
        <v>0.12385450441879239</v>
      </c>
      <c r="O83" s="9">
        <f t="shared" si="80"/>
        <v>8.2438658127304859E-2</v>
      </c>
      <c r="P83" s="9">
        <f t="shared" si="66"/>
        <v>3.4045424792234165E-2</v>
      </c>
      <c r="Q83" s="12">
        <f t="shared" si="67"/>
        <v>6.1281764626021492E-3</v>
      </c>
      <c r="R83" s="9">
        <f t="shared" si="68"/>
        <v>1.36656E-2</v>
      </c>
      <c r="S83" s="13">
        <f t="shared" si="69"/>
        <v>0.44843815585134567</v>
      </c>
      <c r="T83" s="2">
        <f t="shared" si="70"/>
        <v>0.01</v>
      </c>
      <c r="U83" s="14">
        <f t="shared" si="71"/>
        <v>4.4843815585134568E-3</v>
      </c>
      <c r="V83" s="13"/>
      <c r="W83" s="2"/>
      <c r="X83" s="14"/>
      <c r="Y83" s="2">
        <v>0.05</v>
      </c>
      <c r="Z83" s="2">
        <v>0.27</v>
      </c>
      <c r="AA83" s="2">
        <f t="shared" si="72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3"/>
        <v>1.44E-2</v>
      </c>
      <c r="AQ83" s="1">
        <f t="shared" si="74"/>
        <v>3.2384381558513461E-2</v>
      </c>
      <c r="AR83" s="9">
        <f t="shared" si="75"/>
        <v>7.5919999999999996</v>
      </c>
      <c r="AS83" s="1">
        <f t="shared" si="76"/>
        <v>0.18</v>
      </c>
      <c r="AT83" s="1">
        <f t="shared" si="77"/>
        <v>720538.58333333337</v>
      </c>
      <c r="AU83" s="1">
        <f t="shared" si="78"/>
        <v>213646782.29125541</v>
      </c>
    </row>
    <row r="84" spans="1:48" x14ac:dyDescent="0.15">
      <c r="C84" s="7">
        <v>11</v>
      </c>
      <c r="D84" s="8">
        <v>25.999150917333299</v>
      </c>
      <c r="E84" s="10">
        <f t="shared" si="79"/>
        <v>26.6197139541935</v>
      </c>
      <c r="F84" s="7" t="s">
        <v>85</v>
      </c>
      <c r="G84" s="1">
        <v>12</v>
      </c>
      <c r="H84" s="9">
        <f t="shared" si="61"/>
        <v>25.999150917333299</v>
      </c>
      <c r="I84" s="9">
        <f t="shared" si="62"/>
        <v>299.14915091733326</v>
      </c>
      <c r="J84" s="9">
        <f t="shared" si="63"/>
        <v>0.38606942518645165</v>
      </c>
      <c r="K84" s="9">
        <f t="shared" si="64"/>
        <v>7.5919999999999996</v>
      </c>
      <c r="L84" s="9">
        <f t="shared" si="65"/>
        <v>7.5920000000000001E-2</v>
      </c>
      <c r="M84" s="1" t="s">
        <v>83</v>
      </c>
      <c r="O84" s="9">
        <f t="shared" si="80"/>
        <v>0.12431323333507072</v>
      </c>
      <c r="P84" s="9">
        <f t="shared" si="66"/>
        <v>4.7993538536739995E-2</v>
      </c>
      <c r="Q84" s="12">
        <f t="shared" si="67"/>
        <v>8.6388369366131989E-3</v>
      </c>
      <c r="R84" s="9">
        <f t="shared" si="68"/>
        <v>1.36656E-2</v>
      </c>
      <c r="S84" s="13">
        <f t="shared" si="69"/>
        <v>0.6321593590192307</v>
      </c>
      <c r="T84" s="2">
        <f t="shared" si="70"/>
        <v>0.01</v>
      </c>
      <c r="U84" s="14">
        <f t="shared" si="71"/>
        <v>6.3215935901923068E-3</v>
      </c>
      <c r="V84" s="13"/>
      <c r="W84" s="2"/>
      <c r="X84" s="14"/>
      <c r="Y84" s="2">
        <v>0.05</v>
      </c>
      <c r="Z84" s="2">
        <v>0.27</v>
      </c>
      <c r="AA84" s="2">
        <f t="shared" si="72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3"/>
        <v>1.44E-2</v>
      </c>
      <c r="AQ84" s="1">
        <f t="shared" si="74"/>
        <v>3.4221593590192306E-2</v>
      </c>
      <c r="AR84" s="9">
        <f t="shared" si="75"/>
        <v>7.5919999999999996</v>
      </c>
      <c r="AS84" s="1">
        <f t="shared" si="76"/>
        <v>0.18</v>
      </c>
      <c r="AT84" s="1">
        <f t="shared" si="77"/>
        <v>720538.58333333337</v>
      </c>
      <c r="AU84" s="1">
        <f t="shared" si="78"/>
        <v>225767268.15712735</v>
      </c>
      <c r="AV84" s="1">
        <f>SUM(AU73:AU84)</f>
        <v>2731052425.1358204</v>
      </c>
    </row>
    <row r="85" spans="1:48" x14ac:dyDescent="0.15">
      <c r="C85" s="7">
        <v>12</v>
      </c>
      <c r="D85" s="8">
        <v>26.063645648709699</v>
      </c>
      <c r="E85" s="10">
        <f t="shared" si="79"/>
        <v>25.999150917333299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118.625</v>
      </c>
      <c r="C89" s="7" t="s">
        <v>82</v>
      </c>
      <c r="D89" s="8">
        <v>25.567072902903199</v>
      </c>
      <c r="E89" s="7"/>
      <c r="F89" s="7"/>
      <c r="G89" s="1">
        <v>1</v>
      </c>
      <c r="H89" s="9">
        <f t="shared" ref="H89:H100" si="81">E90</f>
        <v>25.567072902903199</v>
      </c>
      <c r="I89" s="9">
        <f t="shared" ref="I89:I100" si="82">H89+273.15</f>
        <v>298.71707290290317</v>
      </c>
      <c r="J89" s="9">
        <f t="shared" ref="J89:J100" si="83">EXP(($C$15*(I89-$C$13))/($C$16*I89*$C$13))</f>
        <v>0.36831475998934737</v>
      </c>
      <c r="K89" s="9">
        <f t="shared" ref="K89:K100" si="84">$B$89/12</f>
        <v>9.8854166666666661</v>
      </c>
      <c r="L89" s="9">
        <f t="shared" ref="L89:L100" si="85">K89*$B$90/100</f>
        <v>3.3610416666666665</v>
      </c>
      <c r="M89" s="1" t="s">
        <v>83</v>
      </c>
      <c r="O89" s="9">
        <f>L89</f>
        <v>3.3610416666666665</v>
      </c>
      <c r="P89" s="9">
        <f t="shared" ref="P89:P100" si="86">O89*J89</f>
        <v>1.2379212547725293</v>
      </c>
      <c r="Q89" s="12">
        <f t="shared" ref="Q89:Q100" si="87">P89*$B$91</f>
        <v>0.55706456464763821</v>
      </c>
      <c r="R89" s="9">
        <f t="shared" ref="R89:R100" si="88">L89*$B$91</f>
        <v>1.51246875</v>
      </c>
      <c r="S89" s="13">
        <f t="shared" ref="S89:S100" si="89">Q89/R89</f>
        <v>0.36831475998934737</v>
      </c>
      <c r="T89" s="2">
        <f t="shared" ref="T89:T100" si="90">$B$90/100</f>
        <v>0.34</v>
      </c>
      <c r="U89" s="14">
        <f t="shared" ref="U89:U100" si="91">S89*T89</f>
        <v>0.12522701839637812</v>
      </c>
      <c r="V89" s="2">
        <v>240</v>
      </c>
      <c r="W89" s="2">
        <v>0.06</v>
      </c>
      <c r="X89" s="2">
        <v>15.1</v>
      </c>
      <c r="Y89" s="2">
        <v>0.14000000000000001</v>
      </c>
      <c r="Z89" s="2"/>
      <c r="AA89" s="2"/>
      <c r="AB89" s="2">
        <v>220</v>
      </c>
      <c r="AC89" s="2">
        <v>0.26</v>
      </c>
      <c r="AD89" s="2">
        <v>110</v>
      </c>
      <c r="AE89" s="2">
        <v>0.02</v>
      </c>
      <c r="AF89" s="2">
        <v>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0.11369994604650802</v>
      </c>
      <c r="AK89" s="9">
        <f t="shared" ref="AK89:AK100" si="93">$B$89/12</f>
        <v>9.8854166666666661</v>
      </c>
      <c r="AL89" s="1">
        <f t="shared" ref="AL89:AL100" si="94">$B$91</f>
        <v>0.45</v>
      </c>
      <c r="AM89" s="17">
        <f t="shared" ref="AM89:AM100" si="95">$E$6/12</f>
        <v>3232991.8333333335</v>
      </c>
      <c r="AN89" s="1">
        <f t="shared" ref="AN89:AN100" si="96">AM89*10000*AK89*AJ89</f>
        <v>36337901684.462723</v>
      </c>
    </row>
    <row r="90" spans="1:48" x14ac:dyDescent="0.15">
      <c r="A90" s="1" t="s">
        <v>84</v>
      </c>
      <c r="B90" s="1">
        <f>H6</f>
        <v>34</v>
      </c>
      <c r="C90" s="7">
        <v>1</v>
      </c>
      <c r="D90" s="8">
        <v>24.900047099999998</v>
      </c>
      <c r="E90" s="10">
        <f t="shared" ref="E90:E101" si="97">D89</f>
        <v>25.567072902903199</v>
      </c>
      <c r="F90" s="7" t="s">
        <v>83</v>
      </c>
      <c r="G90" s="1">
        <v>2</v>
      </c>
      <c r="H90" s="9">
        <f t="shared" si="81"/>
        <v>24.900047099999998</v>
      </c>
      <c r="I90" s="9">
        <f t="shared" si="82"/>
        <v>298.05004709999997</v>
      </c>
      <c r="J90" s="9">
        <f t="shared" si="83"/>
        <v>0.34240375442036175</v>
      </c>
      <c r="K90" s="9">
        <f t="shared" si="84"/>
        <v>9.8854166666666661</v>
      </c>
      <c r="L90" s="9">
        <f t="shared" si="85"/>
        <v>3.3610416666666665</v>
      </c>
      <c r="M90" s="1" t="s">
        <v>83</v>
      </c>
      <c r="O90" s="9">
        <f t="shared" ref="O90:O100" si="98">L90+O89-P89-N90</f>
        <v>5.4841620785608036</v>
      </c>
      <c r="P90" s="9">
        <f t="shared" si="86"/>
        <v>1.877797685548994</v>
      </c>
      <c r="Q90" s="12">
        <f t="shared" si="87"/>
        <v>0.84500895849704727</v>
      </c>
      <c r="R90" s="9">
        <f t="shared" si="88"/>
        <v>1.51246875</v>
      </c>
      <c r="S90" s="13">
        <f t="shared" si="89"/>
        <v>0.55869515221193644</v>
      </c>
      <c r="T90" s="2">
        <f t="shared" si="90"/>
        <v>0.34</v>
      </c>
      <c r="U90" s="14">
        <f t="shared" si="91"/>
        <v>0.18995635175205841</v>
      </c>
      <c r="V90" s="2">
        <v>240</v>
      </c>
      <c r="W90" s="2">
        <v>0.06</v>
      </c>
      <c r="X90" s="2">
        <v>15.1</v>
      </c>
      <c r="Y90" s="2">
        <v>0.14000000000000001</v>
      </c>
      <c r="Z90" s="2"/>
      <c r="AA90" s="2"/>
      <c r="AB90" s="2">
        <v>220</v>
      </c>
      <c r="AC90" s="2">
        <v>0.26</v>
      </c>
      <c r="AD90" s="2">
        <v>110</v>
      </c>
      <c r="AE90" s="2">
        <v>0.02</v>
      </c>
      <c r="AF90" s="2">
        <v>3</v>
      </c>
      <c r="AG90" s="2">
        <v>0.01</v>
      </c>
      <c r="AH90" s="2"/>
      <c r="AI90" s="2"/>
      <c r="AJ90" s="1">
        <f t="shared" si="92"/>
        <v>0.1332158400532456</v>
      </c>
      <c r="AK90" s="9">
        <f t="shared" si="93"/>
        <v>9.8854166666666661</v>
      </c>
      <c r="AL90" s="1">
        <f t="shared" si="94"/>
        <v>0.45</v>
      </c>
      <c r="AM90" s="17">
        <f t="shared" si="95"/>
        <v>3232991.8333333335</v>
      </c>
      <c r="AN90" s="1">
        <f t="shared" si="96"/>
        <v>42575078238.716736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25.109993300689698</v>
      </c>
      <c r="E91" s="10">
        <f t="shared" si="97"/>
        <v>24.900047099999998</v>
      </c>
      <c r="F91" s="7" t="s">
        <v>83</v>
      </c>
      <c r="G91" s="1">
        <v>3</v>
      </c>
      <c r="H91" s="9">
        <f t="shared" si="81"/>
        <v>25.109993300689698</v>
      </c>
      <c r="I91" s="9">
        <f t="shared" si="82"/>
        <v>298.2599933006897</v>
      </c>
      <c r="J91" s="9">
        <f t="shared" si="83"/>
        <v>0.35036866756355506</v>
      </c>
      <c r="K91" s="9">
        <f t="shared" si="84"/>
        <v>9.8854166666666661</v>
      </c>
      <c r="L91" s="9">
        <f t="shared" si="85"/>
        <v>3.3610416666666665</v>
      </c>
      <c r="M91" s="1" t="s">
        <v>83</v>
      </c>
      <c r="O91" s="9">
        <f t="shared" si="98"/>
        <v>6.9674060596784768</v>
      </c>
      <c r="P91" s="9">
        <f t="shared" si="86"/>
        <v>2.4411607775037871</v>
      </c>
      <c r="Q91" s="12">
        <f t="shared" si="87"/>
        <v>1.0985223498767043</v>
      </c>
      <c r="R91" s="9">
        <f t="shared" si="88"/>
        <v>1.51246875</v>
      </c>
      <c r="S91" s="13">
        <f t="shared" si="89"/>
        <v>0.72631077493449314</v>
      </c>
      <c r="T91" s="2">
        <f t="shared" si="90"/>
        <v>0.34</v>
      </c>
      <c r="U91" s="14">
        <f t="shared" si="91"/>
        <v>0.24694566347772767</v>
      </c>
      <c r="V91" s="2">
        <v>240</v>
      </c>
      <c r="W91" s="2">
        <v>0.06</v>
      </c>
      <c r="X91" s="2">
        <v>15.1</v>
      </c>
      <c r="Y91" s="2">
        <v>0.14000000000000001</v>
      </c>
      <c r="Z91" s="2"/>
      <c r="AA91" s="2"/>
      <c r="AB91" s="2">
        <v>220</v>
      </c>
      <c r="AC91" s="2">
        <v>0.26</v>
      </c>
      <c r="AD91" s="2">
        <v>110</v>
      </c>
      <c r="AE91" s="2">
        <v>0.02</v>
      </c>
      <c r="AF91" s="2">
        <v>3</v>
      </c>
      <c r="AG91" s="2">
        <v>0.01</v>
      </c>
      <c r="AH91" s="2"/>
      <c r="AI91" s="2"/>
      <c r="AJ91" s="1">
        <f t="shared" si="92"/>
        <v>0.15039811753853488</v>
      </c>
      <c r="AK91" s="9">
        <f t="shared" si="93"/>
        <v>9.8854166666666661</v>
      </c>
      <c r="AL91" s="1">
        <f t="shared" si="94"/>
        <v>0.45</v>
      </c>
      <c r="AM91" s="17">
        <f t="shared" si="95"/>
        <v>3232991.8333333335</v>
      </c>
      <c r="AN91" s="1">
        <f t="shared" si="96"/>
        <v>48066443289.322891</v>
      </c>
    </row>
    <row r="92" spans="1:48" x14ac:dyDescent="0.15">
      <c r="C92" s="7">
        <v>3</v>
      </c>
      <c r="D92" s="8">
        <v>25.1326470903226</v>
      </c>
      <c r="E92" s="10">
        <f t="shared" si="97"/>
        <v>25.109993300689698</v>
      </c>
      <c r="F92" s="7" t="s">
        <v>83</v>
      </c>
      <c r="G92" s="1">
        <v>4</v>
      </c>
      <c r="H92" s="9">
        <f t="shared" si="81"/>
        <v>25.1326470903226</v>
      </c>
      <c r="I92" s="9">
        <f t="shared" si="82"/>
        <v>298.2826470903226</v>
      </c>
      <c r="J92" s="9">
        <f t="shared" si="83"/>
        <v>0.35123842347077489</v>
      </c>
      <c r="K92" s="9">
        <f t="shared" si="84"/>
        <v>9.8854166666666661</v>
      </c>
      <c r="L92" s="9">
        <f t="shared" si="85"/>
        <v>3.3610416666666665</v>
      </c>
      <c r="M92" s="1" t="s">
        <v>83</v>
      </c>
      <c r="O92" s="9">
        <f t="shared" si="98"/>
        <v>7.8872869488413553</v>
      </c>
      <c r="P92" s="9">
        <f t="shared" si="86"/>
        <v>2.7703182333726559</v>
      </c>
      <c r="Q92" s="12">
        <f t="shared" si="87"/>
        <v>1.2466432050176952</v>
      </c>
      <c r="R92" s="9">
        <f t="shared" si="88"/>
        <v>1.51246875</v>
      </c>
      <c r="S92" s="13">
        <f t="shared" si="89"/>
        <v>0.82424394224191089</v>
      </c>
      <c r="T92" s="2">
        <f t="shared" si="90"/>
        <v>0.34</v>
      </c>
      <c r="U92" s="14">
        <f t="shared" si="91"/>
        <v>0.28024294036224973</v>
      </c>
      <c r="V92" s="2">
        <v>240</v>
      </c>
      <c r="W92" s="2">
        <v>0.06</v>
      </c>
      <c r="X92" s="2">
        <v>15.1</v>
      </c>
      <c r="Y92" s="2">
        <v>0.14000000000000001</v>
      </c>
      <c r="Z92" s="2"/>
      <c r="AA92" s="2"/>
      <c r="AB92" s="2">
        <v>220</v>
      </c>
      <c r="AC92" s="2">
        <v>0.26</v>
      </c>
      <c r="AD92" s="2">
        <v>110</v>
      </c>
      <c r="AE92" s="2">
        <v>0.02</v>
      </c>
      <c r="AF92" s="2">
        <v>3</v>
      </c>
      <c r="AG92" s="2">
        <v>0.01</v>
      </c>
      <c r="AH92" s="2"/>
      <c r="AI92" s="2"/>
      <c r="AJ92" s="1">
        <f t="shared" si="92"/>
        <v>0.16043724651921831</v>
      </c>
      <c r="AK92" s="9">
        <f t="shared" si="93"/>
        <v>9.8854166666666661</v>
      </c>
      <c r="AL92" s="1">
        <f t="shared" si="94"/>
        <v>0.45</v>
      </c>
      <c r="AM92" s="17">
        <f t="shared" si="95"/>
        <v>3232991.8333333335</v>
      </c>
      <c r="AN92" s="1">
        <f t="shared" si="96"/>
        <v>51274895839.937965</v>
      </c>
    </row>
    <row r="93" spans="1:48" x14ac:dyDescent="0.15">
      <c r="C93" s="7">
        <v>4</v>
      </c>
      <c r="D93" s="8">
        <v>25.169123605666702</v>
      </c>
      <c r="E93" s="10">
        <f t="shared" si="97"/>
        <v>25.1326470903226</v>
      </c>
      <c r="F93" s="7" t="s">
        <v>83</v>
      </c>
      <c r="G93" s="1">
        <v>5</v>
      </c>
      <c r="H93" s="9">
        <f t="shared" si="81"/>
        <v>25.169123605666702</v>
      </c>
      <c r="I93" s="9">
        <f t="shared" si="82"/>
        <v>298.31912360566668</v>
      </c>
      <c r="J93" s="9">
        <f t="shared" si="83"/>
        <v>0.35264314113228068</v>
      </c>
      <c r="K93" s="9">
        <f t="shared" si="84"/>
        <v>9.8854166666666661</v>
      </c>
      <c r="L93" s="9">
        <f t="shared" si="85"/>
        <v>3.3610416666666665</v>
      </c>
      <c r="M93" s="1" t="s">
        <v>85</v>
      </c>
      <c r="N93" s="9">
        <f>(O92-P92)*$C$21/100</f>
        <v>4.8611202796952639</v>
      </c>
      <c r="O93" s="9">
        <f t="shared" si="98"/>
        <v>3.6168901024401023</v>
      </c>
      <c r="P93" s="9">
        <f t="shared" si="86"/>
        <v>1.2754714868547341</v>
      </c>
      <c r="Q93" s="12">
        <f t="shared" si="87"/>
        <v>0.57396216908463038</v>
      </c>
      <c r="R93" s="9">
        <f t="shared" si="88"/>
        <v>1.51246875</v>
      </c>
      <c r="S93" s="13">
        <f t="shared" si="89"/>
        <v>0.37948696069563775</v>
      </c>
      <c r="T93" s="2">
        <f t="shared" si="90"/>
        <v>0.34</v>
      </c>
      <c r="U93" s="14">
        <f t="shared" si="91"/>
        <v>0.12902556663651685</v>
      </c>
      <c r="V93" s="2">
        <v>240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220</v>
      </c>
      <c r="AC93" s="2">
        <v>0.26</v>
      </c>
      <c r="AD93" s="2">
        <v>110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2"/>
        <v>0.11484520834090983</v>
      </c>
      <c r="AK93" s="9">
        <f t="shared" si="93"/>
        <v>9.8854166666666661</v>
      </c>
      <c r="AL93" s="1">
        <f t="shared" si="94"/>
        <v>0.45</v>
      </c>
      <c r="AM93" s="17">
        <f t="shared" si="95"/>
        <v>3232991.8333333335</v>
      </c>
      <c r="AN93" s="1">
        <f t="shared" si="96"/>
        <v>36703921459.352264</v>
      </c>
    </row>
    <row r="94" spans="1:48" x14ac:dyDescent="0.15">
      <c r="C94" s="7">
        <v>5</v>
      </c>
      <c r="D94" s="8">
        <v>24.2033311787097</v>
      </c>
      <c r="E94" s="10">
        <f t="shared" si="97"/>
        <v>25.169123605666702</v>
      </c>
      <c r="F94" s="7" t="s">
        <v>85</v>
      </c>
      <c r="G94" s="1">
        <v>6</v>
      </c>
      <c r="H94" s="9">
        <f t="shared" si="81"/>
        <v>24.2033311787097</v>
      </c>
      <c r="I94" s="9">
        <f t="shared" si="82"/>
        <v>297.35333117870965</v>
      </c>
      <c r="J94" s="9">
        <f t="shared" si="83"/>
        <v>0.31717285248729976</v>
      </c>
      <c r="K94" s="9">
        <f t="shared" si="84"/>
        <v>9.8854166666666661</v>
      </c>
      <c r="L94" s="9">
        <f t="shared" si="85"/>
        <v>3.3610416666666665</v>
      </c>
      <c r="M94" s="1" t="s">
        <v>83</v>
      </c>
      <c r="O94" s="9">
        <f t="shared" si="98"/>
        <v>5.7024602822520354</v>
      </c>
      <c r="P94" s="9">
        <f t="shared" si="86"/>
        <v>1.8086655939174106</v>
      </c>
      <c r="Q94" s="12">
        <f t="shared" si="87"/>
        <v>0.81389951726283472</v>
      </c>
      <c r="R94" s="9">
        <f t="shared" si="88"/>
        <v>1.51246875</v>
      </c>
      <c r="S94" s="13">
        <f t="shared" si="89"/>
        <v>0.53812650163042031</v>
      </c>
      <c r="T94" s="2">
        <f t="shared" si="90"/>
        <v>0.34</v>
      </c>
      <c r="U94" s="14">
        <f t="shared" si="91"/>
        <v>0.18296301055434291</v>
      </c>
      <c r="V94" s="2">
        <v>240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220</v>
      </c>
      <c r="AC94" s="2">
        <v>0.26</v>
      </c>
      <c r="AD94" s="2">
        <v>110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2"/>
        <v>0.13110734768213439</v>
      </c>
      <c r="AK94" s="9">
        <f t="shared" si="93"/>
        <v>9.8854166666666661</v>
      </c>
      <c r="AL94" s="1">
        <f t="shared" si="94"/>
        <v>0.45</v>
      </c>
      <c r="AM94" s="17">
        <f t="shared" si="95"/>
        <v>3232991.8333333335</v>
      </c>
      <c r="AN94" s="1">
        <f t="shared" si="96"/>
        <v>41901215223.403267</v>
      </c>
    </row>
    <row r="95" spans="1:48" x14ac:dyDescent="0.15">
      <c r="C95" s="7">
        <v>6</v>
      </c>
      <c r="D95" s="8">
        <v>23.838209654</v>
      </c>
      <c r="E95" s="10">
        <f t="shared" si="97"/>
        <v>24.2033311787097</v>
      </c>
      <c r="F95" s="7" t="s">
        <v>83</v>
      </c>
      <c r="G95" s="1">
        <v>7</v>
      </c>
      <c r="H95" s="9">
        <f t="shared" si="81"/>
        <v>23.838209654</v>
      </c>
      <c r="I95" s="9">
        <f t="shared" si="82"/>
        <v>296.988209654</v>
      </c>
      <c r="J95" s="9">
        <f t="shared" si="83"/>
        <v>0.30465802618595028</v>
      </c>
      <c r="K95" s="9">
        <f t="shared" si="84"/>
        <v>9.8854166666666661</v>
      </c>
      <c r="L95" s="9">
        <f t="shared" si="85"/>
        <v>3.3610416666666665</v>
      </c>
      <c r="M95" s="1" t="s">
        <v>83</v>
      </c>
      <c r="O95" s="9">
        <f t="shared" si="98"/>
        <v>7.2548363550012915</v>
      </c>
      <c r="P95" s="9">
        <f t="shared" si="86"/>
        <v>2.2102441242167674</v>
      </c>
      <c r="Q95" s="12">
        <f t="shared" si="87"/>
        <v>0.99460985589754536</v>
      </c>
      <c r="R95" s="9">
        <f t="shared" si="88"/>
        <v>1.51246875</v>
      </c>
      <c r="S95" s="13">
        <f t="shared" si="89"/>
        <v>0.6576068800744117</v>
      </c>
      <c r="T95" s="2">
        <f t="shared" si="90"/>
        <v>0.34</v>
      </c>
      <c r="U95" s="14">
        <f t="shared" si="91"/>
        <v>0.2235863392253</v>
      </c>
      <c r="V95" s="2">
        <v>240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220</v>
      </c>
      <c r="AC95" s="2">
        <v>0.26</v>
      </c>
      <c r="AD95" s="2">
        <v>110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2"/>
        <v>0.14335528127642794</v>
      </c>
      <c r="AK95" s="9">
        <f t="shared" si="93"/>
        <v>9.8854166666666661</v>
      </c>
      <c r="AL95" s="1">
        <f t="shared" si="94"/>
        <v>0.45</v>
      </c>
      <c r="AM95" s="17">
        <f t="shared" si="95"/>
        <v>3232991.8333333335</v>
      </c>
      <c r="AN95" s="1">
        <f t="shared" si="96"/>
        <v>45815590051.736229</v>
      </c>
    </row>
    <row r="96" spans="1:48" x14ac:dyDescent="0.15">
      <c r="C96" s="7">
        <v>7</v>
      </c>
      <c r="D96" s="8">
        <v>23.506985184838701</v>
      </c>
      <c r="E96" s="10">
        <f t="shared" si="97"/>
        <v>23.838209654</v>
      </c>
      <c r="F96" s="7" t="s">
        <v>83</v>
      </c>
      <c r="G96" s="1">
        <v>8</v>
      </c>
      <c r="H96" s="9">
        <f t="shared" si="81"/>
        <v>23.506985184838701</v>
      </c>
      <c r="I96" s="9">
        <f t="shared" si="82"/>
        <v>296.65698518483867</v>
      </c>
      <c r="J96" s="9">
        <f t="shared" si="83"/>
        <v>0.29370756239243784</v>
      </c>
      <c r="K96" s="9">
        <f t="shared" si="84"/>
        <v>9.8854166666666661</v>
      </c>
      <c r="L96" s="9">
        <f t="shared" si="85"/>
        <v>3.3610416666666665</v>
      </c>
      <c r="M96" s="1" t="s">
        <v>83</v>
      </c>
      <c r="O96" s="9">
        <f t="shared" si="98"/>
        <v>8.4056338974511906</v>
      </c>
      <c r="P96" s="9">
        <f t="shared" si="86"/>
        <v>2.4687982423836359</v>
      </c>
      <c r="Q96" s="12">
        <f t="shared" si="87"/>
        <v>1.1109592090726361</v>
      </c>
      <c r="R96" s="9">
        <f t="shared" si="88"/>
        <v>1.51246875</v>
      </c>
      <c r="S96" s="13">
        <f t="shared" si="89"/>
        <v>0.73453366165260348</v>
      </c>
      <c r="T96" s="2">
        <f t="shared" si="90"/>
        <v>0.34</v>
      </c>
      <c r="U96" s="14">
        <f t="shared" si="91"/>
        <v>0.24974144496188519</v>
      </c>
      <c r="V96" s="2">
        <v>240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220</v>
      </c>
      <c r="AC96" s="2">
        <v>0.26</v>
      </c>
      <c r="AD96" s="2">
        <v>110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2"/>
        <v>0.15124104565600838</v>
      </c>
      <c r="AK96" s="9">
        <f t="shared" si="93"/>
        <v>9.8854166666666661</v>
      </c>
      <c r="AL96" s="1">
        <f t="shared" si="94"/>
        <v>0.45</v>
      </c>
      <c r="AM96" s="17">
        <f t="shared" si="95"/>
        <v>3232991.8333333335</v>
      </c>
      <c r="AN96" s="1">
        <f t="shared" si="96"/>
        <v>48335838659.548416</v>
      </c>
    </row>
    <row r="97" spans="1:50" x14ac:dyDescent="0.15">
      <c r="C97" s="7">
        <v>8</v>
      </c>
      <c r="D97" s="8">
        <v>24.871625550645199</v>
      </c>
      <c r="E97" s="10">
        <f t="shared" si="97"/>
        <v>23.506985184838701</v>
      </c>
      <c r="F97" s="7" t="s">
        <v>83</v>
      </c>
      <c r="G97" s="1">
        <v>9</v>
      </c>
      <c r="H97" s="9">
        <f t="shared" si="81"/>
        <v>24.871625550645199</v>
      </c>
      <c r="I97" s="9">
        <f t="shared" si="82"/>
        <v>298.02162555064518</v>
      </c>
      <c r="J97" s="9">
        <f t="shared" si="83"/>
        <v>0.34133865852026479</v>
      </c>
      <c r="K97" s="9">
        <f t="shared" si="84"/>
        <v>9.8854166666666661</v>
      </c>
      <c r="L97" s="9">
        <f t="shared" si="85"/>
        <v>3.3610416666666665</v>
      </c>
      <c r="M97" s="1" t="s">
        <v>83</v>
      </c>
      <c r="O97" s="9">
        <f t="shared" si="98"/>
        <v>9.2978773217342212</v>
      </c>
      <c r="P97" s="9">
        <f t="shared" si="86"/>
        <v>3.1737249720867515</v>
      </c>
      <c r="Q97" s="12">
        <f t="shared" si="87"/>
        <v>1.4281762374390383</v>
      </c>
      <c r="R97" s="9">
        <f t="shared" si="88"/>
        <v>1.51246875</v>
      </c>
      <c r="S97" s="13">
        <f t="shared" si="89"/>
        <v>0.94426826170063893</v>
      </c>
      <c r="T97" s="2">
        <f t="shared" si="90"/>
        <v>0.34</v>
      </c>
      <c r="U97" s="14">
        <f t="shared" si="91"/>
        <v>0.32105120897821726</v>
      </c>
      <c r="V97" s="2">
        <v>240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220</v>
      </c>
      <c r="AC97" s="2">
        <v>0.26</v>
      </c>
      <c r="AD97" s="2">
        <v>110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2"/>
        <v>0.17274093950693253</v>
      </c>
      <c r="AK97" s="9">
        <f t="shared" si="93"/>
        <v>9.8854166666666661</v>
      </c>
      <c r="AL97" s="1">
        <f t="shared" si="94"/>
        <v>0.45</v>
      </c>
      <c r="AM97" s="17">
        <f t="shared" si="95"/>
        <v>3232991.8333333335</v>
      </c>
      <c r="AN97" s="1">
        <f t="shared" si="96"/>
        <v>55207091075.637497</v>
      </c>
    </row>
    <row r="98" spans="1:50" x14ac:dyDescent="0.15">
      <c r="C98" s="7">
        <v>9</v>
      </c>
      <c r="D98" s="8">
        <v>26.127617586333301</v>
      </c>
      <c r="E98" s="10">
        <f t="shared" si="97"/>
        <v>24.871625550645199</v>
      </c>
      <c r="F98" s="7" t="s">
        <v>83</v>
      </c>
      <c r="G98" s="1">
        <v>10</v>
      </c>
      <c r="H98" s="9">
        <f t="shared" si="81"/>
        <v>26.127617586333301</v>
      </c>
      <c r="I98" s="9">
        <f t="shared" si="82"/>
        <v>299.27761758633329</v>
      </c>
      <c r="J98" s="9">
        <f t="shared" si="83"/>
        <v>0.39150126604783031</v>
      </c>
      <c r="K98" s="9">
        <f t="shared" si="84"/>
        <v>9.8854166666666661</v>
      </c>
      <c r="L98" s="9">
        <f t="shared" si="85"/>
        <v>3.3610416666666665</v>
      </c>
      <c r="M98" s="1" t="s">
        <v>83</v>
      </c>
      <c r="O98" s="9">
        <f t="shared" si="98"/>
        <v>9.4851940163141357</v>
      </c>
      <c r="P98" s="9">
        <f t="shared" si="86"/>
        <v>3.7134654660962885</v>
      </c>
      <c r="Q98" s="12">
        <f t="shared" si="87"/>
        <v>1.6710594597433299</v>
      </c>
      <c r="R98" s="9">
        <f t="shared" si="88"/>
        <v>1.51246875</v>
      </c>
      <c r="S98" s="13">
        <f t="shared" si="89"/>
        <v>1.1048555282503059</v>
      </c>
      <c r="T98" s="2">
        <f t="shared" si="90"/>
        <v>0.34</v>
      </c>
      <c r="U98" s="14">
        <f t="shared" si="91"/>
        <v>0.37565087960510402</v>
      </c>
      <c r="V98" s="2">
        <v>240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220</v>
      </c>
      <c r="AC98" s="2">
        <v>0.26</v>
      </c>
      <c r="AD98" s="2">
        <v>110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2"/>
        <v>0.18920274020093886</v>
      </c>
      <c r="AK98" s="9">
        <f t="shared" si="93"/>
        <v>9.8854166666666661</v>
      </c>
      <c r="AL98" s="1">
        <f t="shared" si="94"/>
        <v>0.45</v>
      </c>
      <c r="AM98" s="17">
        <f t="shared" si="95"/>
        <v>3232991.8333333335</v>
      </c>
      <c r="AN98" s="1">
        <f t="shared" si="96"/>
        <v>60468195552.532661</v>
      </c>
    </row>
    <row r="99" spans="1:50" x14ac:dyDescent="0.15">
      <c r="C99" s="7">
        <v>10</v>
      </c>
      <c r="D99" s="8">
        <v>26.6197139541935</v>
      </c>
      <c r="E99" s="10">
        <f t="shared" si="97"/>
        <v>26.127617586333301</v>
      </c>
      <c r="F99" s="7" t="s">
        <v>83</v>
      </c>
      <c r="G99" s="1">
        <v>11</v>
      </c>
      <c r="H99" s="9">
        <f t="shared" si="81"/>
        <v>26.6197139541935</v>
      </c>
      <c r="I99" s="9">
        <f t="shared" si="82"/>
        <v>299.76971395419349</v>
      </c>
      <c r="J99" s="9">
        <f t="shared" si="83"/>
        <v>0.41297888109313896</v>
      </c>
      <c r="K99" s="9">
        <f t="shared" si="84"/>
        <v>9.8854166666666661</v>
      </c>
      <c r="L99" s="9">
        <f t="shared" si="85"/>
        <v>3.3610416666666665</v>
      </c>
      <c r="M99" s="1" t="s">
        <v>85</v>
      </c>
      <c r="N99" s="9">
        <f>(O98-P98)*$C$21/100</f>
        <v>5.4831421227069548</v>
      </c>
      <c r="O99" s="9">
        <f t="shared" si="98"/>
        <v>3.6496280941775598</v>
      </c>
      <c r="P99" s="9">
        <f t="shared" si="86"/>
        <v>1.5072193267395337</v>
      </c>
      <c r="Q99" s="12">
        <f t="shared" si="87"/>
        <v>0.67824869703279023</v>
      </c>
      <c r="R99" s="9">
        <f t="shared" si="88"/>
        <v>1.51246875</v>
      </c>
      <c r="S99" s="13">
        <f t="shared" si="89"/>
        <v>0.44843815585134583</v>
      </c>
      <c r="T99" s="2">
        <f t="shared" si="90"/>
        <v>0.34</v>
      </c>
      <c r="U99" s="14">
        <f t="shared" si="91"/>
        <v>0.15246897298945761</v>
      </c>
      <c r="V99" s="2">
        <v>240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220</v>
      </c>
      <c r="AC99" s="2">
        <v>0.26</v>
      </c>
      <c r="AD99" s="2">
        <v>110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2"/>
        <v>0.12191339535632148</v>
      </c>
      <c r="AK99" s="9">
        <f t="shared" si="93"/>
        <v>9.8854166666666661</v>
      </c>
      <c r="AL99" s="1">
        <f t="shared" si="94"/>
        <v>0.45</v>
      </c>
      <c r="AM99" s="17">
        <f t="shared" si="95"/>
        <v>3232991.8333333335</v>
      </c>
      <c r="AN99" s="1">
        <f t="shared" si="96"/>
        <v>38962876663.678963</v>
      </c>
    </row>
    <row r="100" spans="1:50" x14ac:dyDescent="0.15">
      <c r="C100" s="7">
        <v>11</v>
      </c>
      <c r="D100" s="8">
        <v>25.999150917333299</v>
      </c>
      <c r="E100" s="10">
        <f t="shared" si="97"/>
        <v>26.6197139541935</v>
      </c>
      <c r="F100" s="7" t="s">
        <v>85</v>
      </c>
      <c r="G100" s="1">
        <v>12</v>
      </c>
      <c r="H100" s="9">
        <f t="shared" si="81"/>
        <v>25.999150917333299</v>
      </c>
      <c r="I100" s="9">
        <f t="shared" si="82"/>
        <v>299.14915091733326</v>
      </c>
      <c r="J100" s="9">
        <f t="shared" si="83"/>
        <v>0.38606942518645165</v>
      </c>
      <c r="K100" s="9">
        <f t="shared" si="84"/>
        <v>9.8854166666666661</v>
      </c>
      <c r="L100" s="9">
        <f t="shared" si="85"/>
        <v>3.3610416666666665</v>
      </c>
      <c r="M100" s="1" t="s">
        <v>83</v>
      </c>
      <c r="O100" s="9">
        <f t="shared" si="98"/>
        <v>5.5034504341046926</v>
      </c>
      <c r="P100" s="9">
        <f t="shared" si="86"/>
        <v>2.1247139456369264</v>
      </c>
      <c r="Q100" s="12">
        <f t="shared" si="87"/>
        <v>0.95612127553661685</v>
      </c>
      <c r="R100" s="9">
        <f t="shared" si="88"/>
        <v>1.51246875</v>
      </c>
      <c r="S100" s="13">
        <f t="shared" si="89"/>
        <v>0.63215935901923048</v>
      </c>
      <c r="T100" s="2">
        <f t="shared" si="90"/>
        <v>0.34</v>
      </c>
      <c r="U100" s="14">
        <f t="shared" si="91"/>
        <v>0.21493418206653839</v>
      </c>
      <c r="V100" s="2">
        <v>240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220</v>
      </c>
      <c r="AC100" s="2">
        <v>0.26</v>
      </c>
      <c r="AD100" s="2">
        <v>110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2"/>
        <v>0.14074665589306132</v>
      </c>
      <c r="AK100" s="9">
        <f t="shared" si="93"/>
        <v>9.8854166666666661</v>
      </c>
      <c r="AL100" s="1">
        <f t="shared" si="94"/>
        <v>0.45</v>
      </c>
      <c r="AM100" s="17">
        <f t="shared" si="95"/>
        <v>3232991.8333333335</v>
      </c>
      <c r="AN100" s="1">
        <f t="shared" si="96"/>
        <v>44981887169.646942</v>
      </c>
      <c r="AO100" s="1">
        <f>SUM(AN89:AN100)</f>
        <v>550630934907.97656</v>
      </c>
    </row>
    <row r="101" spans="1:50" x14ac:dyDescent="0.15">
      <c r="C101" s="7">
        <v>12</v>
      </c>
      <c r="D101" s="8">
        <v>26.063645648709699</v>
      </c>
      <c r="E101" s="10">
        <f t="shared" si="97"/>
        <v>25.999150917333299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8">
        <v>25.567072902903199</v>
      </c>
      <c r="E105" s="7"/>
      <c r="F105" s="7"/>
      <c r="G105" s="1">
        <v>1</v>
      </c>
      <c r="H105" s="9">
        <f t="shared" ref="H105:H116" si="99">E106</f>
        <v>25.567072902903199</v>
      </c>
      <c r="I105" s="9">
        <f t="shared" ref="I105:I116" si="100">H105+273.15</f>
        <v>298.71707290290317</v>
      </c>
      <c r="J105" s="9">
        <f t="shared" ref="J105:J116" si="101">EXP(($C$15*(I105-$C$13))/($C$16*I105*$C$13))</f>
        <v>0.36831475998934737</v>
      </c>
      <c r="K105" s="9">
        <f t="shared" ref="K105:K116" si="102">$B$105/12</f>
        <v>52.122000000000007</v>
      </c>
      <c r="L105" s="9">
        <f t="shared" ref="L105:L116" si="103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4">O105*J105</f>
        <v>0.19197301920164764</v>
      </c>
      <c r="Q105" s="12">
        <f t="shared" ref="Q105:Q116" si="105">P105*$B$107</f>
        <v>5.7591905760494291E-2</v>
      </c>
      <c r="R105" s="9">
        <f t="shared" ref="R105:R116" si="106">L105*$B$107</f>
        <v>0.156366</v>
      </c>
      <c r="S105" s="13">
        <f t="shared" ref="S105:S116" si="107">Q105/R105</f>
        <v>0.36831475998934737</v>
      </c>
      <c r="T105" s="2">
        <f t="shared" ref="T105:T116" si="108">$B$106/100</f>
        <v>0.01</v>
      </c>
      <c r="U105" s="14">
        <f t="shared" ref="U105:U116" si="109">S105*T105</f>
        <v>3.6831475998934738E-3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0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1">AR105*AQ105</f>
        <v>0.01</v>
      </c>
      <c r="AT105" s="1">
        <f t="shared" ref="AT105:AT116" si="112">(AS105+AM105+AD105+AA105+U105+X105+AG105+AJ105+AP105)</f>
        <v>1.8583147599893476E-2</v>
      </c>
      <c r="AU105" s="9">
        <f t="shared" ref="AU105:AU116" si="113">$B$105/12</f>
        <v>52.122000000000007</v>
      </c>
      <c r="AV105" s="1">
        <f t="shared" ref="AV105:AV116" si="114">$B$107</f>
        <v>0.3</v>
      </c>
      <c r="AW105" s="1">
        <f t="shared" ref="AW105:AW116" si="115">$E$7/12</f>
        <v>446932.08333333331</v>
      </c>
      <c r="AX105" s="1">
        <f t="shared" ref="AX105:AX116" si="116">AW105*10000*AV105*0.67*AU105*AT105</f>
        <v>870117568.5738982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24.900047099999998</v>
      </c>
      <c r="E106" s="10">
        <f t="shared" ref="E106:E117" si="117">D105</f>
        <v>25.567072902903199</v>
      </c>
      <c r="F106" s="7" t="s">
        <v>83</v>
      </c>
      <c r="G106" s="1">
        <v>2</v>
      </c>
      <c r="H106" s="9">
        <f t="shared" si="99"/>
        <v>24.900047099999998</v>
      </c>
      <c r="I106" s="9">
        <f t="shared" si="100"/>
        <v>298.05004709999997</v>
      </c>
      <c r="J106" s="9">
        <f t="shared" si="101"/>
        <v>0.34240375442036175</v>
      </c>
      <c r="K106" s="9">
        <f t="shared" si="102"/>
        <v>52.122000000000007</v>
      </c>
      <c r="L106" s="9">
        <f t="shared" si="103"/>
        <v>0.52122000000000002</v>
      </c>
      <c r="M106" s="1" t="s">
        <v>83</v>
      </c>
      <c r="O106" s="9">
        <f t="shared" ref="O106:O116" si="118">L106+O105-P105-N106</f>
        <v>0.85046698079835237</v>
      </c>
      <c r="P106" s="9">
        <f t="shared" si="104"/>
        <v>0.29120308723590554</v>
      </c>
      <c r="Q106" s="12">
        <f t="shared" si="105"/>
        <v>8.7360926170771666E-2</v>
      </c>
      <c r="R106" s="9">
        <f t="shared" si="106"/>
        <v>0.156366</v>
      </c>
      <c r="S106" s="13">
        <f t="shared" si="107"/>
        <v>0.55869515221193655</v>
      </c>
      <c r="T106" s="2">
        <f t="shared" si="108"/>
        <v>0.01</v>
      </c>
      <c r="U106" s="14">
        <f t="shared" si="109"/>
        <v>5.5869515221193657E-3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0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1"/>
        <v>0.01</v>
      </c>
      <c r="AT106" s="1">
        <f t="shared" si="112"/>
        <v>2.0486951522119365E-2</v>
      </c>
      <c r="AU106" s="9">
        <f t="shared" si="113"/>
        <v>52.122000000000007</v>
      </c>
      <c r="AV106" s="1">
        <f t="shared" si="114"/>
        <v>0.3</v>
      </c>
      <c r="AW106" s="1">
        <f t="shared" si="115"/>
        <v>446932.08333333331</v>
      </c>
      <c r="AX106" s="1">
        <f t="shared" si="116"/>
        <v>959259261.65597522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25.109993300689698</v>
      </c>
      <c r="E107" s="10">
        <f t="shared" si="117"/>
        <v>24.900047099999998</v>
      </c>
      <c r="F107" s="7" t="s">
        <v>83</v>
      </c>
      <c r="G107" s="1">
        <v>3</v>
      </c>
      <c r="H107" s="9">
        <f t="shared" si="99"/>
        <v>25.109993300689698</v>
      </c>
      <c r="I107" s="9">
        <f t="shared" si="100"/>
        <v>298.2599933006897</v>
      </c>
      <c r="J107" s="9">
        <f t="shared" si="101"/>
        <v>0.35036866756355506</v>
      </c>
      <c r="K107" s="9">
        <f t="shared" si="102"/>
        <v>52.122000000000007</v>
      </c>
      <c r="L107" s="9">
        <f t="shared" si="103"/>
        <v>0.52122000000000002</v>
      </c>
      <c r="M107" s="1" t="s">
        <v>83</v>
      </c>
      <c r="O107" s="9">
        <f t="shared" si="118"/>
        <v>1.0804838935624468</v>
      </c>
      <c r="P107" s="9">
        <f t="shared" si="104"/>
        <v>0.37856770211135654</v>
      </c>
      <c r="Q107" s="12">
        <f t="shared" si="105"/>
        <v>0.11357031063340696</v>
      </c>
      <c r="R107" s="9">
        <f t="shared" si="106"/>
        <v>0.156366</v>
      </c>
      <c r="S107" s="13">
        <f t="shared" si="107"/>
        <v>0.72631077493449314</v>
      </c>
      <c r="T107" s="2">
        <f t="shared" si="108"/>
        <v>0.01</v>
      </c>
      <c r="U107" s="14">
        <f t="shared" si="109"/>
        <v>7.2631077493449311E-3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0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1"/>
        <v>0.01</v>
      </c>
      <c r="AT107" s="1">
        <f t="shared" si="112"/>
        <v>2.2163107749344935E-2</v>
      </c>
      <c r="AU107" s="9">
        <f t="shared" si="113"/>
        <v>52.122000000000007</v>
      </c>
      <c r="AV107" s="1">
        <f t="shared" si="114"/>
        <v>0.3</v>
      </c>
      <c r="AW107" s="1">
        <f t="shared" si="115"/>
        <v>446932.08333333331</v>
      </c>
      <c r="AX107" s="1">
        <f t="shared" si="116"/>
        <v>1037741820.8211336</v>
      </c>
    </row>
    <row r="108" spans="1:50" x14ac:dyDescent="0.15">
      <c r="C108" s="7">
        <v>3</v>
      </c>
      <c r="D108" s="8">
        <v>25.1326470903226</v>
      </c>
      <c r="E108" s="10">
        <f t="shared" si="117"/>
        <v>25.109993300689698</v>
      </c>
      <c r="F108" s="7" t="s">
        <v>83</v>
      </c>
      <c r="G108" s="1">
        <v>4</v>
      </c>
      <c r="H108" s="9">
        <f t="shared" si="99"/>
        <v>25.1326470903226</v>
      </c>
      <c r="I108" s="9">
        <f t="shared" si="100"/>
        <v>298.2826470903226</v>
      </c>
      <c r="J108" s="9">
        <f t="shared" si="101"/>
        <v>0.35123842347077489</v>
      </c>
      <c r="K108" s="9">
        <f t="shared" si="102"/>
        <v>52.122000000000007</v>
      </c>
      <c r="L108" s="9">
        <f t="shared" si="103"/>
        <v>0.52122000000000002</v>
      </c>
      <c r="M108" s="1" t="s">
        <v>83</v>
      </c>
      <c r="O108" s="9">
        <f t="shared" si="118"/>
        <v>1.2231361914510903</v>
      </c>
      <c r="P108" s="9">
        <f t="shared" si="104"/>
        <v>0.42961242757532886</v>
      </c>
      <c r="Q108" s="12">
        <f t="shared" si="105"/>
        <v>0.12888372827259864</v>
      </c>
      <c r="R108" s="9">
        <f t="shared" si="106"/>
        <v>0.156366</v>
      </c>
      <c r="S108" s="13">
        <f t="shared" si="107"/>
        <v>0.82424394224191089</v>
      </c>
      <c r="T108" s="2">
        <f t="shared" si="108"/>
        <v>0.01</v>
      </c>
      <c r="U108" s="14">
        <f t="shared" si="109"/>
        <v>8.2424394224191091E-3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0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1"/>
        <v>0.01</v>
      </c>
      <c r="AT108" s="1">
        <f t="shared" si="112"/>
        <v>2.3142439422419107E-2</v>
      </c>
      <c r="AU108" s="9">
        <f t="shared" si="113"/>
        <v>52.122000000000007</v>
      </c>
      <c r="AV108" s="1">
        <f t="shared" si="114"/>
        <v>0.3</v>
      </c>
      <c r="AW108" s="1">
        <f t="shared" si="115"/>
        <v>446932.08333333331</v>
      </c>
      <c r="AX108" s="1">
        <f t="shared" si="116"/>
        <v>1083597007.0656636</v>
      </c>
    </row>
    <row r="109" spans="1:50" x14ac:dyDescent="0.15">
      <c r="C109" s="7">
        <v>4</v>
      </c>
      <c r="D109" s="8">
        <v>25.169123605666702</v>
      </c>
      <c r="E109" s="10">
        <f t="shared" si="117"/>
        <v>25.1326470903226</v>
      </c>
      <c r="F109" s="7" t="s">
        <v>83</v>
      </c>
      <c r="G109" s="1">
        <v>5</v>
      </c>
      <c r="H109" s="9">
        <f t="shared" si="99"/>
        <v>25.169123605666702</v>
      </c>
      <c r="I109" s="9">
        <f t="shared" si="100"/>
        <v>298.31912360566668</v>
      </c>
      <c r="J109" s="9">
        <f t="shared" si="101"/>
        <v>0.35264314113228068</v>
      </c>
      <c r="K109" s="9">
        <f t="shared" si="102"/>
        <v>52.122000000000007</v>
      </c>
      <c r="L109" s="9">
        <f t="shared" si="103"/>
        <v>0.52122000000000002</v>
      </c>
      <c r="M109" s="1" t="s">
        <v>85</v>
      </c>
      <c r="N109" s="9">
        <f>(O108-P108)*$C$21/100</f>
        <v>0.75384757568197347</v>
      </c>
      <c r="O109" s="9">
        <f t="shared" si="118"/>
        <v>0.56089618819378806</v>
      </c>
      <c r="P109" s="9">
        <f t="shared" si="104"/>
        <v>0.19779619365378026</v>
      </c>
      <c r="Q109" s="12">
        <f t="shared" si="105"/>
        <v>5.9338858096134074E-2</v>
      </c>
      <c r="R109" s="9">
        <f t="shared" si="106"/>
        <v>0.156366</v>
      </c>
      <c r="S109" s="13">
        <f t="shared" si="107"/>
        <v>0.37948696069563764</v>
      </c>
      <c r="T109" s="2">
        <f t="shared" si="108"/>
        <v>0.01</v>
      </c>
      <c r="U109" s="14">
        <f t="shared" si="109"/>
        <v>3.7948696069563764E-3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0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1"/>
        <v>0.01</v>
      </c>
      <c r="AT109" s="1">
        <f t="shared" si="112"/>
        <v>1.8694869606956377E-2</v>
      </c>
      <c r="AU109" s="9">
        <f t="shared" si="113"/>
        <v>52.122000000000007</v>
      </c>
      <c r="AV109" s="1">
        <f t="shared" si="114"/>
        <v>0.3</v>
      </c>
      <c r="AW109" s="1">
        <f t="shared" si="115"/>
        <v>446932.08333333331</v>
      </c>
      <c r="AX109" s="1">
        <f t="shared" si="116"/>
        <v>875348721.18780327</v>
      </c>
    </row>
    <row r="110" spans="1:50" x14ac:dyDescent="0.15">
      <c r="C110" s="7">
        <v>5</v>
      </c>
      <c r="D110" s="8">
        <v>24.2033311787097</v>
      </c>
      <c r="E110" s="10">
        <f t="shared" si="117"/>
        <v>25.169123605666702</v>
      </c>
      <c r="F110" s="7" t="s">
        <v>85</v>
      </c>
      <c r="G110" s="1">
        <v>6</v>
      </c>
      <c r="H110" s="9">
        <f t="shared" si="99"/>
        <v>24.2033311787097</v>
      </c>
      <c r="I110" s="9">
        <f t="shared" si="100"/>
        <v>297.35333117870965</v>
      </c>
      <c r="J110" s="9">
        <f t="shared" si="101"/>
        <v>0.31717285248729976</v>
      </c>
      <c r="K110" s="9">
        <f t="shared" si="102"/>
        <v>52.122000000000007</v>
      </c>
      <c r="L110" s="9">
        <f t="shared" si="103"/>
        <v>0.52122000000000002</v>
      </c>
      <c r="M110" s="1" t="s">
        <v>83</v>
      </c>
      <c r="O110" s="9">
        <f t="shared" si="118"/>
        <v>0.88431999454000798</v>
      </c>
      <c r="P110" s="9">
        <f t="shared" si="104"/>
        <v>0.28048229517980766</v>
      </c>
      <c r="Q110" s="12">
        <f t="shared" si="105"/>
        <v>8.414468855394229E-2</v>
      </c>
      <c r="R110" s="9">
        <f t="shared" si="106"/>
        <v>0.156366</v>
      </c>
      <c r="S110" s="13">
        <f t="shared" si="107"/>
        <v>0.5381265016304202</v>
      </c>
      <c r="T110" s="2">
        <f t="shared" si="108"/>
        <v>0.01</v>
      </c>
      <c r="U110" s="14">
        <f t="shared" si="109"/>
        <v>5.3812650163042024E-3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0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1"/>
        <v>0.01</v>
      </c>
      <c r="AT110" s="1">
        <f t="shared" si="112"/>
        <v>2.0281265016304201E-2</v>
      </c>
      <c r="AU110" s="9">
        <f t="shared" si="113"/>
        <v>52.122000000000007</v>
      </c>
      <c r="AV110" s="1">
        <f t="shared" si="114"/>
        <v>0.3</v>
      </c>
      <c r="AW110" s="1">
        <f t="shared" si="115"/>
        <v>446932.08333333331</v>
      </c>
      <c r="AX110" s="1">
        <f t="shared" si="116"/>
        <v>949628415.13945842</v>
      </c>
    </row>
    <row r="111" spans="1:50" x14ac:dyDescent="0.15">
      <c r="C111" s="7">
        <v>6</v>
      </c>
      <c r="D111" s="8">
        <v>23.838209654</v>
      </c>
      <c r="E111" s="10">
        <f t="shared" si="117"/>
        <v>24.2033311787097</v>
      </c>
      <c r="F111" s="7" t="s">
        <v>83</v>
      </c>
      <c r="G111" s="1">
        <v>7</v>
      </c>
      <c r="H111" s="9">
        <f t="shared" si="99"/>
        <v>23.838209654</v>
      </c>
      <c r="I111" s="9">
        <f t="shared" si="100"/>
        <v>296.988209654</v>
      </c>
      <c r="J111" s="9">
        <f t="shared" si="101"/>
        <v>0.30465802618595028</v>
      </c>
      <c r="K111" s="9">
        <f t="shared" si="102"/>
        <v>52.122000000000007</v>
      </c>
      <c r="L111" s="9">
        <f t="shared" si="103"/>
        <v>0.52122000000000002</v>
      </c>
      <c r="M111" s="1" t="s">
        <v>83</v>
      </c>
      <c r="O111" s="9">
        <f t="shared" si="118"/>
        <v>1.1250576993602004</v>
      </c>
      <c r="P111" s="9">
        <f t="shared" si="104"/>
        <v>0.3427578580323849</v>
      </c>
      <c r="Q111" s="12">
        <f t="shared" si="105"/>
        <v>0.10282735740971546</v>
      </c>
      <c r="R111" s="9">
        <f t="shared" si="106"/>
        <v>0.156366</v>
      </c>
      <c r="S111" s="13">
        <f t="shared" si="107"/>
        <v>0.6576068800744117</v>
      </c>
      <c r="T111" s="2">
        <f t="shared" si="108"/>
        <v>0.01</v>
      </c>
      <c r="U111" s="14">
        <f t="shared" si="109"/>
        <v>6.5760688007441169E-3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2.1476068800744118E-2</v>
      </c>
      <c r="AU111" s="9">
        <f t="shared" si="113"/>
        <v>52.122000000000007</v>
      </c>
      <c r="AV111" s="1">
        <f t="shared" si="114"/>
        <v>0.3</v>
      </c>
      <c r="AW111" s="1">
        <f t="shared" si="115"/>
        <v>446932.08333333331</v>
      </c>
      <c r="AX111" s="1">
        <f t="shared" si="116"/>
        <v>1005572638.7028397</v>
      </c>
    </row>
    <row r="112" spans="1:50" x14ac:dyDescent="0.15">
      <c r="C112" s="7">
        <v>7</v>
      </c>
      <c r="D112" s="8">
        <v>23.506985184838701</v>
      </c>
      <c r="E112" s="10">
        <f t="shared" si="117"/>
        <v>23.838209654</v>
      </c>
      <c r="F112" s="7" t="s">
        <v>83</v>
      </c>
      <c r="G112" s="1">
        <v>8</v>
      </c>
      <c r="H112" s="9">
        <f t="shared" si="99"/>
        <v>23.506985184838701</v>
      </c>
      <c r="I112" s="9">
        <f t="shared" si="100"/>
        <v>296.65698518483867</v>
      </c>
      <c r="J112" s="9">
        <f t="shared" si="101"/>
        <v>0.29370756239243784</v>
      </c>
      <c r="K112" s="9">
        <f t="shared" si="102"/>
        <v>52.122000000000007</v>
      </c>
      <c r="L112" s="9">
        <f t="shared" si="103"/>
        <v>0.52122000000000002</v>
      </c>
      <c r="M112" s="1" t="s">
        <v>83</v>
      </c>
      <c r="O112" s="9">
        <f t="shared" si="118"/>
        <v>1.3035198413278155</v>
      </c>
      <c r="P112" s="9">
        <f t="shared" si="104"/>
        <v>0.38285363512657006</v>
      </c>
      <c r="Q112" s="12">
        <f t="shared" si="105"/>
        <v>0.11485609053797101</v>
      </c>
      <c r="R112" s="9">
        <f t="shared" si="106"/>
        <v>0.156366</v>
      </c>
      <c r="S112" s="13">
        <f t="shared" si="107"/>
        <v>0.73453366165260359</v>
      </c>
      <c r="T112" s="2">
        <f t="shared" si="108"/>
        <v>0.01</v>
      </c>
      <c r="U112" s="14">
        <f t="shared" si="109"/>
        <v>7.345336616526036E-3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2.2245336616526036E-2</v>
      </c>
      <c r="AU112" s="9">
        <f t="shared" si="113"/>
        <v>52.122000000000007</v>
      </c>
      <c r="AV112" s="1">
        <f t="shared" si="114"/>
        <v>0.3</v>
      </c>
      <c r="AW112" s="1">
        <f t="shared" si="115"/>
        <v>446932.08333333331</v>
      </c>
      <c r="AX112" s="1">
        <f t="shared" si="116"/>
        <v>1041592017.9738816</v>
      </c>
    </row>
    <row r="113" spans="1:53" x14ac:dyDescent="0.15">
      <c r="C113" s="7">
        <v>8</v>
      </c>
      <c r="D113" s="8">
        <v>24.871625550645199</v>
      </c>
      <c r="E113" s="10">
        <f t="shared" si="117"/>
        <v>23.506985184838701</v>
      </c>
      <c r="F113" s="7" t="s">
        <v>83</v>
      </c>
      <c r="G113" s="1">
        <v>9</v>
      </c>
      <c r="H113" s="9">
        <f t="shared" si="99"/>
        <v>24.871625550645199</v>
      </c>
      <c r="I113" s="9">
        <f t="shared" si="100"/>
        <v>298.02162555064518</v>
      </c>
      <c r="J113" s="9">
        <f t="shared" si="101"/>
        <v>0.34133865852026479</v>
      </c>
      <c r="K113" s="9">
        <f t="shared" si="102"/>
        <v>52.122000000000007</v>
      </c>
      <c r="L113" s="9">
        <f t="shared" si="103"/>
        <v>0.52122000000000002</v>
      </c>
      <c r="M113" s="1" t="s">
        <v>83</v>
      </c>
      <c r="O113" s="9">
        <f t="shared" si="118"/>
        <v>1.4418862062012454</v>
      </c>
      <c r="P113" s="9">
        <f t="shared" si="104"/>
        <v>0.49217150336360699</v>
      </c>
      <c r="Q113" s="12">
        <f t="shared" si="105"/>
        <v>0.14765145100908209</v>
      </c>
      <c r="R113" s="9">
        <f t="shared" si="106"/>
        <v>0.156366</v>
      </c>
      <c r="S113" s="13">
        <f t="shared" si="107"/>
        <v>0.94426826170063871</v>
      </c>
      <c r="T113" s="2">
        <f t="shared" si="108"/>
        <v>0.01</v>
      </c>
      <c r="U113" s="14">
        <f t="shared" si="109"/>
        <v>9.4426826170063878E-3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2.4342682617006388E-2</v>
      </c>
      <c r="AU113" s="9">
        <f t="shared" si="113"/>
        <v>52.122000000000007</v>
      </c>
      <c r="AV113" s="1">
        <f t="shared" si="114"/>
        <v>0.3</v>
      </c>
      <c r="AW113" s="1">
        <f t="shared" si="115"/>
        <v>446932.08333333331</v>
      </c>
      <c r="AX113" s="1">
        <f t="shared" si="116"/>
        <v>1139795919.7933245</v>
      </c>
    </row>
    <row r="114" spans="1:53" x14ac:dyDescent="0.15">
      <c r="C114" s="7">
        <v>9</v>
      </c>
      <c r="D114" s="8">
        <v>26.127617586333301</v>
      </c>
      <c r="E114" s="10">
        <f t="shared" si="117"/>
        <v>24.871625550645199</v>
      </c>
      <c r="F114" s="7" t="s">
        <v>83</v>
      </c>
      <c r="G114" s="1">
        <v>10</v>
      </c>
      <c r="H114" s="9">
        <f t="shared" si="99"/>
        <v>26.127617586333301</v>
      </c>
      <c r="I114" s="9">
        <f t="shared" si="100"/>
        <v>299.27761758633329</v>
      </c>
      <c r="J114" s="9">
        <f t="shared" si="101"/>
        <v>0.39150126604783031</v>
      </c>
      <c r="K114" s="9">
        <f t="shared" si="102"/>
        <v>52.122000000000007</v>
      </c>
      <c r="L114" s="9">
        <f t="shared" si="103"/>
        <v>0.52122000000000002</v>
      </c>
      <c r="M114" s="1" t="s">
        <v>83</v>
      </c>
      <c r="O114" s="9">
        <f t="shared" si="118"/>
        <v>1.4709347028376385</v>
      </c>
      <c r="P114" s="9">
        <f t="shared" si="104"/>
        <v>0.57587279843462458</v>
      </c>
      <c r="Q114" s="12">
        <f t="shared" si="105"/>
        <v>0.17276183953038737</v>
      </c>
      <c r="R114" s="9">
        <f t="shared" si="106"/>
        <v>0.156366</v>
      </c>
      <c r="S114" s="13">
        <f t="shared" si="107"/>
        <v>1.1048555282503061</v>
      </c>
      <c r="T114" s="2">
        <f t="shared" si="108"/>
        <v>0.01</v>
      </c>
      <c r="U114" s="14">
        <f t="shared" si="109"/>
        <v>1.1048555282503061E-2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2.5948555282503061E-2</v>
      </c>
      <c r="AU114" s="9">
        <f t="shared" si="113"/>
        <v>52.122000000000007</v>
      </c>
      <c r="AV114" s="1">
        <f t="shared" si="114"/>
        <v>0.3</v>
      </c>
      <c r="AW114" s="1">
        <f t="shared" si="115"/>
        <v>446932.08333333331</v>
      </c>
      <c r="AX114" s="1">
        <f t="shared" si="116"/>
        <v>1214987596.1027381</v>
      </c>
    </row>
    <row r="115" spans="1:53" x14ac:dyDescent="0.15">
      <c r="C115" s="7">
        <v>10</v>
      </c>
      <c r="D115" s="8">
        <v>26.6197139541935</v>
      </c>
      <c r="E115" s="10">
        <f t="shared" si="117"/>
        <v>26.127617586333301</v>
      </c>
      <c r="F115" s="7" t="s">
        <v>83</v>
      </c>
      <c r="G115" s="1">
        <v>11</v>
      </c>
      <c r="H115" s="9">
        <f t="shared" si="99"/>
        <v>26.6197139541935</v>
      </c>
      <c r="I115" s="9">
        <f t="shared" si="100"/>
        <v>299.76971395419349</v>
      </c>
      <c r="J115" s="9">
        <f t="shared" si="101"/>
        <v>0.41297888109313896</v>
      </c>
      <c r="K115" s="9">
        <f t="shared" si="102"/>
        <v>52.122000000000007</v>
      </c>
      <c r="L115" s="9">
        <f t="shared" si="103"/>
        <v>0.52122000000000002</v>
      </c>
      <c r="M115" s="1" t="s">
        <v>85</v>
      </c>
      <c r="N115" s="9">
        <f>(O114-P114)*$C$21/100</f>
        <v>0.85030880918286333</v>
      </c>
      <c r="O115" s="9">
        <f t="shared" si="118"/>
        <v>0.5659730952201506</v>
      </c>
      <c r="P115" s="9">
        <f t="shared" si="104"/>
        <v>0.23373493559283839</v>
      </c>
      <c r="Q115" s="12">
        <f t="shared" si="105"/>
        <v>7.012048067785151E-2</v>
      </c>
      <c r="R115" s="9">
        <f t="shared" si="106"/>
        <v>0.156366</v>
      </c>
      <c r="S115" s="13">
        <f t="shared" si="107"/>
        <v>0.44843815585134561</v>
      </c>
      <c r="T115" s="2">
        <f t="shared" si="108"/>
        <v>0.01</v>
      </c>
      <c r="U115" s="14">
        <f t="shared" si="109"/>
        <v>4.4843815585134559E-3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0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1"/>
        <v>0.01</v>
      </c>
      <c r="AT115" s="1">
        <f t="shared" si="112"/>
        <v>1.9384381558513457E-2</v>
      </c>
      <c r="AU115" s="9">
        <f t="shared" si="113"/>
        <v>52.122000000000007</v>
      </c>
      <c r="AV115" s="1">
        <f t="shared" si="114"/>
        <v>0.3</v>
      </c>
      <c r="AW115" s="1">
        <f t="shared" si="115"/>
        <v>446932.08333333331</v>
      </c>
      <c r="AX115" s="1">
        <f t="shared" si="116"/>
        <v>907633696.57027984</v>
      </c>
    </row>
    <row r="116" spans="1:53" x14ac:dyDescent="0.15">
      <c r="C116" s="7">
        <v>11</v>
      </c>
      <c r="D116" s="8">
        <v>25.999150917333299</v>
      </c>
      <c r="E116" s="10">
        <f t="shared" si="117"/>
        <v>26.6197139541935</v>
      </c>
      <c r="F116" s="7" t="s">
        <v>85</v>
      </c>
      <c r="G116" s="1">
        <v>12</v>
      </c>
      <c r="H116" s="9">
        <f t="shared" si="99"/>
        <v>25.999150917333299</v>
      </c>
      <c r="I116" s="9">
        <f t="shared" si="100"/>
        <v>299.14915091733326</v>
      </c>
      <c r="J116" s="9">
        <f t="shared" si="101"/>
        <v>0.38606942518645165</v>
      </c>
      <c r="K116" s="9">
        <f t="shared" si="102"/>
        <v>52.122000000000007</v>
      </c>
      <c r="L116" s="9">
        <f t="shared" si="103"/>
        <v>0.52122000000000002</v>
      </c>
      <c r="M116" s="1" t="s">
        <v>83</v>
      </c>
      <c r="O116" s="9">
        <f t="shared" si="118"/>
        <v>0.85345815962731209</v>
      </c>
      <c r="P116" s="9">
        <f t="shared" si="104"/>
        <v>0.32949410110800326</v>
      </c>
      <c r="Q116" s="12">
        <f t="shared" si="105"/>
        <v>9.8848230332400977E-2</v>
      </c>
      <c r="R116" s="9">
        <f t="shared" si="106"/>
        <v>0.156366</v>
      </c>
      <c r="S116" s="13">
        <f t="shared" si="107"/>
        <v>0.63215935901923037</v>
      </c>
      <c r="T116" s="2">
        <f t="shared" si="108"/>
        <v>0.01</v>
      </c>
      <c r="U116" s="14">
        <f t="shared" si="109"/>
        <v>6.3215935901923042E-3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0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1"/>
        <v>0.01</v>
      </c>
      <c r="AT116" s="1">
        <f t="shared" si="112"/>
        <v>2.1221593590192302E-2</v>
      </c>
      <c r="AU116" s="9">
        <f t="shared" si="113"/>
        <v>52.122000000000007</v>
      </c>
      <c r="AV116" s="1">
        <f t="shared" si="114"/>
        <v>0.3</v>
      </c>
      <c r="AW116" s="1">
        <f t="shared" si="115"/>
        <v>446932.08333333331</v>
      </c>
      <c r="AX116" s="1">
        <f t="shared" si="116"/>
        <v>993657361.68760753</v>
      </c>
      <c r="AY116" s="1">
        <f>SUM(AX105:AX116)</f>
        <v>12078932025.274603</v>
      </c>
    </row>
    <row r="117" spans="1:53" x14ac:dyDescent="0.15">
      <c r="C117" s="7">
        <v>12</v>
      </c>
      <c r="D117" s="8">
        <v>26.063645648709699</v>
      </c>
      <c r="E117" s="10">
        <f t="shared" si="117"/>
        <v>25.999150917333299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25.567072902903199</v>
      </c>
      <c r="E121" s="7"/>
      <c r="F121" s="7"/>
      <c r="G121" s="1">
        <v>1</v>
      </c>
      <c r="H121" s="9">
        <f t="shared" ref="H121:H132" si="119">E122</f>
        <v>25.567072902903199</v>
      </c>
      <c r="I121" s="9">
        <f t="shared" ref="I121:I132" si="120">H121+273.15</f>
        <v>298.71707290290317</v>
      </c>
      <c r="J121" s="9">
        <f t="shared" ref="J121:J132" si="121">EXP(($C$15*(I121-$C$13))/($C$16*I121*$C$13))</f>
        <v>0.36831475998934737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0.10485921216896719</v>
      </c>
      <c r="Q121" s="12">
        <f t="shared" ref="Q121:Q132" si="125">P121*$B$123</f>
        <v>3.4603540015759174E-2</v>
      </c>
      <c r="R121" s="9">
        <f t="shared" ref="R121:R132" si="126">L121*$B$123</f>
        <v>9.3951000000000007E-2</v>
      </c>
      <c r="S121" s="13">
        <f t="shared" ref="S121:S132" si="127">Q121/R121</f>
        <v>0.36831475998934732</v>
      </c>
      <c r="T121" s="2">
        <f t="shared" ref="T121:T132" si="128">$B$122/100</f>
        <v>0.01</v>
      </c>
      <c r="U121" s="14">
        <f t="shared" ref="U121:U132" si="129">S121*T121</f>
        <v>3.6831475998934733E-3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0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31">AR121*AQ121</f>
        <v>0.01</v>
      </c>
      <c r="AT121" s="1">
        <f t="shared" ref="AT121:AT132" si="132">(AS121+AM121+AD121+AA121+U121+X121+AG121+AJ121+AP121)</f>
        <v>1.8583147599893473E-2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75226.333333333328</v>
      </c>
      <c r="AX121" s="1">
        <f t="shared" ref="AX121:AX132" si="136">AW121*10000*AV121*0.67*AU121*AT121</f>
        <v>87996496.232319206</v>
      </c>
      <c r="AZ121" s="1">
        <f t="shared" ref="AZ121:AZ132" si="137">$E$9/12</f>
        <v>101813</v>
      </c>
      <c r="BA121" s="1">
        <f t="shared" ref="BA121:BA132" si="138">AZ121*10000*AV121*0.67*AU121*AT121</f>
        <v>119096423.73771307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24.900047099999998</v>
      </c>
      <c r="E122" s="10">
        <f t="shared" ref="E122:E133" si="139">D121</f>
        <v>25.567072902903199</v>
      </c>
      <c r="F122" s="7" t="s">
        <v>83</v>
      </c>
      <c r="G122" s="1">
        <v>2</v>
      </c>
      <c r="H122" s="9">
        <f t="shared" si="119"/>
        <v>24.900047099999998</v>
      </c>
      <c r="I122" s="9">
        <f t="shared" si="120"/>
        <v>298.05004709999997</v>
      </c>
      <c r="J122" s="9">
        <f t="shared" si="121"/>
        <v>0.34240375442036175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0.46454078783103281</v>
      </c>
      <c r="P122" s="9">
        <f t="shared" si="124"/>
        <v>0.15906050983473832</v>
      </c>
      <c r="Q122" s="12">
        <f t="shared" si="125"/>
        <v>5.2489968245463647E-2</v>
      </c>
      <c r="R122" s="9">
        <f t="shared" si="126"/>
        <v>9.3951000000000007E-2</v>
      </c>
      <c r="S122" s="13">
        <f t="shared" si="127"/>
        <v>0.55869515221193644</v>
      </c>
      <c r="T122" s="2">
        <f t="shared" si="128"/>
        <v>0.01</v>
      </c>
      <c r="U122" s="14">
        <f t="shared" si="129"/>
        <v>5.5869515221193648E-3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0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31"/>
        <v>0.01</v>
      </c>
      <c r="AT122" s="1">
        <f t="shared" si="132"/>
        <v>2.0486951522119365E-2</v>
      </c>
      <c r="AU122" s="9">
        <f t="shared" si="133"/>
        <v>28.47</v>
      </c>
      <c r="AV122" s="1">
        <f t="shared" si="134"/>
        <v>0.33</v>
      </c>
      <c r="AW122" s="1">
        <f t="shared" si="135"/>
        <v>75226.333333333328</v>
      </c>
      <c r="AX122" s="1">
        <f t="shared" si="136"/>
        <v>97011549.993727505</v>
      </c>
      <c r="AZ122" s="1">
        <f t="shared" si="137"/>
        <v>101813</v>
      </c>
      <c r="BA122" s="1">
        <f t="shared" si="138"/>
        <v>131297598.88396412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25.109993300689698</v>
      </c>
      <c r="E123" s="10">
        <f t="shared" si="139"/>
        <v>24.900047099999998</v>
      </c>
      <c r="F123" s="7" t="s">
        <v>83</v>
      </c>
      <c r="G123" s="1">
        <v>3</v>
      </c>
      <c r="H123" s="9">
        <f t="shared" si="119"/>
        <v>25.109993300689698</v>
      </c>
      <c r="I123" s="9">
        <f t="shared" si="120"/>
        <v>298.2599933006897</v>
      </c>
      <c r="J123" s="9">
        <f t="shared" si="121"/>
        <v>0.35036866756355506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0.59018027799629447</v>
      </c>
      <c r="P123" s="9">
        <f t="shared" si="124"/>
        <v>0.20678067762385022</v>
      </c>
      <c r="Q123" s="12">
        <f t="shared" si="125"/>
        <v>6.8237623615870574E-2</v>
      </c>
      <c r="R123" s="9">
        <f t="shared" si="126"/>
        <v>9.3951000000000007E-2</v>
      </c>
      <c r="S123" s="13">
        <f t="shared" si="127"/>
        <v>0.72631077493449314</v>
      </c>
      <c r="T123" s="2">
        <f t="shared" si="128"/>
        <v>0.01</v>
      </c>
      <c r="U123" s="14">
        <f t="shared" si="129"/>
        <v>7.2631077493449311E-3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0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31"/>
        <v>0.01</v>
      </c>
      <c r="AT123" s="1">
        <f t="shared" si="132"/>
        <v>2.2163107749344935E-2</v>
      </c>
      <c r="AU123" s="9">
        <f t="shared" si="133"/>
        <v>28.47</v>
      </c>
      <c r="AV123" s="1">
        <f t="shared" si="134"/>
        <v>0.33</v>
      </c>
      <c r="AW123" s="1">
        <f t="shared" si="135"/>
        <v>75226.333333333328</v>
      </c>
      <c r="AX123" s="1">
        <f t="shared" si="136"/>
        <v>104948627.08688252</v>
      </c>
      <c r="AZ123" s="1">
        <f t="shared" si="137"/>
        <v>101813</v>
      </c>
      <c r="BA123" s="1">
        <f t="shared" si="138"/>
        <v>142039816.32668665</v>
      </c>
    </row>
    <row r="124" spans="1:53" x14ac:dyDescent="0.15">
      <c r="C124" s="7">
        <v>3</v>
      </c>
      <c r="D124" s="8">
        <v>25.1326470903226</v>
      </c>
      <c r="E124" s="10">
        <f t="shared" si="139"/>
        <v>25.109993300689698</v>
      </c>
      <c r="F124" s="7" t="s">
        <v>83</v>
      </c>
      <c r="G124" s="1">
        <v>4</v>
      </c>
      <c r="H124" s="9">
        <f t="shared" si="119"/>
        <v>25.1326470903226</v>
      </c>
      <c r="I124" s="9">
        <f t="shared" si="120"/>
        <v>298.2826470903226</v>
      </c>
      <c r="J124" s="9">
        <f t="shared" si="121"/>
        <v>0.35123842347077489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0.66809960037244431</v>
      </c>
      <c r="P124" s="9">
        <f t="shared" si="124"/>
        <v>0.23466225035627206</v>
      </c>
      <c r="Q124" s="12">
        <f t="shared" si="125"/>
        <v>7.7438542617569786E-2</v>
      </c>
      <c r="R124" s="9">
        <f t="shared" si="126"/>
        <v>9.3951000000000007E-2</v>
      </c>
      <c r="S124" s="13">
        <f t="shared" si="127"/>
        <v>0.824243942241911</v>
      </c>
      <c r="T124" s="2">
        <f t="shared" si="128"/>
        <v>0.01</v>
      </c>
      <c r="U124" s="14">
        <f t="shared" si="129"/>
        <v>8.2424394224191108E-3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0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1"/>
        <v>0.01</v>
      </c>
      <c r="AT124" s="1">
        <f t="shared" si="132"/>
        <v>2.3142439422419114E-2</v>
      </c>
      <c r="AU124" s="9">
        <f t="shared" si="133"/>
        <v>28.47</v>
      </c>
      <c r="AV124" s="1">
        <f t="shared" si="134"/>
        <v>0.33</v>
      </c>
      <c r="AW124" s="1">
        <f t="shared" si="135"/>
        <v>75226.333333333328</v>
      </c>
      <c r="AX124" s="1">
        <f t="shared" si="136"/>
        <v>109586041.46550786</v>
      </c>
      <c r="AZ124" s="1">
        <f t="shared" si="137"/>
        <v>101813</v>
      </c>
      <c r="BA124" s="1">
        <f t="shared" si="138"/>
        <v>148316196.54103068</v>
      </c>
    </row>
    <row r="125" spans="1:53" x14ac:dyDescent="0.15">
      <c r="C125" s="7">
        <v>4</v>
      </c>
      <c r="D125" s="8">
        <v>25.169123605666702</v>
      </c>
      <c r="E125" s="10">
        <f t="shared" si="139"/>
        <v>25.1326470903226</v>
      </c>
      <c r="F125" s="7" t="s">
        <v>83</v>
      </c>
      <c r="G125" s="1">
        <v>5</v>
      </c>
      <c r="H125" s="9">
        <f t="shared" si="119"/>
        <v>25.169123605666702</v>
      </c>
      <c r="I125" s="9">
        <f t="shared" si="120"/>
        <v>298.31912360566668</v>
      </c>
      <c r="J125" s="9">
        <f t="shared" si="121"/>
        <v>0.35264314113228068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0.4117654825153636</v>
      </c>
      <c r="O125" s="9">
        <f t="shared" si="140"/>
        <v>0.30637186750080869</v>
      </c>
      <c r="P125" s="9">
        <f t="shared" si="124"/>
        <v>0.10803993771004808</v>
      </c>
      <c r="Q125" s="12">
        <f t="shared" si="125"/>
        <v>3.5653179444315869E-2</v>
      </c>
      <c r="R125" s="9">
        <f t="shared" si="126"/>
        <v>9.3951000000000007E-2</v>
      </c>
      <c r="S125" s="13">
        <f t="shared" si="127"/>
        <v>0.37948696069563781</v>
      </c>
      <c r="T125" s="2">
        <f t="shared" si="128"/>
        <v>0.01</v>
      </c>
      <c r="U125" s="14">
        <f t="shared" si="129"/>
        <v>3.7948696069563781E-3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0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1"/>
        <v>0.01</v>
      </c>
      <c r="AT125" s="1">
        <f t="shared" si="132"/>
        <v>1.8694869606956377E-2</v>
      </c>
      <c r="AU125" s="9">
        <f t="shared" si="133"/>
        <v>28.47</v>
      </c>
      <c r="AV125" s="1">
        <f t="shared" si="134"/>
        <v>0.33</v>
      </c>
      <c r="AW125" s="1">
        <f t="shared" si="135"/>
        <v>75226.333333333328</v>
      </c>
      <c r="AX125" s="1">
        <f t="shared" si="136"/>
        <v>88525531.753386378</v>
      </c>
      <c r="AZ125" s="1">
        <f t="shared" si="137"/>
        <v>101813</v>
      </c>
      <c r="BA125" s="1">
        <f t="shared" si="138"/>
        <v>119812432.22994867</v>
      </c>
    </row>
    <row r="126" spans="1:53" x14ac:dyDescent="0.15">
      <c r="C126" s="7">
        <v>5</v>
      </c>
      <c r="D126" s="8">
        <v>24.2033311787097</v>
      </c>
      <c r="E126" s="10">
        <f t="shared" si="139"/>
        <v>25.169123605666702</v>
      </c>
      <c r="F126" s="7" t="s">
        <v>85</v>
      </c>
      <c r="G126" s="1">
        <v>6</v>
      </c>
      <c r="H126" s="9">
        <f t="shared" si="119"/>
        <v>24.2033311787097</v>
      </c>
      <c r="I126" s="9">
        <f t="shared" si="120"/>
        <v>297.35333117870965</v>
      </c>
      <c r="J126" s="9">
        <f t="shared" si="121"/>
        <v>0.31717285248729976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0.48303192979076059</v>
      </c>
      <c r="P126" s="9">
        <f t="shared" si="124"/>
        <v>0.15320461501418065</v>
      </c>
      <c r="Q126" s="12">
        <f t="shared" si="125"/>
        <v>5.0557522954679614E-2</v>
      </c>
      <c r="R126" s="9">
        <f t="shared" si="126"/>
        <v>9.3951000000000007E-2</v>
      </c>
      <c r="S126" s="13">
        <f t="shared" si="127"/>
        <v>0.5381265016304202</v>
      </c>
      <c r="T126" s="2">
        <f t="shared" si="128"/>
        <v>0.01</v>
      </c>
      <c r="U126" s="14">
        <f t="shared" si="129"/>
        <v>5.3812650163042024E-3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0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1"/>
        <v>0.01</v>
      </c>
      <c r="AT126" s="1">
        <f t="shared" si="132"/>
        <v>2.0281265016304201E-2</v>
      </c>
      <c r="AU126" s="9">
        <f t="shared" si="133"/>
        <v>28.47</v>
      </c>
      <c r="AV126" s="1">
        <f t="shared" si="134"/>
        <v>0.33</v>
      </c>
      <c r="AW126" s="1">
        <f t="shared" si="135"/>
        <v>75226.333333333328</v>
      </c>
      <c r="AX126" s="1">
        <f t="shared" si="136"/>
        <v>96037565.81065473</v>
      </c>
      <c r="AZ126" s="1">
        <f t="shared" si="137"/>
        <v>101813</v>
      </c>
      <c r="BA126" s="1">
        <f t="shared" si="138"/>
        <v>129979386.93294711</v>
      </c>
    </row>
    <row r="127" spans="1:53" x14ac:dyDescent="0.15">
      <c r="C127" s="7">
        <v>6</v>
      </c>
      <c r="D127" s="8">
        <v>23.838209654</v>
      </c>
      <c r="E127" s="10">
        <f t="shared" si="139"/>
        <v>24.2033311787097</v>
      </c>
      <c r="F127" s="7" t="s">
        <v>83</v>
      </c>
      <c r="G127" s="1">
        <v>7</v>
      </c>
      <c r="H127" s="9">
        <f t="shared" si="119"/>
        <v>23.838209654</v>
      </c>
      <c r="I127" s="9">
        <f t="shared" si="120"/>
        <v>296.988209654</v>
      </c>
      <c r="J127" s="9">
        <f t="shared" si="121"/>
        <v>0.30465802618595028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0.61452731477657996</v>
      </c>
      <c r="P127" s="9">
        <f t="shared" si="124"/>
        <v>0.18722067875718501</v>
      </c>
      <c r="Q127" s="12">
        <f t="shared" si="125"/>
        <v>6.1782823989871054E-2</v>
      </c>
      <c r="R127" s="9">
        <f t="shared" si="126"/>
        <v>9.3951000000000007E-2</v>
      </c>
      <c r="S127" s="13">
        <f t="shared" si="127"/>
        <v>0.6576068800744117</v>
      </c>
      <c r="T127" s="2">
        <f t="shared" si="128"/>
        <v>0.01</v>
      </c>
      <c r="U127" s="14">
        <f t="shared" si="129"/>
        <v>6.5760688007441169E-3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2.1476068800744118E-2</v>
      </c>
      <c r="AU127" s="9">
        <f t="shared" si="133"/>
        <v>28.47</v>
      </c>
      <c r="AV127" s="1">
        <f t="shared" si="134"/>
        <v>0.33</v>
      </c>
      <c r="AW127" s="1">
        <f t="shared" si="135"/>
        <v>75226.333333333328</v>
      </c>
      <c r="AX127" s="1">
        <f t="shared" si="136"/>
        <v>101695302.0015049</v>
      </c>
      <c r="AZ127" s="1">
        <f t="shared" si="137"/>
        <v>101813</v>
      </c>
      <c r="BA127" s="1">
        <f t="shared" si="138"/>
        <v>137636693.48072997</v>
      </c>
    </row>
    <row r="128" spans="1:53" x14ac:dyDescent="0.15">
      <c r="C128" s="7">
        <v>7</v>
      </c>
      <c r="D128" s="8">
        <v>23.506985184838701</v>
      </c>
      <c r="E128" s="10">
        <f t="shared" si="139"/>
        <v>23.838209654</v>
      </c>
      <c r="F128" s="7" t="s">
        <v>83</v>
      </c>
      <c r="G128" s="1">
        <v>8</v>
      </c>
      <c r="H128" s="9">
        <f t="shared" si="119"/>
        <v>23.506985184838701</v>
      </c>
      <c r="I128" s="9">
        <f t="shared" si="120"/>
        <v>296.65698518483867</v>
      </c>
      <c r="J128" s="9">
        <f t="shared" si="121"/>
        <v>0.29370756239243784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0.71200663601939485</v>
      </c>
      <c r="P128" s="9">
        <f t="shared" si="124"/>
        <v>0.20912173347249619</v>
      </c>
      <c r="Q128" s="12">
        <f t="shared" si="125"/>
        <v>6.9010172045923746E-2</v>
      </c>
      <c r="R128" s="9">
        <f t="shared" si="126"/>
        <v>9.3951000000000007E-2</v>
      </c>
      <c r="S128" s="13">
        <f t="shared" si="127"/>
        <v>0.73453366165260336</v>
      </c>
      <c r="T128" s="2">
        <f t="shared" si="128"/>
        <v>0.01</v>
      </c>
      <c r="U128" s="14">
        <f t="shared" si="129"/>
        <v>7.3453366165260334E-3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2.2245336616526036E-2</v>
      </c>
      <c r="AU128" s="9">
        <f t="shared" si="133"/>
        <v>28.47</v>
      </c>
      <c r="AV128" s="1">
        <f t="shared" si="134"/>
        <v>0.33</v>
      </c>
      <c r="AW128" s="1">
        <f t="shared" si="135"/>
        <v>75226.333333333328</v>
      </c>
      <c r="AX128" s="1">
        <f t="shared" si="136"/>
        <v>105338004.19117519</v>
      </c>
      <c r="AZ128" s="1">
        <f t="shared" si="137"/>
        <v>101813</v>
      </c>
      <c r="BA128" s="1">
        <f t="shared" si="138"/>
        <v>142566807.99785697</v>
      </c>
    </row>
    <row r="129" spans="1:54" x14ac:dyDescent="0.15">
      <c r="C129" s="7">
        <v>8</v>
      </c>
      <c r="D129" s="8">
        <v>24.871625550645199</v>
      </c>
      <c r="E129" s="10">
        <f t="shared" si="139"/>
        <v>23.506985184838701</v>
      </c>
      <c r="F129" s="7" t="s">
        <v>83</v>
      </c>
      <c r="G129" s="1">
        <v>9</v>
      </c>
      <c r="H129" s="9">
        <f t="shared" si="119"/>
        <v>24.871625550645199</v>
      </c>
      <c r="I129" s="9">
        <f t="shared" si="120"/>
        <v>298.02162555064518</v>
      </c>
      <c r="J129" s="9">
        <f t="shared" si="121"/>
        <v>0.34133865852026479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0.78758490254689861</v>
      </c>
      <c r="P129" s="9">
        <f t="shared" si="124"/>
        <v>0.26883317410617186</v>
      </c>
      <c r="Q129" s="12">
        <f t="shared" si="125"/>
        <v>8.8714947455036719E-2</v>
      </c>
      <c r="R129" s="9">
        <f t="shared" si="126"/>
        <v>9.3951000000000007E-2</v>
      </c>
      <c r="S129" s="13">
        <f t="shared" si="127"/>
        <v>0.94426826170063871</v>
      </c>
      <c r="T129" s="2">
        <f t="shared" si="128"/>
        <v>0.01</v>
      </c>
      <c r="U129" s="14">
        <f t="shared" si="129"/>
        <v>9.4426826170063878E-3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2.4342682617006388E-2</v>
      </c>
      <c r="AU129" s="9">
        <f t="shared" si="133"/>
        <v>28.47</v>
      </c>
      <c r="AV129" s="1">
        <f t="shared" si="134"/>
        <v>0.33</v>
      </c>
      <c r="AW129" s="1">
        <f t="shared" si="135"/>
        <v>75226.333333333328</v>
      </c>
      <c r="AX129" s="1">
        <f t="shared" si="136"/>
        <v>115269534.81251067</v>
      </c>
      <c r="AZ129" s="1">
        <f t="shared" si="137"/>
        <v>101813</v>
      </c>
      <c r="BA129" s="1">
        <f t="shared" si="138"/>
        <v>156008363.39933467</v>
      </c>
    </row>
    <row r="130" spans="1:54" x14ac:dyDescent="0.15">
      <c r="C130" s="7">
        <v>9</v>
      </c>
      <c r="D130" s="8">
        <v>26.127617586333301</v>
      </c>
      <c r="E130" s="10">
        <f t="shared" si="139"/>
        <v>24.871625550645199</v>
      </c>
      <c r="F130" s="7" t="s">
        <v>83</v>
      </c>
      <c r="G130" s="1">
        <v>10</v>
      </c>
      <c r="H130" s="9">
        <f t="shared" si="119"/>
        <v>26.127617586333301</v>
      </c>
      <c r="I130" s="9">
        <f t="shared" si="120"/>
        <v>299.27761758633329</v>
      </c>
      <c r="J130" s="9">
        <f t="shared" si="121"/>
        <v>0.39150126604783031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0.80345172844072676</v>
      </c>
      <c r="P130" s="9">
        <f t="shared" si="124"/>
        <v>0.31455236889286209</v>
      </c>
      <c r="Q130" s="12">
        <f t="shared" si="125"/>
        <v>0.10380228173464449</v>
      </c>
      <c r="R130" s="9">
        <f t="shared" si="126"/>
        <v>9.3951000000000007E-2</v>
      </c>
      <c r="S130" s="13">
        <f t="shared" si="127"/>
        <v>1.1048555282503059</v>
      </c>
      <c r="T130" s="2">
        <f t="shared" si="128"/>
        <v>0.01</v>
      </c>
      <c r="U130" s="14">
        <f t="shared" si="129"/>
        <v>1.1048555282503059E-2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2.5948555282503061E-2</v>
      </c>
      <c r="AU130" s="9">
        <f t="shared" si="133"/>
        <v>28.47</v>
      </c>
      <c r="AV130" s="1">
        <f t="shared" si="134"/>
        <v>0.33</v>
      </c>
      <c r="AW130" s="1">
        <f t="shared" si="135"/>
        <v>75226.333333333328</v>
      </c>
      <c r="AX130" s="1">
        <f t="shared" si="136"/>
        <v>122873799.22462632</v>
      </c>
      <c r="AZ130" s="1">
        <f t="shared" si="137"/>
        <v>101813</v>
      </c>
      <c r="BA130" s="1">
        <f t="shared" si="138"/>
        <v>166300144.72489971</v>
      </c>
    </row>
    <row r="131" spans="1:54" x14ac:dyDescent="0.15">
      <c r="C131" s="7">
        <v>10</v>
      </c>
      <c r="D131" s="8">
        <v>26.6197139541935</v>
      </c>
      <c r="E131" s="10">
        <f t="shared" si="139"/>
        <v>26.127617586333301</v>
      </c>
      <c r="F131" s="7" t="s">
        <v>83</v>
      </c>
      <c r="G131" s="1">
        <v>11</v>
      </c>
      <c r="H131" s="9">
        <f t="shared" si="119"/>
        <v>26.6197139541935</v>
      </c>
      <c r="I131" s="9">
        <f t="shared" si="120"/>
        <v>299.76971395419349</v>
      </c>
      <c r="J131" s="9">
        <f t="shared" si="121"/>
        <v>0.41297888109313896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0.46445439157047147</v>
      </c>
      <c r="O131" s="9">
        <f t="shared" si="140"/>
        <v>0.30914496797739316</v>
      </c>
      <c r="P131" s="9">
        <f t="shared" si="124"/>
        <v>0.12767034297087809</v>
      </c>
      <c r="Q131" s="12">
        <f t="shared" si="125"/>
        <v>4.2131213180389773E-2</v>
      </c>
      <c r="R131" s="9">
        <f t="shared" si="126"/>
        <v>9.3951000000000007E-2</v>
      </c>
      <c r="S131" s="13">
        <f t="shared" si="127"/>
        <v>0.44843815585134561</v>
      </c>
      <c r="T131" s="2">
        <f t="shared" si="128"/>
        <v>0.01</v>
      </c>
      <c r="U131" s="14">
        <f t="shared" si="129"/>
        <v>4.4843815585134559E-3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0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1"/>
        <v>0.01</v>
      </c>
      <c r="AT131" s="1">
        <f t="shared" si="132"/>
        <v>1.9384381558513457E-2</v>
      </c>
      <c r="AU131" s="9">
        <f t="shared" si="133"/>
        <v>28.47</v>
      </c>
      <c r="AV131" s="1">
        <f t="shared" si="134"/>
        <v>0.33</v>
      </c>
      <c r="AW131" s="1">
        <f t="shared" si="135"/>
        <v>75226.333333333328</v>
      </c>
      <c r="AX131" s="1">
        <f t="shared" si="136"/>
        <v>91790567.21205537</v>
      </c>
      <c r="AZ131" s="1">
        <f t="shared" si="137"/>
        <v>101813</v>
      </c>
      <c r="BA131" s="1">
        <f t="shared" si="138"/>
        <v>124231404.15671366</v>
      </c>
    </row>
    <row r="132" spans="1:54" x14ac:dyDescent="0.15">
      <c r="C132" s="7">
        <v>11</v>
      </c>
      <c r="D132" s="8">
        <v>25.999150917333299</v>
      </c>
      <c r="E132" s="10">
        <f t="shared" si="139"/>
        <v>26.6197139541935</v>
      </c>
      <c r="F132" s="7" t="s">
        <v>85</v>
      </c>
      <c r="G132" s="1">
        <v>12</v>
      </c>
      <c r="H132" s="9">
        <f t="shared" si="119"/>
        <v>25.999150917333299</v>
      </c>
      <c r="I132" s="9">
        <f t="shared" si="120"/>
        <v>299.14915091733326</v>
      </c>
      <c r="J132" s="9">
        <f t="shared" si="121"/>
        <v>0.38606942518645165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0.46617462500651508</v>
      </c>
      <c r="P132" s="9">
        <f t="shared" si="124"/>
        <v>0.17997576951277491</v>
      </c>
      <c r="Q132" s="12">
        <f t="shared" si="125"/>
        <v>5.9392003939215725E-2</v>
      </c>
      <c r="R132" s="9">
        <f t="shared" si="126"/>
        <v>9.3951000000000007E-2</v>
      </c>
      <c r="S132" s="13">
        <f t="shared" si="127"/>
        <v>0.63215935901923048</v>
      </c>
      <c r="T132" s="2">
        <f t="shared" si="128"/>
        <v>0.01</v>
      </c>
      <c r="U132" s="14">
        <f t="shared" si="129"/>
        <v>6.3215935901923051E-3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0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1"/>
        <v>0.01</v>
      </c>
      <c r="AT132" s="1">
        <f t="shared" si="132"/>
        <v>2.1221593590192309E-2</v>
      </c>
      <c r="AU132" s="9">
        <f t="shared" si="133"/>
        <v>28.47</v>
      </c>
      <c r="AV132" s="1">
        <f t="shared" si="134"/>
        <v>0.33</v>
      </c>
      <c r="AW132" s="1">
        <f t="shared" si="135"/>
        <v>75226.333333333328</v>
      </c>
      <c r="AX132" s="1">
        <f t="shared" si="136"/>
        <v>100490289.4068318</v>
      </c>
      <c r="AY132" s="1">
        <f>SUM(AX121:AX132)</f>
        <v>1221563309.1911824</v>
      </c>
      <c r="AZ132" s="1">
        <f t="shared" si="137"/>
        <v>101813</v>
      </c>
      <c r="BA132" s="1">
        <f t="shared" si="138"/>
        <v>136005802.51655361</v>
      </c>
      <c r="BB132" s="1">
        <f>SUM(BA121:BA132)</f>
        <v>1653291070.9283791</v>
      </c>
    </row>
    <row r="133" spans="1:54" x14ac:dyDescent="0.15">
      <c r="C133" s="7">
        <v>12</v>
      </c>
      <c r="D133" s="8">
        <v>26.063645648709699</v>
      </c>
      <c r="E133" s="10">
        <f t="shared" si="139"/>
        <v>25.999150917333299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25.567072902903199</v>
      </c>
      <c r="E136" s="7"/>
      <c r="F136" s="7"/>
      <c r="G136" s="1">
        <v>1</v>
      </c>
      <c r="H136" s="9">
        <f t="shared" ref="H136:H147" si="141">E137</f>
        <v>25.567072902903199</v>
      </c>
      <c r="I136" s="9">
        <f t="shared" ref="I136:I147" si="142">H136+273.15</f>
        <v>298.71707290290317</v>
      </c>
      <c r="J136" s="9">
        <f t="shared" ref="J136:J147" si="143">EXP(($C$15*(I136-$C$13))/($C$16*I136*$C$13))</f>
        <v>0.36831475998934737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0.27956855124749752</v>
      </c>
      <c r="Q136" s="12">
        <f t="shared" ref="Q136:Q147" si="147">P136*$B$138</f>
        <v>7.2687823324349352E-2</v>
      </c>
      <c r="R136" s="9">
        <f t="shared" ref="R136:R147" si="148">L136*$B$138</f>
        <v>0.19735245833333334</v>
      </c>
      <c r="S136" s="13">
        <f t="shared" ref="S136:S147" si="149">Q136/R136</f>
        <v>0.36831475998934737</v>
      </c>
      <c r="T136" s="2">
        <f t="shared" ref="T136:T147" si="150">$B$137/100</f>
        <v>0.01</v>
      </c>
      <c r="U136" s="14">
        <f t="shared" ref="U136:U147" si="151">S136*T136</f>
        <v>3.6831475998934738E-3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52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53">AR136*AQ136</f>
        <v>0.01</v>
      </c>
      <c r="AT136" s="1">
        <f t="shared" ref="AT136:AT147" si="154">(AS136+AM136+AD136+AA136+U136+X136+AG136+AJ136+AP136)</f>
        <v>1.8583147599893476E-2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24.900047099999998</v>
      </c>
      <c r="E137" s="10">
        <f t="shared" ref="E137:E148" si="159">D136</f>
        <v>25.567072902903199</v>
      </c>
      <c r="F137" s="7" t="s">
        <v>83</v>
      </c>
      <c r="G137" s="1">
        <v>2</v>
      </c>
      <c r="H137" s="9">
        <f t="shared" si="141"/>
        <v>24.900047099999998</v>
      </c>
      <c r="I137" s="9">
        <f t="shared" si="142"/>
        <v>298.05004709999997</v>
      </c>
      <c r="J137" s="9">
        <f t="shared" si="143"/>
        <v>0.34240375442036175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1.238527282085836</v>
      </c>
      <c r="P137" s="9">
        <f t="shared" si="146"/>
        <v>0.42407639133823666</v>
      </c>
      <c r="Q137" s="12">
        <f t="shared" si="147"/>
        <v>0.11025986174794153</v>
      </c>
      <c r="R137" s="9">
        <f t="shared" si="148"/>
        <v>0.19735245833333334</v>
      </c>
      <c r="S137" s="13">
        <f t="shared" si="149"/>
        <v>0.55869515221193655</v>
      </c>
      <c r="T137" s="2">
        <f t="shared" si="150"/>
        <v>0.01</v>
      </c>
      <c r="U137" s="14">
        <f t="shared" si="151"/>
        <v>5.5869515221193657E-3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52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53"/>
        <v>0.01</v>
      </c>
      <c r="AT137" s="1">
        <f t="shared" si="154"/>
        <v>2.0486951522119365E-2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25.109993300689698</v>
      </c>
      <c r="E138" s="10">
        <f t="shared" si="159"/>
        <v>24.900047099999998</v>
      </c>
      <c r="F138" s="7" t="s">
        <v>83</v>
      </c>
      <c r="G138" s="1">
        <v>3</v>
      </c>
      <c r="H138" s="9">
        <f t="shared" si="141"/>
        <v>25.109993300689698</v>
      </c>
      <c r="I138" s="9">
        <f t="shared" si="142"/>
        <v>298.2599933006897</v>
      </c>
      <c r="J138" s="9">
        <f t="shared" si="143"/>
        <v>0.35036866756355506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1.5734988074142662</v>
      </c>
      <c r="P138" s="9">
        <f t="shared" si="146"/>
        <v>0.55130468056657933</v>
      </c>
      <c r="Q138" s="12">
        <f t="shared" si="147"/>
        <v>0.14333921694731064</v>
      </c>
      <c r="R138" s="9">
        <f t="shared" si="148"/>
        <v>0.19735245833333334</v>
      </c>
      <c r="S138" s="13">
        <f t="shared" si="149"/>
        <v>0.72631077493449325</v>
      </c>
      <c r="T138" s="2">
        <f t="shared" si="150"/>
        <v>0.01</v>
      </c>
      <c r="U138" s="14">
        <f t="shared" si="151"/>
        <v>7.2631077493449329E-3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52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53"/>
        <v>0.01</v>
      </c>
      <c r="AT138" s="1">
        <f t="shared" si="154"/>
        <v>2.2163107749344935E-2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25.1326470903226</v>
      </c>
      <c r="E139" s="10">
        <f t="shared" si="159"/>
        <v>25.109993300689698</v>
      </c>
      <c r="F139" s="7" t="s">
        <v>83</v>
      </c>
      <c r="G139" s="1">
        <v>4</v>
      </c>
      <c r="H139" s="9">
        <f t="shared" si="141"/>
        <v>25.1326470903226</v>
      </c>
      <c r="I139" s="9">
        <f t="shared" si="142"/>
        <v>298.2826470903226</v>
      </c>
      <c r="J139" s="9">
        <f t="shared" si="143"/>
        <v>0.35123842347077489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1.7812420435143534</v>
      </c>
      <c r="P139" s="9">
        <f t="shared" si="146"/>
        <v>0.62564064718384294</v>
      </c>
      <c r="Q139" s="12">
        <f t="shared" si="147"/>
        <v>0.16266656826779916</v>
      </c>
      <c r="R139" s="9">
        <f t="shared" si="148"/>
        <v>0.19735245833333334</v>
      </c>
      <c r="S139" s="13">
        <f t="shared" si="149"/>
        <v>0.824243942241911</v>
      </c>
      <c r="T139" s="2">
        <f t="shared" si="150"/>
        <v>0.01</v>
      </c>
      <c r="U139" s="14">
        <f t="shared" si="151"/>
        <v>8.2424394224191108E-3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3"/>
        <v>0.01</v>
      </c>
      <c r="AT139" s="1">
        <f t="shared" si="154"/>
        <v>2.3142439422419114E-2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25.169123605666702</v>
      </c>
      <c r="E140" s="10">
        <f t="shared" si="159"/>
        <v>25.1326470903226</v>
      </c>
      <c r="F140" s="7" t="s">
        <v>83</v>
      </c>
      <c r="G140" s="1">
        <v>5</v>
      </c>
      <c r="H140" s="9">
        <f t="shared" si="141"/>
        <v>25.169123605666702</v>
      </c>
      <c r="I140" s="9">
        <f t="shared" si="142"/>
        <v>298.31912360566668</v>
      </c>
      <c r="J140" s="9">
        <f t="shared" si="143"/>
        <v>0.35264314113228068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1.9146493129971771</v>
      </c>
      <c r="P140" s="9">
        <f t="shared" si="146"/>
        <v>0.6751879479020878</v>
      </c>
      <c r="Q140" s="12">
        <f t="shared" si="147"/>
        <v>0.17554886645454285</v>
      </c>
      <c r="R140" s="9">
        <f t="shared" si="148"/>
        <v>0.19735245833333334</v>
      </c>
      <c r="S140" s="13">
        <f t="shared" si="149"/>
        <v>0.88951953239942072</v>
      </c>
      <c r="T140" s="2">
        <f t="shared" si="150"/>
        <v>0.01</v>
      </c>
      <c r="U140" s="14">
        <f t="shared" si="151"/>
        <v>8.895195323994208E-3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3"/>
        <v>0.01</v>
      </c>
      <c r="AT140" s="1">
        <f t="shared" si="154"/>
        <v>2.3795195323994212E-2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24.2033311787097</v>
      </c>
      <c r="E141" s="10">
        <f t="shared" si="159"/>
        <v>25.169123605666702</v>
      </c>
      <c r="F141" s="7" t="s">
        <v>85</v>
      </c>
      <c r="G141" s="1">
        <v>6</v>
      </c>
      <c r="H141" s="9">
        <f t="shared" si="141"/>
        <v>24.2033311787097</v>
      </c>
      <c r="I141" s="9">
        <f t="shared" si="142"/>
        <v>297.35333117870965</v>
      </c>
      <c r="J141" s="9">
        <f t="shared" si="143"/>
        <v>0.31717285248729976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1.998509281761756</v>
      </c>
      <c r="P141" s="9">
        <f t="shared" si="146"/>
        <v>0.63387288961872079</v>
      </c>
      <c r="Q141" s="12">
        <f t="shared" si="147"/>
        <v>0.16480695130086742</v>
      </c>
      <c r="R141" s="9">
        <f t="shared" si="148"/>
        <v>0.19735245833333334</v>
      </c>
      <c r="S141" s="13">
        <f t="shared" si="149"/>
        <v>0.83508942676814424</v>
      </c>
      <c r="T141" s="2">
        <f t="shared" si="150"/>
        <v>0.01</v>
      </c>
      <c r="U141" s="14">
        <f t="shared" si="151"/>
        <v>8.3508942676814423E-3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3"/>
        <v>0.01</v>
      </c>
      <c r="AT141" s="1">
        <f t="shared" si="154"/>
        <v>2.3250894267681441E-2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23.838209654</v>
      </c>
      <c r="E142" s="10">
        <f t="shared" si="159"/>
        <v>24.2033311787097</v>
      </c>
      <c r="F142" s="7" t="s">
        <v>83</v>
      </c>
      <c r="G142" s="1">
        <v>7</v>
      </c>
      <c r="H142" s="9">
        <f t="shared" si="141"/>
        <v>23.838209654</v>
      </c>
      <c r="I142" s="9">
        <f t="shared" si="142"/>
        <v>296.988209654</v>
      </c>
      <c r="J142" s="9">
        <f t="shared" si="143"/>
        <v>0.30465802618595028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2.1236843088097022</v>
      </c>
      <c r="P142" s="9">
        <f t="shared" si="146"/>
        <v>0.64699746976403794</v>
      </c>
      <c r="Q142" s="12">
        <f t="shared" si="147"/>
        <v>0.16821934213864986</v>
      </c>
      <c r="R142" s="9">
        <f t="shared" si="148"/>
        <v>0.19735245833333334</v>
      </c>
      <c r="S142" s="13">
        <f t="shared" si="149"/>
        <v>0.85238027212472367</v>
      </c>
      <c r="T142" s="2">
        <f t="shared" si="150"/>
        <v>0.01</v>
      </c>
      <c r="U142" s="14">
        <f t="shared" si="151"/>
        <v>8.5238027212472377E-3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2.3423802721247236E-2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23.506985184838701</v>
      </c>
      <c r="E143" s="10">
        <f t="shared" si="159"/>
        <v>23.838209654</v>
      </c>
      <c r="F143" s="7" t="s">
        <v>83</v>
      </c>
      <c r="G143" s="1">
        <v>8</v>
      </c>
      <c r="H143" s="9">
        <f t="shared" si="141"/>
        <v>23.506985184838701</v>
      </c>
      <c r="I143" s="9">
        <f t="shared" si="142"/>
        <v>296.65698518483867</v>
      </c>
      <c r="J143" s="9">
        <f t="shared" si="143"/>
        <v>0.29370756239243784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2.2357347557123308</v>
      </c>
      <c r="P143" s="9">
        <f t="shared" si="146"/>
        <v>0.65665220525632118</v>
      </c>
      <c r="Q143" s="12">
        <f t="shared" si="147"/>
        <v>0.17072957336664352</v>
      </c>
      <c r="R143" s="9">
        <f t="shared" si="148"/>
        <v>0.19735245833333334</v>
      </c>
      <c r="S143" s="13">
        <f t="shared" si="149"/>
        <v>0.86509980574083811</v>
      </c>
      <c r="T143" s="2">
        <f t="shared" si="150"/>
        <v>0.01</v>
      </c>
      <c r="U143" s="14">
        <f t="shared" si="151"/>
        <v>8.6509980574083819E-3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2.355099805740838E-2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24.871625550645199</v>
      </c>
      <c r="E144" s="10">
        <f t="shared" si="159"/>
        <v>23.506985184838701</v>
      </c>
      <c r="F144" s="7" t="s">
        <v>83</v>
      </c>
      <c r="G144" s="1">
        <v>9</v>
      </c>
      <c r="H144" s="9">
        <f t="shared" si="141"/>
        <v>24.871625550645199</v>
      </c>
      <c r="I144" s="9">
        <f t="shared" si="142"/>
        <v>298.02162555064518</v>
      </c>
      <c r="J144" s="9">
        <f t="shared" si="143"/>
        <v>0.34133865852026479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2.3381304671226766</v>
      </c>
      <c r="P144" s="9">
        <f t="shared" si="146"/>
        <v>0.79809431709301448</v>
      </c>
      <c r="Q144" s="12">
        <f t="shared" si="147"/>
        <v>0.20750452244418377</v>
      </c>
      <c r="R144" s="9">
        <f t="shared" si="148"/>
        <v>0.19735245833333334</v>
      </c>
      <c r="S144" s="13">
        <f t="shared" si="149"/>
        <v>1.0514412852851487</v>
      </c>
      <c r="T144" s="2">
        <f t="shared" si="150"/>
        <v>0.01</v>
      </c>
      <c r="U144" s="14">
        <f t="shared" si="151"/>
        <v>1.0514412852851486E-2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2.5414412852851488E-2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26.127617586333301</v>
      </c>
      <c r="E145" s="10">
        <f t="shared" si="159"/>
        <v>24.871625550645199</v>
      </c>
      <c r="F145" s="7" t="s">
        <v>83</v>
      </c>
      <c r="G145" s="1">
        <v>10</v>
      </c>
      <c r="H145" s="9">
        <f t="shared" si="141"/>
        <v>26.127617586333301</v>
      </c>
      <c r="I145" s="9">
        <f t="shared" si="142"/>
        <v>299.27761758633329</v>
      </c>
      <c r="J145" s="9">
        <f t="shared" si="143"/>
        <v>0.39150126604783031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2.299084066696329</v>
      </c>
      <c r="P145" s="9">
        <f t="shared" si="146"/>
        <v>0.90009432286200719</v>
      </c>
      <c r="Q145" s="12">
        <f t="shared" si="147"/>
        <v>0.23402452394412188</v>
      </c>
      <c r="R145" s="9">
        <f t="shared" si="148"/>
        <v>0.19735245833333334</v>
      </c>
      <c r="S145" s="13">
        <f t="shared" si="149"/>
        <v>1.1858201611496952</v>
      </c>
      <c r="T145" s="2">
        <f t="shared" si="150"/>
        <v>0.01</v>
      </c>
      <c r="U145" s="14">
        <f t="shared" si="151"/>
        <v>1.1858201611496953E-2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2.6758201611496953E-2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26.6197139541935</v>
      </c>
      <c r="E146" s="10">
        <f t="shared" si="159"/>
        <v>26.127617586333301</v>
      </c>
      <c r="F146" s="7" t="s">
        <v>83</v>
      </c>
      <c r="G146" s="1">
        <v>11</v>
      </c>
      <c r="H146" s="9">
        <f t="shared" si="141"/>
        <v>26.6197139541935</v>
      </c>
      <c r="I146" s="9">
        <f t="shared" si="142"/>
        <v>299.76971395419349</v>
      </c>
      <c r="J146" s="9">
        <f t="shared" si="143"/>
        <v>0.41297888109313896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2.1580376605009888</v>
      </c>
      <c r="P146" s="9">
        <f t="shared" si="146"/>
        <v>0.89122397839055367</v>
      </c>
      <c r="Q146" s="12">
        <f t="shared" si="147"/>
        <v>0.23171823438154396</v>
      </c>
      <c r="R146" s="9">
        <f t="shared" si="148"/>
        <v>0.19735245833333334</v>
      </c>
      <c r="S146" s="13">
        <f t="shared" si="149"/>
        <v>1.1741340155498137</v>
      </c>
      <c r="T146" s="2">
        <f t="shared" si="150"/>
        <v>0.01</v>
      </c>
      <c r="U146" s="14">
        <f t="shared" si="151"/>
        <v>1.1741340155498136E-2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3"/>
        <v>0.01</v>
      </c>
      <c r="AT146" s="1">
        <f t="shared" si="154"/>
        <v>2.6641340155498135E-2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25.999150917333299</v>
      </c>
      <c r="E147" s="10">
        <f t="shared" si="159"/>
        <v>26.6197139541935</v>
      </c>
      <c r="F147" s="7" t="s">
        <v>85</v>
      </c>
      <c r="G147" s="1">
        <v>12</v>
      </c>
      <c r="H147" s="9">
        <f t="shared" si="141"/>
        <v>25.999150917333299</v>
      </c>
      <c r="I147" s="9">
        <f t="shared" si="142"/>
        <v>299.14915091733326</v>
      </c>
      <c r="J147" s="9">
        <f t="shared" si="143"/>
        <v>0.38606942518645165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2.025861598777102</v>
      </c>
      <c r="P147" s="9">
        <f t="shared" si="146"/>
        <v>0.78212322294718173</v>
      </c>
      <c r="Q147" s="12">
        <f t="shared" si="147"/>
        <v>0.20335203796626725</v>
      </c>
      <c r="R147" s="9">
        <f t="shared" si="148"/>
        <v>0.19735245833333334</v>
      </c>
      <c r="S147" s="13">
        <f t="shared" si="149"/>
        <v>1.0304003288512396</v>
      </c>
      <c r="T147" s="2">
        <f t="shared" si="150"/>
        <v>0.01</v>
      </c>
      <c r="U147" s="14">
        <f t="shared" si="151"/>
        <v>1.0304003288512395E-2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3"/>
        <v>0.01</v>
      </c>
      <c r="AT147" s="1">
        <f t="shared" si="154"/>
        <v>2.5204003288512397E-2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26.063645648709699</v>
      </c>
      <c r="E148" s="10">
        <f t="shared" si="159"/>
        <v>25.999150917333299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1976527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72358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361183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3004907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86500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6203045.9726456096</v>
      </c>
      <c r="J13" s="6" t="s">
        <v>37</v>
      </c>
      <c r="K13" s="6">
        <f>I13/(10000*1000)</f>
        <v>0.620304597264561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-0.280124886645161</v>
      </c>
      <c r="E26" s="7"/>
      <c r="F26" s="7"/>
      <c r="G26" s="1">
        <v>1</v>
      </c>
      <c r="H26" s="9">
        <f t="shared" ref="H26:H37" si="0">E27</f>
        <v>-0.280124886645161</v>
      </c>
      <c r="I26" s="9">
        <f t="shared" ref="I26:I37" si="1">H26+273.15</f>
        <v>272.86987511335479</v>
      </c>
      <c r="J26" s="9">
        <f>EXP(($C$15*(I26-$C$13))/($C$16*I26*$C$13))</f>
        <v>1.6800199867343449E-2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 t="shared" ref="P26:P37" si="2">O26*J26</f>
        <v>0.68094728304198548</v>
      </c>
      <c r="Q26" s="12">
        <f>P26*$B$28</f>
        <v>6.8094728304198548E-2</v>
      </c>
      <c r="R26" s="9">
        <f>L26*$B$28</f>
        <v>4.0532094166666672</v>
      </c>
      <c r="S26" s="13">
        <f t="shared" ref="S26:S37" si="3">Q26/R26</f>
        <v>1.6800199867343445E-2</v>
      </c>
      <c r="T26" s="2">
        <f>$B$27/100</f>
        <v>0.34</v>
      </c>
      <c r="U26" s="14">
        <f>S26*T26</f>
        <v>5.7120679548967723E-3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1.8612067954896772E-2</v>
      </c>
      <c r="AR26" s="9">
        <f>$B$26/12</f>
        <v>119.21204166666666</v>
      </c>
      <c r="AS26" s="1">
        <f>$B$28</f>
        <v>0.1</v>
      </c>
      <c r="AT26" s="1">
        <f>$E$2/12</f>
        <v>0</v>
      </c>
      <c r="AU26" s="1">
        <f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-2.0222675474838701</v>
      </c>
      <c r="E27" s="10">
        <f t="shared" ref="E27:E38" si="4">D26</f>
        <v>-0.280124886645161</v>
      </c>
      <c r="F27" s="7" t="s">
        <v>83</v>
      </c>
      <c r="G27" s="1">
        <v>2</v>
      </c>
      <c r="H27" s="9">
        <f t="shared" si="0"/>
        <v>-2.0222675474838701</v>
      </c>
      <c r="I27" s="9">
        <f t="shared" si="1"/>
        <v>271.12773245251611</v>
      </c>
      <c r="J27" s="9">
        <f t="shared" ref="J27:J37" si="5">EXP(($C$15*(I27-$C$13))/($C$16*I27*$C$13))</f>
        <v>1.335791096789809E-2</v>
      </c>
      <c r="K27" s="9">
        <f t="shared" ref="K27:K37" si="6">$B$26/12</f>
        <v>119.21204166666666</v>
      </c>
      <c r="L27" s="9">
        <f t="shared" ref="L27:L37" si="7">K27*$B$27/100</f>
        <v>40.532094166666667</v>
      </c>
      <c r="M27" s="1" t="s">
        <v>83</v>
      </c>
      <c r="O27" s="9">
        <f t="shared" ref="O27:O37" si="8">L27+O26-P26-N27</f>
        <v>80.383241050291346</v>
      </c>
      <c r="P27" s="9">
        <f t="shared" si="2"/>
        <v>1.0737521772608827</v>
      </c>
      <c r="Q27" s="12">
        <f t="shared" ref="Q27:Q37" si="9">P27*$B$28</f>
        <v>0.10737521772608827</v>
      </c>
      <c r="R27" s="9">
        <f t="shared" ref="R27:R37" si="10">L27*$B$28</f>
        <v>4.0532094166666672</v>
      </c>
      <c r="S27" s="13">
        <f t="shared" si="3"/>
        <v>2.6491406361725308E-2</v>
      </c>
      <c r="T27" s="2">
        <f t="shared" ref="T27:T37" si="11">$B$27/100</f>
        <v>0.34</v>
      </c>
      <c r="U27" s="14">
        <f t="shared" ref="U27:U37" si="12">S27*T27</f>
        <v>9.0070781629866051E-3</v>
      </c>
      <c r="V27" s="13"/>
      <c r="W27" s="2"/>
      <c r="X27" s="14"/>
      <c r="Y27" s="2">
        <v>0.02</v>
      </c>
      <c r="Z27" s="2">
        <v>0.63</v>
      </c>
      <c r="AA27" s="2">
        <f t="shared" ref="AA27:AA37" si="13"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ref="AP27:AP37" si="14">AO27*AN27</f>
        <v>2.9999999999999997E-4</v>
      </c>
      <c r="AQ27" s="1">
        <f t="shared" ref="AQ27:AQ37" si="15">(AP27+AM27+AD27+AA27+U27+X27+AG27+AJ27)</f>
        <v>2.1907078162986607E-2</v>
      </c>
      <c r="AR27" s="9">
        <f t="shared" ref="AR27:AR37" si="16">$B$26/12</f>
        <v>119.21204166666666</v>
      </c>
      <c r="AS27" s="1">
        <f t="shared" ref="AS27:AS37" si="17">$B$28</f>
        <v>0.1</v>
      </c>
      <c r="AT27" s="1">
        <f t="shared" ref="AT27:AT37" si="18">$E$2/12</f>
        <v>0</v>
      </c>
      <c r="AU27" s="1">
        <f t="shared" ref="AU27:AU37" si="19">AT27*10000*AS27*0.67*AR27*AQ27</f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-5.9179643478965502</v>
      </c>
      <c r="E28" s="10">
        <f t="shared" si="4"/>
        <v>-2.0222675474838701</v>
      </c>
      <c r="F28" s="7" t="s">
        <v>83</v>
      </c>
      <c r="G28" s="1">
        <v>3</v>
      </c>
      <c r="H28" s="9">
        <f t="shared" si="0"/>
        <v>-5.9179643478965502</v>
      </c>
      <c r="I28" s="9">
        <f t="shared" si="1"/>
        <v>267.23203565210343</v>
      </c>
      <c r="J28" s="9">
        <f t="shared" si="5"/>
        <v>7.9135980705754144E-3</v>
      </c>
      <c r="K28" s="9">
        <f t="shared" si="6"/>
        <v>119.21204166666666</v>
      </c>
      <c r="L28" s="9">
        <f t="shared" si="7"/>
        <v>40.532094166666667</v>
      </c>
      <c r="M28" s="1" t="s">
        <v>83</v>
      </c>
      <c r="O28" s="9">
        <f t="shared" si="8"/>
        <v>119.84158303969713</v>
      </c>
      <c r="P28" s="9">
        <f t="shared" si="2"/>
        <v>0.94837812031765045</v>
      </c>
      <c r="Q28" s="12">
        <f t="shared" si="9"/>
        <v>9.4837812031765056E-2</v>
      </c>
      <c r="R28" s="9">
        <f t="shared" si="10"/>
        <v>4.0532094166666672</v>
      </c>
      <c r="S28" s="13">
        <f t="shared" si="3"/>
        <v>2.3398201840199771E-2</v>
      </c>
      <c r="T28" s="2">
        <f t="shared" si="11"/>
        <v>0.34</v>
      </c>
      <c r="U28" s="14">
        <f t="shared" si="12"/>
        <v>7.9553886256679227E-3</v>
      </c>
      <c r="V28" s="13"/>
      <c r="W28" s="2"/>
      <c r="X28" s="14"/>
      <c r="Y28" s="2">
        <v>0.02</v>
      </c>
      <c r="Z28" s="2">
        <v>0.63</v>
      </c>
      <c r="AA28" s="2">
        <f t="shared" si="13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4"/>
        <v>2.9999999999999997E-4</v>
      </c>
      <c r="AQ28" s="1">
        <f t="shared" si="15"/>
        <v>2.0855388625667923E-2</v>
      </c>
      <c r="AR28" s="9">
        <f t="shared" si="16"/>
        <v>119.21204166666666</v>
      </c>
      <c r="AS28" s="1">
        <f t="shared" si="17"/>
        <v>0.1</v>
      </c>
      <c r="AT28" s="1">
        <f t="shared" si="18"/>
        <v>0</v>
      </c>
      <c r="AU28" s="1">
        <f t="shared" si="19"/>
        <v>0</v>
      </c>
    </row>
    <row r="29" spans="1:47" x14ac:dyDescent="0.15">
      <c r="C29" s="7">
        <v>3</v>
      </c>
      <c r="D29" s="7">
        <v>4.9037977200967697</v>
      </c>
      <c r="E29" s="10">
        <f t="shared" si="4"/>
        <v>-5.9179643478965502</v>
      </c>
      <c r="F29" s="7" t="s">
        <v>83</v>
      </c>
      <c r="G29" s="1">
        <v>4</v>
      </c>
      <c r="H29" s="9">
        <f t="shared" si="0"/>
        <v>4.9037977200967697</v>
      </c>
      <c r="I29" s="9">
        <f t="shared" si="1"/>
        <v>278.05379772009672</v>
      </c>
      <c r="J29" s="9">
        <f t="shared" si="5"/>
        <v>3.2676246001126667E-2</v>
      </c>
      <c r="K29" s="9">
        <f t="shared" si="6"/>
        <v>119.21204166666666</v>
      </c>
      <c r="L29" s="9">
        <f t="shared" si="7"/>
        <v>40.532094166666667</v>
      </c>
      <c r="M29" s="1" t="s">
        <v>83</v>
      </c>
      <c r="O29" s="9">
        <f t="shared" si="8"/>
        <v>159.42529908604615</v>
      </c>
      <c r="P29" s="9">
        <f t="shared" si="2"/>
        <v>5.2094202917388381</v>
      </c>
      <c r="Q29" s="12">
        <f t="shared" si="9"/>
        <v>0.52094202917388388</v>
      </c>
      <c r="R29" s="9">
        <f t="shared" si="10"/>
        <v>4.0532094166666672</v>
      </c>
      <c r="S29" s="13">
        <f t="shared" si="3"/>
        <v>0.12852581143026731</v>
      </c>
      <c r="T29" s="2">
        <f t="shared" si="11"/>
        <v>0.34</v>
      </c>
      <c r="U29" s="14">
        <f t="shared" si="12"/>
        <v>4.369877588629089E-2</v>
      </c>
      <c r="V29" s="13"/>
      <c r="W29" s="2"/>
      <c r="X29" s="14"/>
      <c r="Y29" s="2">
        <v>0.02</v>
      </c>
      <c r="Z29" s="2">
        <v>0.63</v>
      </c>
      <c r="AA29" s="2">
        <f t="shared" si="13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4"/>
        <v>2.9999999999999997E-4</v>
      </c>
      <c r="AQ29" s="1">
        <f t="shared" si="15"/>
        <v>5.6598775886290892E-2</v>
      </c>
      <c r="AR29" s="9">
        <f t="shared" si="16"/>
        <v>119.21204166666666</v>
      </c>
      <c r="AS29" s="1">
        <f t="shared" si="17"/>
        <v>0.1</v>
      </c>
      <c r="AT29" s="1">
        <f t="shared" si="18"/>
        <v>0</v>
      </c>
      <c r="AU29" s="1">
        <f t="shared" si="19"/>
        <v>0</v>
      </c>
    </row>
    <row r="30" spans="1:47" x14ac:dyDescent="0.15">
      <c r="C30" s="7">
        <v>4</v>
      </c>
      <c r="D30" s="7">
        <v>6.8364071044000001</v>
      </c>
      <c r="E30" s="10">
        <f t="shared" si="4"/>
        <v>4.9037977200967697</v>
      </c>
      <c r="F30" s="7" t="s">
        <v>83</v>
      </c>
      <c r="G30" s="1">
        <v>5</v>
      </c>
      <c r="H30" s="9">
        <f t="shared" si="0"/>
        <v>6.8364071044000001</v>
      </c>
      <c r="I30" s="9">
        <f t="shared" si="1"/>
        <v>279.98640710439997</v>
      </c>
      <c r="J30" s="9">
        <f t="shared" si="5"/>
        <v>4.1610730831985625E-2</v>
      </c>
      <c r="K30" s="9">
        <f t="shared" si="6"/>
        <v>119.21204166666666</v>
      </c>
      <c r="L30" s="9">
        <f t="shared" si="7"/>
        <v>40.532094166666667</v>
      </c>
      <c r="M30" s="1" t="s">
        <v>85</v>
      </c>
      <c r="N30" s="9">
        <f>(O29-P29)*C21/100</f>
        <v>146.50508485459196</v>
      </c>
      <c r="O30" s="9">
        <f t="shared" si="8"/>
        <v>48.242888106382026</v>
      </c>
      <c r="P30" s="9">
        <f t="shared" si="2"/>
        <v>2.0074218315522629</v>
      </c>
      <c r="Q30" s="12">
        <f t="shared" si="9"/>
        <v>0.20074218315522629</v>
      </c>
      <c r="R30" s="9">
        <f t="shared" si="10"/>
        <v>4.0532094166666672</v>
      </c>
      <c r="S30" s="13">
        <f t="shared" si="3"/>
        <v>4.9526723768523004E-2</v>
      </c>
      <c r="T30" s="2">
        <f t="shared" si="11"/>
        <v>0.34</v>
      </c>
      <c r="U30" s="14">
        <f t="shared" si="12"/>
        <v>1.6839086081297822E-2</v>
      </c>
      <c r="V30" s="13"/>
      <c r="W30" s="2"/>
      <c r="X30" s="14"/>
      <c r="Y30" s="2">
        <v>0.02</v>
      </c>
      <c r="Z30" s="2">
        <v>0.63</v>
      </c>
      <c r="AA30" s="2">
        <f t="shared" si="13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4"/>
        <v>2.9999999999999997E-4</v>
      </c>
      <c r="AQ30" s="1">
        <f t="shared" si="15"/>
        <v>2.9739086081297821E-2</v>
      </c>
      <c r="AR30" s="9">
        <f t="shared" si="16"/>
        <v>119.21204166666666</v>
      </c>
      <c r="AS30" s="1">
        <f t="shared" si="17"/>
        <v>0.1</v>
      </c>
      <c r="AT30" s="1">
        <f t="shared" si="18"/>
        <v>0</v>
      </c>
      <c r="AU30" s="1">
        <f t="shared" si="19"/>
        <v>0</v>
      </c>
    </row>
    <row r="31" spans="1:47" x14ac:dyDescent="0.15">
      <c r="C31" s="7">
        <v>5</v>
      </c>
      <c r="D31" s="7">
        <v>12.054183623483899</v>
      </c>
      <c r="E31" s="10">
        <f t="shared" si="4"/>
        <v>6.8364071044000001</v>
      </c>
      <c r="F31" s="7" t="s">
        <v>85</v>
      </c>
      <c r="G31" s="1">
        <v>6</v>
      </c>
      <c r="H31" s="9">
        <f t="shared" si="0"/>
        <v>12.054183623483899</v>
      </c>
      <c r="I31" s="9">
        <f t="shared" si="1"/>
        <v>285.20418362348386</v>
      </c>
      <c r="J31" s="9">
        <f t="shared" si="5"/>
        <v>7.8616348311515524E-2</v>
      </c>
      <c r="K31" s="9">
        <f t="shared" si="6"/>
        <v>119.21204166666666</v>
      </c>
      <c r="L31" s="9">
        <f t="shared" si="7"/>
        <v>40.532094166666667</v>
      </c>
      <c r="M31" s="1" t="s">
        <v>83</v>
      </c>
      <c r="O31" s="9">
        <f t="shared" si="8"/>
        <v>86.767560441496428</v>
      </c>
      <c r="P31" s="9">
        <f t="shared" si="2"/>
        <v>6.8213487538091586</v>
      </c>
      <c r="Q31" s="12">
        <f t="shared" si="9"/>
        <v>0.68213487538091588</v>
      </c>
      <c r="R31" s="9">
        <f t="shared" si="10"/>
        <v>4.0532094166666672</v>
      </c>
      <c r="S31" s="13">
        <f t="shared" si="3"/>
        <v>0.1682949991618985</v>
      </c>
      <c r="T31" s="2">
        <f t="shared" si="11"/>
        <v>0.34</v>
      </c>
      <c r="U31" s="14">
        <f t="shared" si="12"/>
        <v>5.722029971504549E-2</v>
      </c>
      <c r="V31" s="13"/>
      <c r="W31" s="2"/>
      <c r="X31" s="14"/>
      <c r="Y31" s="2">
        <v>0.02</v>
      </c>
      <c r="Z31" s="2">
        <v>0.63</v>
      </c>
      <c r="AA31" s="2">
        <f t="shared" si="13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4"/>
        <v>2.9999999999999997E-4</v>
      </c>
      <c r="AQ31" s="1">
        <f t="shared" si="15"/>
        <v>7.0120299715045492E-2</v>
      </c>
      <c r="AR31" s="9">
        <f t="shared" si="16"/>
        <v>119.21204166666666</v>
      </c>
      <c r="AS31" s="1">
        <f t="shared" si="17"/>
        <v>0.1</v>
      </c>
      <c r="AT31" s="1">
        <f t="shared" si="18"/>
        <v>0</v>
      </c>
      <c r="AU31" s="1">
        <f t="shared" si="19"/>
        <v>0</v>
      </c>
    </row>
    <row r="32" spans="1:47" x14ac:dyDescent="0.15">
      <c r="C32" s="7">
        <v>6</v>
      </c>
      <c r="D32" s="7">
        <v>15.972657190433299</v>
      </c>
      <c r="E32" s="10">
        <f t="shared" si="4"/>
        <v>12.054183623483899</v>
      </c>
      <c r="F32" s="7" t="s">
        <v>83</v>
      </c>
      <c r="G32" s="1">
        <v>7</v>
      </c>
      <c r="H32" s="9">
        <f t="shared" si="0"/>
        <v>15.972657190433299</v>
      </c>
      <c r="I32" s="9">
        <f t="shared" si="1"/>
        <v>289.1226571904333</v>
      </c>
      <c r="J32" s="9">
        <f t="shared" si="5"/>
        <v>0.12487016576570023</v>
      </c>
      <c r="K32" s="9">
        <f t="shared" si="6"/>
        <v>119.21204166666666</v>
      </c>
      <c r="L32" s="9">
        <f t="shared" si="7"/>
        <v>40.532094166666667</v>
      </c>
      <c r="M32" s="1" t="s">
        <v>83</v>
      </c>
      <c r="O32" s="9">
        <f t="shared" si="8"/>
        <v>120.47830585435393</v>
      </c>
      <c r="P32" s="9">
        <f t="shared" si="2"/>
        <v>15.044146023203908</v>
      </c>
      <c r="Q32" s="12">
        <f t="shared" si="9"/>
        <v>1.5044146023203908</v>
      </c>
      <c r="R32" s="9">
        <f t="shared" si="10"/>
        <v>4.0532094166666672</v>
      </c>
      <c r="S32" s="13">
        <f t="shared" si="3"/>
        <v>0.37116626546220044</v>
      </c>
      <c r="T32" s="2">
        <f t="shared" si="11"/>
        <v>0.34</v>
      </c>
      <c r="U32" s="14">
        <f t="shared" si="12"/>
        <v>0.12619653025714817</v>
      </c>
      <c r="V32" s="13"/>
      <c r="W32" s="2"/>
      <c r="X32" s="14"/>
      <c r="Y32" s="2">
        <v>0.04</v>
      </c>
      <c r="Z32" s="2">
        <v>0.63</v>
      </c>
      <c r="AA32" s="2">
        <f t="shared" si="13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4"/>
        <v>4.4999999999999999E-4</v>
      </c>
      <c r="AQ32" s="1">
        <f t="shared" si="15"/>
        <v>0.15184653025714817</v>
      </c>
      <c r="AR32" s="9">
        <f t="shared" si="16"/>
        <v>119.21204166666666</v>
      </c>
      <c r="AS32" s="1">
        <f t="shared" si="17"/>
        <v>0.1</v>
      </c>
      <c r="AT32" s="1">
        <f t="shared" si="18"/>
        <v>0</v>
      </c>
      <c r="AU32" s="1">
        <f t="shared" si="19"/>
        <v>0</v>
      </c>
    </row>
    <row r="33" spans="1:48" x14ac:dyDescent="0.15">
      <c r="C33" s="7">
        <v>7</v>
      </c>
      <c r="D33" s="7">
        <v>16.7135285806452</v>
      </c>
      <c r="E33" s="10">
        <f t="shared" si="4"/>
        <v>15.972657190433299</v>
      </c>
      <c r="F33" s="7" t="s">
        <v>83</v>
      </c>
      <c r="G33" s="1">
        <v>8</v>
      </c>
      <c r="H33" s="9">
        <f t="shared" si="0"/>
        <v>16.7135285806452</v>
      </c>
      <c r="I33" s="9">
        <f t="shared" si="1"/>
        <v>289.86352858064515</v>
      </c>
      <c r="J33" s="9">
        <f t="shared" si="5"/>
        <v>0.13609466153159253</v>
      </c>
      <c r="K33" s="9">
        <f t="shared" si="6"/>
        <v>119.21204166666666</v>
      </c>
      <c r="L33" s="9">
        <f t="shared" si="7"/>
        <v>40.532094166666667</v>
      </c>
      <c r="M33" s="1" t="s">
        <v>83</v>
      </c>
      <c r="O33" s="9">
        <f t="shared" si="8"/>
        <v>145.96625399781669</v>
      </c>
      <c r="P33" s="9">
        <f t="shared" si="2"/>
        <v>19.865227932867327</v>
      </c>
      <c r="Q33" s="12">
        <f t="shared" si="9"/>
        <v>1.9865227932867329</v>
      </c>
      <c r="R33" s="9">
        <f t="shared" si="10"/>
        <v>4.0532094166666672</v>
      </c>
      <c r="S33" s="13">
        <f t="shared" si="3"/>
        <v>0.49011106732314763</v>
      </c>
      <c r="T33" s="2">
        <f t="shared" si="11"/>
        <v>0.34</v>
      </c>
      <c r="U33" s="14">
        <f t="shared" si="12"/>
        <v>0.1666377628898702</v>
      </c>
      <c r="V33" s="13"/>
      <c r="W33" s="2"/>
      <c r="X33" s="14"/>
      <c r="Y33" s="2">
        <v>0.04</v>
      </c>
      <c r="Z33" s="2">
        <v>0.63</v>
      </c>
      <c r="AA33" s="2">
        <f t="shared" si="13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4"/>
        <v>4.4999999999999999E-4</v>
      </c>
      <c r="AQ33" s="1">
        <f t="shared" si="15"/>
        <v>0.19228776288987021</v>
      </c>
      <c r="AR33" s="9">
        <f t="shared" si="16"/>
        <v>119.21204166666666</v>
      </c>
      <c r="AS33" s="1">
        <f t="shared" si="17"/>
        <v>0.1</v>
      </c>
      <c r="AT33" s="1">
        <f t="shared" si="18"/>
        <v>0</v>
      </c>
      <c r="AU33" s="1">
        <f t="shared" si="19"/>
        <v>0</v>
      </c>
    </row>
    <row r="34" spans="1:48" x14ac:dyDescent="0.15">
      <c r="C34" s="7">
        <v>8</v>
      </c>
      <c r="D34" s="7">
        <v>17.330465280967701</v>
      </c>
      <c r="E34" s="10">
        <f t="shared" si="4"/>
        <v>16.7135285806452</v>
      </c>
      <c r="F34" s="7" t="s">
        <v>83</v>
      </c>
      <c r="G34" s="1">
        <v>9</v>
      </c>
      <c r="H34" s="9">
        <f t="shared" si="0"/>
        <v>17.330465280967701</v>
      </c>
      <c r="I34" s="9">
        <f t="shared" si="1"/>
        <v>290.48046528096768</v>
      </c>
      <c r="J34" s="9">
        <f t="shared" si="5"/>
        <v>0.14615866530621568</v>
      </c>
      <c r="K34" s="9">
        <f t="shared" si="6"/>
        <v>119.21204166666666</v>
      </c>
      <c r="L34" s="9">
        <f t="shared" si="7"/>
        <v>40.532094166666667</v>
      </c>
      <c r="M34" s="1" t="s">
        <v>83</v>
      </c>
      <c r="O34" s="9">
        <f t="shared" si="8"/>
        <v>166.63312023161603</v>
      </c>
      <c r="P34" s="9">
        <f t="shared" si="2"/>
        <v>24.354874448863164</v>
      </c>
      <c r="Q34" s="12">
        <f t="shared" si="9"/>
        <v>2.4354874448863164</v>
      </c>
      <c r="R34" s="9">
        <f t="shared" si="10"/>
        <v>4.0532094166666672</v>
      </c>
      <c r="S34" s="13">
        <f t="shared" si="3"/>
        <v>0.60087875915605793</v>
      </c>
      <c r="T34" s="2">
        <f t="shared" si="11"/>
        <v>0.34</v>
      </c>
      <c r="U34" s="14">
        <f t="shared" si="12"/>
        <v>0.20429877811305971</v>
      </c>
      <c r="V34" s="13"/>
      <c r="W34" s="2"/>
      <c r="X34" s="14"/>
      <c r="Y34" s="2">
        <v>0.04</v>
      </c>
      <c r="Z34" s="2">
        <v>0.63</v>
      </c>
      <c r="AA34" s="2">
        <f t="shared" si="13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4"/>
        <v>4.4999999999999999E-4</v>
      </c>
      <c r="AQ34" s="1">
        <f t="shared" si="15"/>
        <v>0.22994877811305972</v>
      </c>
      <c r="AR34" s="9">
        <f t="shared" si="16"/>
        <v>119.21204166666666</v>
      </c>
      <c r="AS34" s="1">
        <f t="shared" si="17"/>
        <v>0.1</v>
      </c>
      <c r="AT34" s="1">
        <f t="shared" si="18"/>
        <v>0</v>
      </c>
      <c r="AU34" s="1">
        <f t="shared" si="19"/>
        <v>0</v>
      </c>
    </row>
    <row r="35" spans="1:48" x14ac:dyDescent="0.15">
      <c r="C35" s="7">
        <v>9</v>
      </c>
      <c r="D35" s="7">
        <v>12.602353986466699</v>
      </c>
      <c r="E35" s="10">
        <f t="shared" si="4"/>
        <v>17.330465280967701</v>
      </c>
      <c r="F35" s="7" t="s">
        <v>83</v>
      </c>
      <c r="G35" s="1">
        <v>10</v>
      </c>
      <c r="H35" s="9">
        <f t="shared" si="0"/>
        <v>12.602353986466699</v>
      </c>
      <c r="I35" s="9">
        <f t="shared" si="1"/>
        <v>285.75235398646669</v>
      </c>
      <c r="J35" s="9">
        <f t="shared" si="5"/>
        <v>8.393739913645909E-2</v>
      </c>
      <c r="K35" s="9">
        <f t="shared" si="6"/>
        <v>119.21204166666666</v>
      </c>
      <c r="L35" s="9">
        <f t="shared" si="7"/>
        <v>40.532094166666667</v>
      </c>
      <c r="M35" s="1" t="s">
        <v>83</v>
      </c>
      <c r="O35" s="9">
        <f t="shared" si="8"/>
        <v>182.81033994941953</v>
      </c>
      <c r="P35" s="9">
        <f t="shared" si="2"/>
        <v>15.344624470606199</v>
      </c>
      <c r="Q35" s="12">
        <f t="shared" si="9"/>
        <v>1.5344624470606201</v>
      </c>
      <c r="R35" s="9">
        <f t="shared" si="10"/>
        <v>4.0532094166666672</v>
      </c>
      <c r="S35" s="13">
        <f t="shared" si="3"/>
        <v>0.37857961169017312</v>
      </c>
      <c r="T35" s="2">
        <f t="shared" si="11"/>
        <v>0.34</v>
      </c>
      <c r="U35" s="14">
        <f t="shared" si="12"/>
        <v>0.12871706797465887</v>
      </c>
      <c r="V35" s="13"/>
      <c r="W35" s="2"/>
      <c r="X35" s="14"/>
      <c r="Y35" s="2">
        <v>0.04</v>
      </c>
      <c r="Z35" s="2">
        <v>0.63</v>
      </c>
      <c r="AA35" s="2">
        <f t="shared" si="13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4"/>
        <v>4.4999999999999999E-4</v>
      </c>
      <c r="AQ35" s="1">
        <f t="shared" si="15"/>
        <v>0.15436706797465888</v>
      </c>
      <c r="AR35" s="9">
        <f t="shared" si="16"/>
        <v>119.21204166666666</v>
      </c>
      <c r="AS35" s="1">
        <f t="shared" si="17"/>
        <v>0.1</v>
      </c>
      <c r="AT35" s="1">
        <f t="shared" si="18"/>
        <v>0</v>
      </c>
      <c r="AU35" s="1">
        <f t="shared" si="19"/>
        <v>0</v>
      </c>
    </row>
    <row r="36" spans="1:48" x14ac:dyDescent="0.15">
      <c r="C36" s="7">
        <v>10</v>
      </c>
      <c r="D36" s="7">
        <v>7.2020368192580699</v>
      </c>
      <c r="E36" s="10">
        <f t="shared" si="4"/>
        <v>12.602353986466699</v>
      </c>
      <c r="F36" s="7" t="s">
        <v>83</v>
      </c>
      <c r="G36" s="1">
        <v>11</v>
      </c>
      <c r="H36" s="9">
        <f t="shared" si="0"/>
        <v>7.2020368192580699</v>
      </c>
      <c r="I36" s="9">
        <f t="shared" si="1"/>
        <v>280.35203681925805</v>
      </c>
      <c r="J36" s="9">
        <f t="shared" si="5"/>
        <v>4.3541399145895748E-2</v>
      </c>
      <c r="K36" s="9">
        <f t="shared" si="6"/>
        <v>119.21204166666666</v>
      </c>
      <c r="L36" s="9">
        <f t="shared" si="7"/>
        <v>40.532094166666667</v>
      </c>
      <c r="M36" s="1" t="s">
        <v>85</v>
      </c>
      <c r="N36" s="9">
        <f>(O35-P35)*C21/100</f>
        <v>159.09242970487267</v>
      </c>
      <c r="O36" s="9">
        <f t="shared" si="8"/>
        <v>48.905379940607332</v>
      </c>
      <c r="P36" s="9">
        <f t="shared" si="2"/>
        <v>2.129408668375667</v>
      </c>
      <c r="Q36" s="12">
        <f t="shared" si="9"/>
        <v>0.21294086683756672</v>
      </c>
      <c r="R36" s="9">
        <f t="shared" si="10"/>
        <v>4.0532094166666672</v>
      </c>
      <c r="S36" s="13">
        <f t="shared" si="3"/>
        <v>5.2536359449368859E-2</v>
      </c>
      <c r="T36" s="2">
        <f t="shared" si="11"/>
        <v>0.34</v>
      </c>
      <c r="U36" s="14">
        <f t="shared" si="12"/>
        <v>1.7862362212785414E-2</v>
      </c>
      <c r="V36" s="13"/>
      <c r="W36" s="2"/>
      <c r="X36" s="14"/>
      <c r="Y36" s="2">
        <v>0.02</v>
      </c>
      <c r="Z36" s="2">
        <v>0.63</v>
      </c>
      <c r="AA36" s="2">
        <f t="shared" si="13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4"/>
        <v>2.9999999999999997E-4</v>
      </c>
      <c r="AQ36" s="1">
        <f t="shared" si="15"/>
        <v>3.0762362212785416E-2</v>
      </c>
      <c r="AR36" s="9">
        <f t="shared" si="16"/>
        <v>119.21204166666666</v>
      </c>
      <c r="AS36" s="1">
        <f t="shared" si="17"/>
        <v>0.1</v>
      </c>
      <c r="AT36" s="1">
        <f t="shared" si="18"/>
        <v>0</v>
      </c>
      <c r="AU36" s="1">
        <f t="shared" si="19"/>
        <v>0</v>
      </c>
    </row>
    <row r="37" spans="1:48" x14ac:dyDescent="0.15">
      <c r="C37" s="7">
        <v>11</v>
      </c>
      <c r="D37" s="7">
        <v>3.5862957385000001</v>
      </c>
      <c r="E37" s="10">
        <f t="shared" si="4"/>
        <v>7.2020368192580699</v>
      </c>
      <c r="F37" s="7" t="s">
        <v>85</v>
      </c>
      <c r="G37" s="1">
        <v>12</v>
      </c>
      <c r="H37" s="9">
        <f t="shared" si="0"/>
        <v>3.5862957385000001</v>
      </c>
      <c r="I37" s="9">
        <f t="shared" si="1"/>
        <v>276.73629573849996</v>
      </c>
      <c r="J37" s="9">
        <f t="shared" si="5"/>
        <v>2.7658535713080079E-2</v>
      </c>
      <c r="K37" s="9">
        <f t="shared" si="6"/>
        <v>119.21204166666666</v>
      </c>
      <c r="L37" s="9">
        <f t="shared" si="7"/>
        <v>40.532094166666667</v>
      </c>
      <c r="M37" s="1" t="s">
        <v>83</v>
      </c>
      <c r="O37" s="9">
        <f t="shared" si="8"/>
        <v>87.308065438898339</v>
      </c>
      <c r="P37" s="9">
        <f t="shared" si="2"/>
        <v>2.4148132459817022</v>
      </c>
      <c r="Q37" s="12">
        <f t="shared" si="9"/>
        <v>0.24148132459817023</v>
      </c>
      <c r="R37" s="9">
        <f t="shared" si="10"/>
        <v>4.0532094166666672</v>
      </c>
      <c r="S37" s="13">
        <f t="shared" si="3"/>
        <v>5.9577806072690635E-2</v>
      </c>
      <c r="T37" s="2">
        <f t="shared" si="11"/>
        <v>0.34</v>
      </c>
      <c r="U37" s="14">
        <f t="shared" si="12"/>
        <v>2.0256454064714817E-2</v>
      </c>
      <c r="V37" s="13"/>
      <c r="W37" s="2"/>
      <c r="X37" s="14"/>
      <c r="Y37" s="2">
        <v>0.02</v>
      </c>
      <c r="Z37" s="2">
        <v>0.63</v>
      </c>
      <c r="AA37" s="2">
        <f t="shared" si="13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4"/>
        <v>2.9999999999999997E-4</v>
      </c>
      <c r="AQ37" s="1">
        <f t="shared" si="15"/>
        <v>3.3156454064714819E-2</v>
      </c>
      <c r="AR37" s="9">
        <f t="shared" si="16"/>
        <v>119.21204166666666</v>
      </c>
      <c r="AS37" s="1">
        <f t="shared" si="17"/>
        <v>0.1</v>
      </c>
      <c r="AT37" s="1">
        <f t="shared" si="18"/>
        <v>0</v>
      </c>
      <c r="AU37" s="1">
        <f t="shared" si="19"/>
        <v>0</v>
      </c>
      <c r="AV37" s="1">
        <f>SUM(AU26:AU37)</f>
        <v>0</v>
      </c>
    </row>
    <row r="38" spans="1:48" x14ac:dyDescent="0.3">
      <c r="C38" s="7">
        <v>12</v>
      </c>
      <c r="D38" s="19">
        <v>-2.52353586680645</v>
      </c>
      <c r="E38" s="10">
        <f t="shared" si="4"/>
        <v>3.5862957385000001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-0.280124886645161</v>
      </c>
      <c r="E42" s="7"/>
      <c r="F42" s="7"/>
      <c r="G42" s="1">
        <v>1</v>
      </c>
      <c r="H42" s="9">
        <f t="shared" ref="H42:H53" si="20">E43</f>
        <v>-0.280124886645161</v>
      </c>
      <c r="I42" s="9">
        <f t="shared" ref="I42:I53" si="21">H42+273.15</f>
        <v>272.86987511335479</v>
      </c>
      <c r="J42" s="9">
        <f t="shared" ref="J42:J53" si="22">EXP(($C$15*(I42-$C$13))/($C$16*I42*$C$13))</f>
        <v>1.6800199867343449E-2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 t="shared" ref="P42:P53" si="23">O42*J42</f>
        <v>0.98879676344233292</v>
      </c>
      <c r="Q42" s="12">
        <f>P42*$B$44</f>
        <v>0.23731122322615988</v>
      </c>
      <c r="R42" s="9">
        <f>L42*$B$44</f>
        <v>14.125500000000001</v>
      </c>
      <c r="S42" s="13">
        <f t="shared" ref="S42:S53" si="24">Q42/R42</f>
        <v>1.6800199867343449E-2</v>
      </c>
      <c r="T42" s="2">
        <f>$B$43/100</f>
        <v>0.43</v>
      </c>
      <c r="U42" s="14">
        <f t="shared" ref="U42:U53" si="25">S42*T42</f>
        <v>7.2240859429576832E-3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26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27">AO42*AN42</f>
        <v>2.6000000000000003E-3</v>
      </c>
      <c r="AQ42" s="1">
        <f>(AP42+AM42+AD42+AA42+U42+X42+AG42+AJ42)</f>
        <v>1.5644085942957683E-2</v>
      </c>
      <c r="AR42" s="9">
        <f>$B$42/12</f>
        <v>136.875</v>
      </c>
      <c r="AS42" s="1">
        <f>$B$44</f>
        <v>0.24</v>
      </c>
      <c r="AT42" s="1">
        <f>$E$3/12</f>
        <v>164710.58333333334</v>
      </c>
      <c r="AU42" s="1">
        <f t="shared" ref="AU42:AU53" si="28">AT42*10000*AS42*0.67*AR42*AQ42</f>
        <v>567129025.62343049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-2.0222675474838701</v>
      </c>
      <c r="E43" s="10">
        <f t="shared" ref="E43:E54" si="29">D42</f>
        <v>-0.280124886645161</v>
      </c>
      <c r="F43" s="7" t="s">
        <v>83</v>
      </c>
      <c r="G43" s="1">
        <v>2</v>
      </c>
      <c r="H43" s="9">
        <f t="shared" si="20"/>
        <v>-2.0222675474838701</v>
      </c>
      <c r="I43" s="9">
        <f t="shared" si="21"/>
        <v>271.12773245251611</v>
      </c>
      <c r="J43" s="9">
        <f t="shared" si="22"/>
        <v>1.335791096789809E-2</v>
      </c>
      <c r="K43" s="9">
        <f t="shared" ref="K43:K53" si="30">$B$42/12</f>
        <v>136.875</v>
      </c>
      <c r="L43" s="9">
        <f t="shared" ref="L43:L53" si="31">K43*$B$43/100</f>
        <v>58.856250000000003</v>
      </c>
      <c r="M43" s="1" t="s">
        <v>83</v>
      </c>
      <c r="O43" s="9">
        <f t="shared" ref="O43:O53" si="32">L43+O42-P42-N43</f>
        <v>116.72370323655767</v>
      </c>
      <c r="P43" s="9">
        <f t="shared" si="23"/>
        <v>1.5591848356772955</v>
      </c>
      <c r="Q43" s="12">
        <f t="shared" ref="Q43:Q53" si="33">P43*$B$44</f>
        <v>0.37420436056255091</v>
      </c>
      <c r="R43" s="9">
        <f>L43*$B$44</f>
        <v>14.125500000000001</v>
      </c>
      <c r="S43" s="13">
        <f t="shared" si="24"/>
        <v>2.6491406361725311E-2</v>
      </c>
      <c r="T43" s="2">
        <f t="shared" ref="T43:T53" si="34">$B$43/100</f>
        <v>0.43</v>
      </c>
      <c r="U43" s="14">
        <f t="shared" si="25"/>
        <v>1.1391304735541884E-2</v>
      </c>
      <c r="V43" s="13"/>
      <c r="W43" s="2"/>
      <c r="X43" s="14"/>
      <c r="Y43" s="2">
        <v>0.02</v>
      </c>
      <c r="Z43" s="2">
        <v>0.28999999999999998</v>
      </c>
      <c r="AA43" s="2">
        <f t="shared" si="26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ref="AG43:AG53" si="35"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27"/>
        <v>2.6000000000000003E-3</v>
      </c>
      <c r="AQ43" s="1">
        <f t="shared" ref="AQ43:AQ53" si="36">(AP43+AM43+AD43+AA43+U43+X43+AG43+AJ43)</f>
        <v>1.9811304735541883E-2</v>
      </c>
      <c r="AR43" s="9">
        <f t="shared" ref="AR43:AR53" si="37">$B$42/12</f>
        <v>136.875</v>
      </c>
      <c r="AS43" s="1">
        <f t="shared" ref="AS43:AS53" si="38">$B$44</f>
        <v>0.24</v>
      </c>
      <c r="AT43" s="1">
        <f t="shared" ref="AT43:AT53" si="39">$E$3/12</f>
        <v>164710.58333333334</v>
      </c>
      <c r="AU43" s="1">
        <f t="shared" si="28"/>
        <v>718198940.60697794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-5.9179643478965502</v>
      </c>
      <c r="E44" s="10">
        <f t="shared" si="29"/>
        <v>-2.0222675474838701</v>
      </c>
      <c r="F44" s="7" t="s">
        <v>83</v>
      </c>
      <c r="G44" s="1">
        <v>3</v>
      </c>
      <c r="H44" s="9">
        <f t="shared" si="20"/>
        <v>-5.9179643478965502</v>
      </c>
      <c r="I44" s="9">
        <f t="shared" si="21"/>
        <v>267.23203565210343</v>
      </c>
      <c r="J44" s="9">
        <f t="shared" si="22"/>
        <v>7.9135980705754144E-3</v>
      </c>
      <c r="K44" s="9">
        <f t="shared" si="30"/>
        <v>136.875</v>
      </c>
      <c r="L44" s="9">
        <f t="shared" si="31"/>
        <v>58.856250000000003</v>
      </c>
      <c r="M44" s="1" t="s">
        <v>83</v>
      </c>
      <c r="O44" s="9">
        <f t="shared" si="32"/>
        <v>174.0207684008804</v>
      </c>
      <c r="P44" s="9">
        <f t="shared" si="23"/>
        <v>1.3771304170572582</v>
      </c>
      <c r="Q44" s="12">
        <f t="shared" si="33"/>
        <v>0.33051130009374197</v>
      </c>
      <c r="R44" s="9">
        <f t="shared" ref="R44:R53" si="40">L44*$B$44</f>
        <v>14.125500000000001</v>
      </c>
      <c r="S44" s="13">
        <f t="shared" si="24"/>
        <v>2.3398201840199778E-2</v>
      </c>
      <c r="T44" s="2">
        <f t="shared" si="34"/>
        <v>0.43</v>
      </c>
      <c r="U44" s="14">
        <f t="shared" si="25"/>
        <v>1.0061226791285904E-2</v>
      </c>
      <c r="V44" s="13"/>
      <c r="W44" s="2"/>
      <c r="X44" s="14"/>
      <c r="Y44" s="2">
        <v>0.02</v>
      </c>
      <c r="Z44" s="2">
        <v>0.28999999999999998</v>
      </c>
      <c r="AA44" s="2">
        <f t="shared" si="26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5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27"/>
        <v>2.6000000000000003E-3</v>
      </c>
      <c r="AQ44" s="1">
        <f t="shared" si="36"/>
        <v>1.8481226791285901E-2</v>
      </c>
      <c r="AR44" s="9">
        <f t="shared" si="37"/>
        <v>136.875</v>
      </c>
      <c r="AS44" s="1">
        <f t="shared" si="38"/>
        <v>0.24</v>
      </c>
      <c r="AT44" s="1">
        <f t="shared" si="39"/>
        <v>164710.58333333334</v>
      </c>
      <c r="AU44" s="1">
        <f t="shared" si="28"/>
        <v>669980987.10815585</v>
      </c>
    </row>
    <row r="45" spans="1:48" x14ac:dyDescent="0.15">
      <c r="C45" s="7">
        <v>3</v>
      </c>
      <c r="D45" s="7">
        <v>4.9037977200967697</v>
      </c>
      <c r="E45" s="10">
        <f t="shared" si="29"/>
        <v>-5.9179643478965502</v>
      </c>
      <c r="F45" s="7" t="s">
        <v>83</v>
      </c>
      <c r="G45" s="1">
        <v>4</v>
      </c>
      <c r="H45" s="9">
        <f t="shared" si="20"/>
        <v>4.9037977200967697</v>
      </c>
      <c r="I45" s="9">
        <f t="shared" si="21"/>
        <v>278.05379772009672</v>
      </c>
      <c r="J45" s="9">
        <f t="shared" si="22"/>
        <v>3.2676246001126667E-2</v>
      </c>
      <c r="K45" s="9">
        <f t="shared" si="30"/>
        <v>136.875</v>
      </c>
      <c r="L45" s="9">
        <f t="shared" si="31"/>
        <v>58.856250000000003</v>
      </c>
      <c r="M45" s="1" t="s">
        <v>83</v>
      </c>
      <c r="O45" s="9">
        <f t="shared" si="32"/>
        <v>231.49988798382313</v>
      </c>
      <c r="P45" s="9">
        <f t="shared" si="23"/>
        <v>7.5645472889926717</v>
      </c>
      <c r="Q45" s="12">
        <f t="shared" si="33"/>
        <v>1.8154913493582412</v>
      </c>
      <c r="R45" s="9">
        <f t="shared" si="40"/>
        <v>14.125500000000001</v>
      </c>
      <c r="S45" s="13">
        <f t="shared" si="24"/>
        <v>0.12852581143026734</v>
      </c>
      <c r="T45" s="2">
        <f t="shared" si="34"/>
        <v>0.43</v>
      </c>
      <c r="U45" s="14">
        <f t="shared" si="25"/>
        <v>5.5266098915014952E-2</v>
      </c>
      <c r="V45" s="13"/>
      <c r="W45" s="2"/>
      <c r="X45" s="14"/>
      <c r="Y45" s="2">
        <v>0.02</v>
      </c>
      <c r="Z45" s="2">
        <v>0.28999999999999998</v>
      </c>
      <c r="AA45" s="2">
        <f t="shared" si="26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5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27"/>
        <v>2.6000000000000003E-3</v>
      </c>
      <c r="AQ45" s="1">
        <f t="shared" si="36"/>
        <v>6.3686098915014963E-2</v>
      </c>
      <c r="AR45" s="9">
        <f t="shared" si="37"/>
        <v>136.875</v>
      </c>
      <c r="AS45" s="1">
        <f t="shared" si="38"/>
        <v>0.24</v>
      </c>
      <c r="AT45" s="1">
        <f t="shared" si="39"/>
        <v>164710.58333333334</v>
      </c>
      <c r="AU45" s="1">
        <f t="shared" si="28"/>
        <v>2308746919.1313653</v>
      </c>
    </row>
    <row r="46" spans="1:48" x14ac:dyDescent="0.15">
      <c r="C46" s="7">
        <v>4</v>
      </c>
      <c r="D46" s="7">
        <v>6.8364071044000001</v>
      </c>
      <c r="E46" s="10">
        <f t="shared" si="29"/>
        <v>4.9037977200967697</v>
      </c>
      <c r="F46" s="7" t="s">
        <v>83</v>
      </c>
      <c r="G46" s="1">
        <v>5</v>
      </c>
      <c r="H46" s="9">
        <f t="shared" si="20"/>
        <v>6.8364071044000001</v>
      </c>
      <c r="I46" s="9">
        <f t="shared" si="21"/>
        <v>279.98640710439997</v>
      </c>
      <c r="J46" s="9">
        <f t="shared" si="22"/>
        <v>4.1610730831985625E-2</v>
      </c>
      <c r="K46" s="9">
        <f t="shared" si="30"/>
        <v>136.875</v>
      </c>
      <c r="L46" s="9">
        <f t="shared" si="31"/>
        <v>58.856250000000003</v>
      </c>
      <c r="M46" s="1" t="s">
        <v>85</v>
      </c>
      <c r="N46" s="9">
        <f>(O45-P45)*$C$21/100</f>
        <v>212.73857366008892</v>
      </c>
      <c r="O46" s="9">
        <f t="shared" si="32"/>
        <v>70.053017034741544</v>
      </c>
      <c r="P46" s="9">
        <f t="shared" si="23"/>
        <v>2.914957235801134</v>
      </c>
      <c r="Q46" s="12">
        <f t="shared" si="33"/>
        <v>0.69958973659227208</v>
      </c>
      <c r="R46" s="9">
        <f t="shared" si="40"/>
        <v>14.125500000000001</v>
      </c>
      <c r="S46" s="13">
        <f t="shared" si="24"/>
        <v>4.9526723768523032E-2</v>
      </c>
      <c r="T46" s="2">
        <f t="shared" si="34"/>
        <v>0.43</v>
      </c>
      <c r="U46" s="14">
        <f t="shared" si="25"/>
        <v>2.1296491220464904E-2</v>
      </c>
      <c r="V46" s="13"/>
      <c r="W46" s="2"/>
      <c r="X46" s="14"/>
      <c r="Y46" s="2">
        <v>0.02</v>
      </c>
      <c r="Z46" s="2">
        <v>0.28999999999999998</v>
      </c>
      <c r="AA46" s="2">
        <f t="shared" si="26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5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27"/>
        <v>2.6000000000000003E-3</v>
      </c>
      <c r="AQ46" s="1">
        <f t="shared" si="36"/>
        <v>2.9716491220464901E-2</v>
      </c>
      <c r="AR46" s="9">
        <f t="shared" si="37"/>
        <v>136.875</v>
      </c>
      <c r="AS46" s="1">
        <f t="shared" si="38"/>
        <v>0.24</v>
      </c>
      <c r="AT46" s="1">
        <f t="shared" si="39"/>
        <v>164710.58333333334</v>
      </c>
      <c r="AU46" s="1">
        <f t="shared" si="28"/>
        <v>1077281521.7367203</v>
      </c>
    </row>
    <row r="47" spans="1:48" x14ac:dyDescent="0.15">
      <c r="C47" s="7">
        <v>5</v>
      </c>
      <c r="D47" s="7">
        <v>12.054183623483899</v>
      </c>
      <c r="E47" s="10">
        <f t="shared" si="29"/>
        <v>6.8364071044000001</v>
      </c>
      <c r="F47" s="7" t="s">
        <v>85</v>
      </c>
      <c r="G47" s="1">
        <v>6</v>
      </c>
      <c r="H47" s="9">
        <f t="shared" si="20"/>
        <v>12.054183623483899</v>
      </c>
      <c r="I47" s="9">
        <f t="shared" si="21"/>
        <v>285.20418362348386</v>
      </c>
      <c r="J47" s="9">
        <f t="shared" si="22"/>
        <v>7.8616348311515524E-2</v>
      </c>
      <c r="K47" s="9">
        <f t="shared" si="30"/>
        <v>136.875</v>
      </c>
      <c r="L47" s="9">
        <f t="shared" si="31"/>
        <v>58.856250000000003</v>
      </c>
      <c r="M47" s="1" t="s">
        <v>83</v>
      </c>
      <c r="O47" s="9">
        <f t="shared" si="32"/>
        <v>125.99430979894042</v>
      </c>
      <c r="P47" s="9">
        <f t="shared" si="23"/>
        <v>9.9052125444224934</v>
      </c>
      <c r="Q47" s="12">
        <f t="shared" si="33"/>
        <v>2.3772510106613982</v>
      </c>
      <c r="R47" s="9">
        <f t="shared" si="40"/>
        <v>14.125500000000001</v>
      </c>
      <c r="S47" s="13">
        <f t="shared" si="24"/>
        <v>0.16829499916189855</v>
      </c>
      <c r="T47" s="2">
        <f t="shared" si="34"/>
        <v>0.43</v>
      </c>
      <c r="U47" s="14">
        <f t="shared" si="25"/>
        <v>7.2366849639616371E-2</v>
      </c>
      <c r="V47" s="13"/>
      <c r="W47" s="2"/>
      <c r="X47" s="14"/>
      <c r="Y47" s="2">
        <v>0.02</v>
      </c>
      <c r="Z47" s="2">
        <v>0.28999999999999998</v>
      </c>
      <c r="AA47" s="2">
        <f t="shared" si="26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5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27"/>
        <v>2.6000000000000003E-3</v>
      </c>
      <c r="AQ47" s="1">
        <f t="shared" si="36"/>
        <v>8.0786849639616382E-2</v>
      </c>
      <c r="AR47" s="9">
        <f t="shared" si="37"/>
        <v>136.875</v>
      </c>
      <c r="AS47" s="1">
        <f t="shared" si="38"/>
        <v>0.24</v>
      </c>
      <c r="AT47" s="1">
        <f t="shared" si="39"/>
        <v>164710.58333333334</v>
      </c>
      <c r="AU47" s="1">
        <f t="shared" si="28"/>
        <v>2928682921.224103</v>
      </c>
    </row>
    <row r="48" spans="1:48" x14ac:dyDescent="0.15">
      <c r="C48" s="7">
        <v>6</v>
      </c>
      <c r="D48" s="7">
        <v>15.972657190433299</v>
      </c>
      <c r="E48" s="10">
        <f t="shared" si="29"/>
        <v>12.054183623483899</v>
      </c>
      <c r="F48" s="7" t="s">
        <v>83</v>
      </c>
      <c r="G48" s="1">
        <v>7</v>
      </c>
      <c r="H48" s="9">
        <f t="shared" si="20"/>
        <v>15.972657190433299</v>
      </c>
      <c r="I48" s="9">
        <f t="shared" si="21"/>
        <v>289.1226571904333</v>
      </c>
      <c r="J48" s="9">
        <f t="shared" si="22"/>
        <v>0.12487016576570023</v>
      </c>
      <c r="K48" s="9">
        <f t="shared" si="30"/>
        <v>136.875</v>
      </c>
      <c r="L48" s="9">
        <f t="shared" si="31"/>
        <v>58.856250000000003</v>
      </c>
      <c r="M48" s="1" t="s">
        <v>83</v>
      </c>
      <c r="O48" s="9">
        <f t="shared" si="32"/>
        <v>174.94534725451794</v>
      </c>
      <c r="P48" s="9">
        <f t="shared" si="23"/>
        <v>21.845454511609645</v>
      </c>
      <c r="Q48" s="12">
        <f t="shared" si="33"/>
        <v>5.2429090827863147</v>
      </c>
      <c r="R48" s="9">
        <f t="shared" si="40"/>
        <v>14.125500000000001</v>
      </c>
      <c r="S48" s="13">
        <f t="shared" si="24"/>
        <v>0.37116626546220061</v>
      </c>
      <c r="T48" s="2">
        <f t="shared" si="34"/>
        <v>0.43</v>
      </c>
      <c r="U48" s="14">
        <f t="shared" si="25"/>
        <v>0.15960149414874625</v>
      </c>
      <c r="V48" s="13"/>
      <c r="W48" s="2"/>
      <c r="X48" s="14"/>
      <c r="Y48" s="2">
        <v>0.04</v>
      </c>
      <c r="Z48" s="2">
        <v>0.28999999999999998</v>
      </c>
      <c r="AA48" s="2">
        <f t="shared" si="26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5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27"/>
        <v>3.8999999999999998E-3</v>
      </c>
      <c r="AQ48" s="1">
        <f t="shared" si="36"/>
        <v>0.17520149414874625</v>
      </c>
      <c r="AR48" s="9">
        <f t="shared" si="37"/>
        <v>136.875</v>
      </c>
      <c r="AS48" s="1">
        <f t="shared" si="38"/>
        <v>0.24</v>
      </c>
      <c r="AT48" s="1">
        <f t="shared" si="39"/>
        <v>164710.58333333334</v>
      </c>
      <c r="AU48" s="1">
        <f t="shared" si="28"/>
        <v>6351400332.7932501</v>
      </c>
    </row>
    <row r="49" spans="1:48" x14ac:dyDescent="0.15">
      <c r="C49" s="7">
        <v>7</v>
      </c>
      <c r="D49" s="7">
        <v>16.7135285806452</v>
      </c>
      <c r="E49" s="10">
        <f t="shared" si="29"/>
        <v>15.972657190433299</v>
      </c>
      <c r="F49" s="7" t="s">
        <v>83</v>
      </c>
      <c r="G49" s="1">
        <v>8</v>
      </c>
      <c r="H49" s="9">
        <f t="shared" si="20"/>
        <v>16.7135285806452</v>
      </c>
      <c r="I49" s="9">
        <f t="shared" si="21"/>
        <v>289.86352858064515</v>
      </c>
      <c r="J49" s="9">
        <f t="shared" si="22"/>
        <v>0.13609466153159253</v>
      </c>
      <c r="K49" s="9">
        <f t="shared" si="30"/>
        <v>136.875</v>
      </c>
      <c r="L49" s="9">
        <f t="shared" si="31"/>
        <v>58.856250000000003</v>
      </c>
      <c r="M49" s="1" t="s">
        <v>83</v>
      </c>
      <c r="O49" s="9">
        <f t="shared" si="32"/>
        <v>211.9561427429083</v>
      </c>
      <c r="P49" s="9">
        <f t="shared" si="23"/>
        <v>28.846099506138017</v>
      </c>
      <c r="Q49" s="12">
        <f t="shared" si="33"/>
        <v>6.9230638814731238</v>
      </c>
      <c r="R49" s="9">
        <f t="shared" si="40"/>
        <v>14.125500000000001</v>
      </c>
      <c r="S49" s="13">
        <f t="shared" si="24"/>
        <v>0.49011106732314774</v>
      </c>
      <c r="T49" s="2">
        <f t="shared" si="34"/>
        <v>0.43</v>
      </c>
      <c r="U49" s="14">
        <f t="shared" si="25"/>
        <v>0.21074775894895353</v>
      </c>
      <c r="V49" s="13"/>
      <c r="W49" s="2"/>
      <c r="X49" s="14"/>
      <c r="Y49" s="2">
        <v>0.04</v>
      </c>
      <c r="Z49" s="2">
        <v>0.28999999999999998</v>
      </c>
      <c r="AA49" s="2">
        <f t="shared" si="26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5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27"/>
        <v>3.8999999999999998E-3</v>
      </c>
      <c r="AQ49" s="1">
        <f t="shared" si="36"/>
        <v>0.22634775894895354</v>
      </c>
      <c r="AR49" s="9">
        <f t="shared" si="37"/>
        <v>136.875</v>
      </c>
      <c r="AS49" s="1">
        <f t="shared" si="38"/>
        <v>0.24</v>
      </c>
      <c r="AT49" s="1">
        <f t="shared" si="39"/>
        <v>164710.58333333334</v>
      </c>
      <c r="AU49" s="1">
        <f t="shared" si="28"/>
        <v>8205553488.5726748</v>
      </c>
    </row>
    <row r="50" spans="1:48" x14ac:dyDescent="0.15">
      <c r="C50" s="7">
        <v>8</v>
      </c>
      <c r="D50" s="7">
        <v>17.330465280967701</v>
      </c>
      <c r="E50" s="10">
        <f t="shared" si="29"/>
        <v>16.7135285806452</v>
      </c>
      <c r="F50" s="7" t="s">
        <v>83</v>
      </c>
      <c r="G50" s="1">
        <v>9</v>
      </c>
      <c r="H50" s="9">
        <f t="shared" si="20"/>
        <v>17.330465280967701</v>
      </c>
      <c r="I50" s="9">
        <f t="shared" si="21"/>
        <v>290.48046528096768</v>
      </c>
      <c r="J50" s="9">
        <f t="shared" si="22"/>
        <v>0.14615866530621568</v>
      </c>
      <c r="K50" s="9">
        <f t="shared" si="30"/>
        <v>136.875</v>
      </c>
      <c r="L50" s="9">
        <f t="shared" si="31"/>
        <v>58.856250000000003</v>
      </c>
      <c r="M50" s="1" t="s">
        <v>83</v>
      </c>
      <c r="O50" s="9">
        <f t="shared" si="32"/>
        <v>241.96629323677027</v>
      </c>
      <c r="P50" s="9">
        <f t="shared" si="23"/>
        <v>35.365470468578742</v>
      </c>
      <c r="Q50" s="12">
        <f t="shared" si="33"/>
        <v>8.4877129124588979</v>
      </c>
      <c r="R50" s="9">
        <f t="shared" si="40"/>
        <v>14.125500000000001</v>
      </c>
      <c r="S50" s="13">
        <f t="shared" si="24"/>
        <v>0.60087875915605804</v>
      </c>
      <c r="T50" s="2">
        <f t="shared" si="34"/>
        <v>0.43</v>
      </c>
      <c r="U50" s="14">
        <f t="shared" si="25"/>
        <v>0.25837786643710497</v>
      </c>
      <c r="V50" s="13"/>
      <c r="W50" s="2"/>
      <c r="X50" s="14"/>
      <c r="Y50" s="2">
        <v>0.04</v>
      </c>
      <c r="Z50" s="2">
        <v>0.28999999999999998</v>
      </c>
      <c r="AA50" s="2">
        <f t="shared" si="26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5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27"/>
        <v>3.8999999999999998E-3</v>
      </c>
      <c r="AQ50" s="1">
        <f t="shared" si="36"/>
        <v>0.27397786643710498</v>
      </c>
      <c r="AR50" s="9">
        <f t="shared" si="37"/>
        <v>136.875</v>
      </c>
      <c r="AS50" s="1">
        <f t="shared" si="38"/>
        <v>0.24</v>
      </c>
      <c r="AT50" s="1">
        <f t="shared" si="39"/>
        <v>164710.58333333334</v>
      </c>
      <c r="AU50" s="1">
        <f t="shared" si="28"/>
        <v>9932238994.4302063</v>
      </c>
    </row>
    <row r="51" spans="1:48" x14ac:dyDescent="0.15">
      <c r="C51" s="7">
        <v>9</v>
      </c>
      <c r="D51" s="7">
        <v>12.602353986466699</v>
      </c>
      <c r="E51" s="10">
        <f t="shared" si="29"/>
        <v>17.330465280967701</v>
      </c>
      <c r="F51" s="7" t="s">
        <v>83</v>
      </c>
      <c r="G51" s="1">
        <v>10</v>
      </c>
      <c r="H51" s="9">
        <f t="shared" si="20"/>
        <v>12.602353986466699</v>
      </c>
      <c r="I51" s="9">
        <f t="shared" si="21"/>
        <v>285.75235398646669</v>
      </c>
      <c r="J51" s="9">
        <f t="shared" si="22"/>
        <v>8.393739913645909E-2</v>
      </c>
      <c r="K51" s="9">
        <f t="shared" si="30"/>
        <v>136.875</v>
      </c>
      <c r="L51" s="9">
        <f t="shared" si="31"/>
        <v>58.856250000000003</v>
      </c>
      <c r="M51" s="1" t="s">
        <v>83</v>
      </c>
      <c r="O51" s="9">
        <f t="shared" si="32"/>
        <v>265.45707276819155</v>
      </c>
      <c r="P51" s="9">
        <f t="shared" si="23"/>
        <v>22.281776270539758</v>
      </c>
      <c r="Q51" s="12">
        <f t="shared" si="33"/>
        <v>5.3476263049295421</v>
      </c>
      <c r="R51" s="9">
        <f t="shared" si="40"/>
        <v>14.125500000000001</v>
      </c>
      <c r="S51" s="13">
        <f t="shared" si="24"/>
        <v>0.37857961169017323</v>
      </c>
      <c r="T51" s="2">
        <f t="shared" si="34"/>
        <v>0.43</v>
      </c>
      <c r="U51" s="14">
        <f t="shared" si="25"/>
        <v>0.16278923302677448</v>
      </c>
      <c r="V51" s="13"/>
      <c r="W51" s="2"/>
      <c r="X51" s="14"/>
      <c r="Y51" s="2">
        <v>0.04</v>
      </c>
      <c r="Z51" s="2">
        <v>0.28999999999999998</v>
      </c>
      <c r="AA51" s="2">
        <f t="shared" si="26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5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27"/>
        <v>3.8999999999999998E-3</v>
      </c>
      <c r="AQ51" s="1">
        <f t="shared" si="36"/>
        <v>0.17838923302677445</v>
      </c>
      <c r="AR51" s="9">
        <f t="shared" si="37"/>
        <v>136.875</v>
      </c>
      <c r="AS51" s="1">
        <f t="shared" si="38"/>
        <v>0.24</v>
      </c>
      <c r="AT51" s="1">
        <f t="shared" si="39"/>
        <v>164710.58333333334</v>
      </c>
      <c r="AU51" s="1">
        <f t="shared" si="28"/>
        <v>6466962165.579772</v>
      </c>
    </row>
    <row r="52" spans="1:48" x14ac:dyDescent="0.15">
      <c r="C52" s="7">
        <v>10</v>
      </c>
      <c r="D52" s="7">
        <v>7.2020368192580699</v>
      </c>
      <c r="E52" s="10">
        <f t="shared" si="29"/>
        <v>12.602353986466699</v>
      </c>
      <c r="F52" s="7" t="s">
        <v>83</v>
      </c>
      <c r="G52" s="1">
        <v>11</v>
      </c>
      <c r="H52" s="9">
        <f t="shared" si="20"/>
        <v>7.2020368192580699</v>
      </c>
      <c r="I52" s="9">
        <f t="shared" si="21"/>
        <v>280.35203681925805</v>
      </c>
      <c r="J52" s="9">
        <f t="shared" si="22"/>
        <v>4.3541399145895748E-2</v>
      </c>
      <c r="K52" s="9">
        <f t="shared" si="30"/>
        <v>136.875</v>
      </c>
      <c r="L52" s="9">
        <f t="shared" si="31"/>
        <v>58.856250000000003</v>
      </c>
      <c r="M52" s="1" t="s">
        <v>85</v>
      </c>
      <c r="N52" s="9">
        <f>(O51-P51)*$C$21/100</f>
        <v>231.01653167276919</v>
      </c>
      <c r="O52" s="9">
        <f t="shared" si="32"/>
        <v>71.015014824882599</v>
      </c>
      <c r="P52" s="9">
        <f t="shared" si="23"/>
        <v>3.0920931058419172</v>
      </c>
      <c r="Q52" s="12">
        <f t="shared" si="33"/>
        <v>0.7421023454020601</v>
      </c>
      <c r="R52" s="9">
        <f t="shared" si="40"/>
        <v>14.125500000000001</v>
      </c>
      <c r="S52" s="13">
        <f t="shared" si="24"/>
        <v>5.253635944936888E-2</v>
      </c>
      <c r="T52" s="2">
        <f t="shared" si="34"/>
        <v>0.43</v>
      </c>
      <c r="U52" s="14">
        <f t="shared" si="25"/>
        <v>2.2590634563228618E-2</v>
      </c>
      <c r="V52" s="13"/>
      <c r="W52" s="2"/>
      <c r="X52" s="14"/>
      <c r="Y52" s="2">
        <v>0.02</v>
      </c>
      <c r="Z52" s="2">
        <v>0.28999999999999998</v>
      </c>
      <c r="AA52" s="2">
        <f t="shared" si="26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5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27"/>
        <v>2.6000000000000003E-3</v>
      </c>
      <c r="AQ52" s="1">
        <f t="shared" si="36"/>
        <v>3.1010634563228619E-2</v>
      </c>
      <c r="AR52" s="9">
        <f t="shared" si="37"/>
        <v>136.875</v>
      </c>
      <c r="AS52" s="1">
        <f t="shared" si="38"/>
        <v>0.24</v>
      </c>
      <c r="AT52" s="1">
        <f t="shared" si="39"/>
        <v>164710.58333333334</v>
      </c>
      <c r="AU52" s="1">
        <f t="shared" si="28"/>
        <v>1124196774.9304698</v>
      </c>
    </row>
    <row r="53" spans="1:48" x14ac:dyDescent="0.15">
      <c r="C53" s="7">
        <v>11</v>
      </c>
      <c r="D53" s="7">
        <v>3.5862957385000001</v>
      </c>
      <c r="E53" s="10">
        <f t="shared" si="29"/>
        <v>7.2020368192580699</v>
      </c>
      <c r="F53" s="7" t="s">
        <v>85</v>
      </c>
      <c r="G53" s="1">
        <v>12</v>
      </c>
      <c r="H53" s="9">
        <f t="shared" si="20"/>
        <v>3.5862957385000001</v>
      </c>
      <c r="I53" s="9">
        <f t="shared" si="21"/>
        <v>276.73629573849996</v>
      </c>
      <c r="J53" s="9">
        <f t="shared" si="22"/>
        <v>2.7658535713080079E-2</v>
      </c>
      <c r="K53" s="9">
        <f t="shared" si="30"/>
        <v>136.875</v>
      </c>
      <c r="L53" s="9">
        <f t="shared" si="31"/>
        <v>58.856250000000003</v>
      </c>
      <c r="M53" s="1" t="s">
        <v>83</v>
      </c>
      <c r="O53" s="9">
        <f t="shared" si="32"/>
        <v>126.77917171904068</v>
      </c>
      <c r="P53" s="9">
        <f t="shared" si="23"/>
        <v>3.5065262486657987</v>
      </c>
      <c r="Q53" s="12">
        <f t="shared" si="33"/>
        <v>0.84156629967979169</v>
      </c>
      <c r="R53" s="9">
        <f t="shared" si="40"/>
        <v>14.125500000000001</v>
      </c>
      <c r="S53" s="13">
        <f t="shared" si="24"/>
        <v>5.9577806072690642E-2</v>
      </c>
      <c r="T53" s="2">
        <f t="shared" si="34"/>
        <v>0.43</v>
      </c>
      <c r="U53" s="14">
        <f t="shared" si="25"/>
        <v>2.5618456611256977E-2</v>
      </c>
      <c r="V53" s="13"/>
      <c r="W53" s="2"/>
      <c r="X53" s="14"/>
      <c r="Y53" s="2">
        <v>0.02</v>
      </c>
      <c r="Z53" s="2">
        <v>0.28999999999999998</v>
      </c>
      <c r="AA53" s="2">
        <f t="shared" si="26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5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27"/>
        <v>2.6000000000000003E-3</v>
      </c>
      <c r="AQ53" s="1">
        <f t="shared" si="36"/>
        <v>3.4038456611256977E-2</v>
      </c>
      <c r="AR53" s="9">
        <f t="shared" si="37"/>
        <v>136.875</v>
      </c>
      <c r="AS53" s="1">
        <f t="shared" si="38"/>
        <v>0.24</v>
      </c>
      <c r="AT53" s="1">
        <f t="shared" si="39"/>
        <v>164710.58333333334</v>
      </c>
      <c r="AU53" s="1">
        <f t="shared" si="28"/>
        <v>1233961306.6596284</v>
      </c>
      <c r="AV53" s="1">
        <f>SUM(AU42:AU53)</f>
        <v>41584333378.396759</v>
      </c>
    </row>
    <row r="54" spans="1:48" x14ac:dyDescent="0.3">
      <c r="C54" s="7">
        <v>12</v>
      </c>
      <c r="D54" s="19">
        <v>-2.52353586680645</v>
      </c>
      <c r="E54" s="10">
        <f t="shared" si="29"/>
        <v>3.5862957385000001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-0.280124886645161</v>
      </c>
      <c r="E58" s="7"/>
      <c r="F58" s="7"/>
      <c r="G58" s="1">
        <v>1</v>
      </c>
      <c r="H58" s="9">
        <f t="shared" ref="H58:H69" si="41">E59</f>
        <v>-0.280124886645161</v>
      </c>
      <c r="I58" s="9">
        <f t="shared" ref="I58:I69" si="42">H58+273.15</f>
        <v>272.86987511335479</v>
      </c>
      <c r="J58" s="9">
        <f t="shared" ref="J58:J69" si="43">EXP(($C$15*(I58-$C$13))/($C$16*I58*$C$13))</f>
        <v>1.6800199867343449E-2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4">O58*J58</f>
        <v>1.6760999400986314E-3</v>
      </c>
      <c r="Q58" s="12">
        <f>P58*$B$60</f>
        <v>3.1845898861873997E-4</v>
      </c>
      <c r="R58" s="9">
        <f>L58*$B$60</f>
        <v>1.8955666666666669E-2</v>
      </c>
      <c r="S58" s="13">
        <f t="shared" ref="S58:S69" si="45">Q58/R58</f>
        <v>1.6800199867343445E-2</v>
      </c>
      <c r="T58" s="2">
        <f>$B$59/100</f>
        <v>0.01</v>
      </c>
      <c r="U58" s="14">
        <f t="shared" ref="U58:U69" si="46">S58*T58</f>
        <v>1.6800199867343446E-4</v>
      </c>
      <c r="V58" s="13"/>
      <c r="W58" s="2"/>
      <c r="X58" s="14"/>
      <c r="Y58" s="2">
        <v>0.02</v>
      </c>
      <c r="Z58" s="2">
        <v>0.21</v>
      </c>
      <c r="AA58" s="2">
        <f t="shared" ref="AA58:AA69" si="47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48">AO58*AN58</f>
        <v>7.8000000000000005E-3</v>
      </c>
      <c r="AQ58" s="1">
        <f>(AP58+AM58+AD58+AA58+U58+X58+AG58+AJ58)</f>
        <v>1.2168001998673435E-2</v>
      </c>
      <c r="AR58" s="9">
        <f>$B$58/12</f>
        <v>9.9766666666666666</v>
      </c>
      <c r="AS58" s="1">
        <f>$B$60</f>
        <v>0.19</v>
      </c>
      <c r="AT58" s="1">
        <f>$E$5/12</f>
        <v>30098.583333333332</v>
      </c>
      <c r="AU58" s="1">
        <f t="shared" ref="AU58:AU69" si="49">AT58*10000*AS58*0.67*AR58*AQ58</f>
        <v>4651351.8524848409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-2.0222675474838701</v>
      </c>
      <c r="E59" s="10">
        <f t="shared" ref="E59:E70" si="50">D58</f>
        <v>-0.280124886645161</v>
      </c>
      <c r="F59" s="7" t="s">
        <v>83</v>
      </c>
      <c r="G59" s="1">
        <v>2</v>
      </c>
      <c r="H59" s="9">
        <f t="shared" si="41"/>
        <v>-2.0222675474838701</v>
      </c>
      <c r="I59" s="9">
        <f t="shared" si="42"/>
        <v>271.12773245251611</v>
      </c>
      <c r="J59" s="9">
        <f t="shared" si="43"/>
        <v>1.335791096789809E-2</v>
      </c>
      <c r="K59" s="9">
        <f t="shared" ref="K59:K69" si="51">$B$58/12</f>
        <v>9.9766666666666666</v>
      </c>
      <c r="L59" s="9">
        <f t="shared" ref="L59:L69" si="52">K59*$B$59/100</f>
        <v>9.976666666666667E-2</v>
      </c>
      <c r="M59" s="1" t="s">
        <v>83</v>
      </c>
      <c r="O59" s="9">
        <f t="shared" ref="O59:O69" si="53">L59+O58-P58-N59</f>
        <v>0.19785723339323472</v>
      </c>
      <c r="P59" s="9">
        <f t="shared" si="44"/>
        <v>2.6429593080214623E-3</v>
      </c>
      <c r="Q59" s="12">
        <f t="shared" ref="Q59:Q69" si="54">P59*$B$60</f>
        <v>5.0216226852407787E-4</v>
      </c>
      <c r="R59" s="9">
        <f t="shared" ref="R59:R69" si="55">L59*$B$60</f>
        <v>1.8955666666666669E-2</v>
      </c>
      <c r="S59" s="13">
        <f t="shared" si="45"/>
        <v>2.6491406361725315E-2</v>
      </c>
      <c r="T59" s="2">
        <f t="shared" ref="T59:T69" si="56">$B$59/100</f>
        <v>0.01</v>
      </c>
      <c r="U59" s="14">
        <f t="shared" si="46"/>
        <v>2.6491406361725317E-4</v>
      </c>
      <c r="V59" s="13"/>
      <c r="W59" s="2"/>
      <c r="X59" s="14"/>
      <c r="Y59" s="2">
        <v>0.02</v>
      </c>
      <c r="Z59" s="2">
        <v>0.21</v>
      </c>
      <c r="AA59" s="2">
        <f t="shared" si="47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48"/>
        <v>7.8000000000000005E-3</v>
      </c>
      <c r="AQ59" s="1">
        <f t="shared" ref="AQ59:AQ69" si="57">(AP59+AM59+AD59+AA59+U59+X59+AG59+AJ59)</f>
        <v>1.2264914063617254E-2</v>
      </c>
      <c r="AR59" s="9">
        <f t="shared" ref="AR59:AR69" si="58">$B$58/12</f>
        <v>9.9766666666666666</v>
      </c>
      <c r="AS59" s="1">
        <f t="shared" ref="AS59:AS69" si="59">$B$60</f>
        <v>0.19</v>
      </c>
      <c r="AT59" s="1">
        <f t="shared" ref="AT59:AT69" si="60">$E$5/12</f>
        <v>30098.583333333332</v>
      </c>
      <c r="AU59" s="1">
        <f t="shared" si="49"/>
        <v>4688397.5492930524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-5.9179643478965502</v>
      </c>
      <c r="E60" s="10">
        <f t="shared" si="50"/>
        <v>-2.0222675474838701</v>
      </c>
      <c r="F60" s="7" t="s">
        <v>83</v>
      </c>
      <c r="G60" s="1">
        <v>3</v>
      </c>
      <c r="H60" s="9">
        <f t="shared" si="41"/>
        <v>-5.9179643478965502</v>
      </c>
      <c r="I60" s="9">
        <f t="shared" si="42"/>
        <v>267.23203565210343</v>
      </c>
      <c r="J60" s="9">
        <f t="shared" si="43"/>
        <v>7.9135980705754144E-3</v>
      </c>
      <c r="K60" s="9">
        <f t="shared" si="51"/>
        <v>9.9766666666666666</v>
      </c>
      <c r="L60" s="9">
        <f t="shared" si="52"/>
        <v>9.976666666666667E-2</v>
      </c>
      <c r="M60" s="1" t="s">
        <v>83</v>
      </c>
      <c r="O60" s="9">
        <f t="shared" si="53"/>
        <v>0.29498094075187992</v>
      </c>
      <c r="P60" s="9">
        <f t="shared" si="44"/>
        <v>2.3343606035905974E-3</v>
      </c>
      <c r="Q60" s="12">
        <f t="shared" si="54"/>
        <v>4.4352851468221351E-4</v>
      </c>
      <c r="R60" s="9">
        <f t="shared" si="55"/>
        <v>1.8955666666666669E-2</v>
      </c>
      <c r="S60" s="13">
        <f t="shared" si="45"/>
        <v>2.3398201840199771E-2</v>
      </c>
      <c r="T60" s="2">
        <f t="shared" si="56"/>
        <v>0.01</v>
      </c>
      <c r="U60" s="14">
        <f t="shared" si="46"/>
        <v>2.3398201840199771E-4</v>
      </c>
      <c r="V60" s="13"/>
      <c r="W60" s="2"/>
      <c r="X60" s="14"/>
      <c r="Y60" s="2">
        <v>0.02</v>
      </c>
      <c r="Z60" s="2">
        <v>0.21</v>
      </c>
      <c r="AA60" s="2">
        <f t="shared" si="47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48"/>
        <v>7.8000000000000005E-3</v>
      </c>
      <c r="AQ60" s="1">
        <f t="shared" si="57"/>
        <v>1.2233982018401998E-2</v>
      </c>
      <c r="AR60" s="9">
        <f t="shared" si="58"/>
        <v>9.9766666666666666</v>
      </c>
      <c r="AS60" s="1">
        <f t="shared" si="59"/>
        <v>0.19</v>
      </c>
      <c r="AT60" s="1">
        <f t="shared" si="60"/>
        <v>30098.583333333332</v>
      </c>
      <c r="AU60" s="1">
        <f t="shared" si="49"/>
        <v>4676573.4366878103</v>
      </c>
    </row>
    <row r="61" spans="1:48" x14ac:dyDescent="0.15">
      <c r="C61" s="7">
        <v>3</v>
      </c>
      <c r="D61" s="7">
        <v>4.9037977200967697</v>
      </c>
      <c r="E61" s="10">
        <f t="shared" si="50"/>
        <v>-5.9179643478965502</v>
      </c>
      <c r="F61" s="7" t="s">
        <v>83</v>
      </c>
      <c r="G61" s="1">
        <v>4</v>
      </c>
      <c r="H61" s="9">
        <f t="shared" si="41"/>
        <v>4.9037977200967697</v>
      </c>
      <c r="I61" s="9">
        <f t="shared" si="42"/>
        <v>278.05379772009672</v>
      </c>
      <c r="J61" s="9">
        <f t="shared" si="43"/>
        <v>3.2676246001126667E-2</v>
      </c>
      <c r="K61" s="9">
        <f t="shared" si="51"/>
        <v>9.9766666666666666</v>
      </c>
      <c r="L61" s="9">
        <f t="shared" si="52"/>
        <v>9.976666666666667E-2</v>
      </c>
      <c r="M61" s="1" t="s">
        <v>83</v>
      </c>
      <c r="O61" s="9">
        <f t="shared" si="53"/>
        <v>0.39241324681495598</v>
      </c>
      <c r="P61" s="9">
        <f t="shared" si="44"/>
        <v>1.2822591787026338E-2</v>
      </c>
      <c r="Q61" s="12">
        <f t="shared" si="54"/>
        <v>2.4362924395350044E-3</v>
      </c>
      <c r="R61" s="9">
        <f t="shared" si="55"/>
        <v>1.8955666666666669E-2</v>
      </c>
      <c r="S61" s="13">
        <f t="shared" si="45"/>
        <v>0.12852581143026734</v>
      </c>
      <c r="T61" s="2">
        <f t="shared" si="56"/>
        <v>0.01</v>
      </c>
      <c r="U61" s="14">
        <f t="shared" si="46"/>
        <v>1.2852581143026735E-3</v>
      </c>
      <c r="V61" s="13"/>
      <c r="W61" s="2"/>
      <c r="X61" s="14"/>
      <c r="Y61" s="2">
        <v>0.02</v>
      </c>
      <c r="Z61" s="2">
        <v>0.21</v>
      </c>
      <c r="AA61" s="2">
        <f t="shared" si="47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48"/>
        <v>7.8000000000000005E-3</v>
      </c>
      <c r="AQ61" s="1">
        <f t="shared" si="57"/>
        <v>1.3285258114302674E-2</v>
      </c>
      <c r="AR61" s="9">
        <f t="shared" si="58"/>
        <v>9.9766666666666666</v>
      </c>
      <c r="AS61" s="1">
        <f t="shared" si="59"/>
        <v>0.19</v>
      </c>
      <c r="AT61" s="1">
        <f t="shared" si="60"/>
        <v>30098.583333333332</v>
      </c>
      <c r="AU61" s="1">
        <f t="shared" si="49"/>
        <v>5078435.2227619532</v>
      </c>
    </row>
    <row r="62" spans="1:48" x14ac:dyDescent="0.15">
      <c r="C62" s="7">
        <v>4</v>
      </c>
      <c r="D62" s="7">
        <v>6.8364071044000001</v>
      </c>
      <c r="E62" s="10">
        <f t="shared" si="50"/>
        <v>4.9037977200967697</v>
      </c>
      <c r="F62" s="7" t="s">
        <v>83</v>
      </c>
      <c r="G62" s="1">
        <v>5</v>
      </c>
      <c r="H62" s="9">
        <f t="shared" si="41"/>
        <v>6.8364071044000001</v>
      </c>
      <c r="I62" s="9">
        <f t="shared" si="42"/>
        <v>279.98640710439997</v>
      </c>
      <c r="J62" s="9">
        <f t="shared" si="43"/>
        <v>4.1610730831985625E-2</v>
      </c>
      <c r="K62" s="9">
        <f t="shared" si="51"/>
        <v>9.9766666666666666</v>
      </c>
      <c r="L62" s="9">
        <f t="shared" si="52"/>
        <v>9.976666666666667E-2</v>
      </c>
      <c r="M62" s="1" t="s">
        <v>85</v>
      </c>
      <c r="N62" s="9">
        <f>(O61-P61)*$C$21/100</f>
        <v>0.36061112227653319</v>
      </c>
      <c r="O62" s="9">
        <f t="shared" si="53"/>
        <v>0.11874619941806314</v>
      </c>
      <c r="P62" s="9">
        <f t="shared" si="44"/>
        <v>4.9411161413063136E-3</v>
      </c>
      <c r="Q62" s="12">
        <f t="shared" si="54"/>
        <v>9.3881206684819963E-4</v>
      </c>
      <c r="R62" s="9">
        <f t="shared" si="55"/>
        <v>1.8955666666666669E-2</v>
      </c>
      <c r="S62" s="13">
        <f t="shared" si="45"/>
        <v>4.9526723768523018E-2</v>
      </c>
      <c r="T62" s="2">
        <f t="shared" si="56"/>
        <v>0.01</v>
      </c>
      <c r="U62" s="14">
        <f t="shared" si="46"/>
        <v>4.9526723768523019E-4</v>
      </c>
      <c r="V62" s="13"/>
      <c r="W62" s="2"/>
      <c r="X62" s="14"/>
      <c r="Y62" s="2">
        <v>0.02</v>
      </c>
      <c r="Z62" s="2">
        <v>0.21</v>
      </c>
      <c r="AA62" s="2">
        <f t="shared" si="47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48"/>
        <v>7.8000000000000005E-3</v>
      </c>
      <c r="AQ62" s="1">
        <f t="shared" si="57"/>
        <v>1.249526723768523E-2</v>
      </c>
      <c r="AR62" s="9">
        <f t="shared" si="58"/>
        <v>9.9766666666666666</v>
      </c>
      <c r="AS62" s="1">
        <f t="shared" si="59"/>
        <v>0.19</v>
      </c>
      <c r="AT62" s="1">
        <f t="shared" si="60"/>
        <v>30098.583333333332</v>
      </c>
      <c r="AU62" s="1">
        <f t="shared" si="49"/>
        <v>4776452.5695867417</v>
      </c>
    </row>
    <row r="63" spans="1:48" x14ac:dyDescent="0.15">
      <c r="C63" s="7">
        <v>5</v>
      </c>
      <c r="D63" s="7">
        <v>12.054183623483899</v>
      </c>
      <c r="E63" s="10">
        <f t="shared" si="50"/>
        <v>6.8364071044000001</v>
      </c>
      <c r="F63" s="7" t="s">
        <v>85</v>
      </c>
      <c r="G63" s="1">
        <v>6</v>
      </c>
      <c r="H63" s="9">
        <f t="shared" si="41"/>
        <v>12.054183623483899</v>
      </c>
      <c r="I63" s="9">
        <f t="shared" si="42"/>
        <v>285.20418362348386</v>
      </c>
      <c r="J63" s="9">
        <f t="shared" si="43"/>
        <v>7.8616348311515524E-2</v>
      </c>
      <c r="K63" s="9">
        <f t="shared" si="51"/>
        <v>9.9766666666666666</v>
      </c>
      <c r="L63" s="9">
        <f t="shared" si="52"/>
        <v>9.976666666666667E-2</v>
      </c>
      <c r="M63" s="1" t="s">
        <v>83</v>
      </c>
      <c r="O63" s="9">
        <f t="shared" si="53"/>
        <v>0.21357174994342348</v>
      </c>
      <c r="P63" s="9">
        <f t="shared" si="44"/>
        <v>1.6790231083052075E-2</v>
      </c>
      <c r="Q63" s="12">
        <f t="shared" si="54"/>
        <v>3.1901439057798941E-3</v>
      </c>
      <c r="R63" s="9">
        <f t="shared" si="55"/>
        <v>1.8955666666666669E-2</v>
      </c>
      <c r="S63" s="13">
        <f t="shared" si="45"/>
        <v>0.1682949991618985</v>
      </c>
      <c r="T63" s="2">
        <f t="shared" si="56"/>
        <v>0.01</v>
      </c>
      <c r="U63" s="14">
        <f t="shared" si="46"/>
        <v>1.682949991618985E-3</v>
      </c>
      <c r="V63" s="13"/>
      <c r="W63" s="2"/>
      <c r="X63" s="14"/>
      <c r="Y63" s="2">
        <v>0.02</v>
      </c>
      <c r="Z63" s="2">
        <v>0.21</v>
      </c>
      <c r="AA63" s="2">
        <f t="shared" si="47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48"/>
        <v>7.8000000000000005E-3</v>
      </c>
      <c r="AQ63" s="1">
        <f t="shared" si="57"/>
        <v>1.3682949991618985E-2</v>
      </c>
      <c r="AR63" s="9">
        <f t="shared" si="58"/>
        <v>9.9766666666666666</v>
      </c>
      <c r="AS63" s="1">
        <f t="shared" si="59"/>
        <v>0.19</v>
      </c>
      <c r="AT63" s="1">
        <f t="shared" si="60"/>
        <v>30098.583333333332</v>
      </c>
      <c r="AU63" s="1">
        <f t="shared" si="49"/>
        <v>5230457.2926527252</v>
      </c>
    </row>
    <row r="64" spans="1:48" x14ac:dyDescent="0.15">
      <c r="C64" s="7">
        <v>6</v>
      </c>
      <c r="D64" s="7">
        <v>15.972657190433299</v>
      </c>
      <c r="E64" s="10">
        <f t="shared" si="50"/>
        <v>12.054183623483899</v>
      </c>
      <c r="F64" s="7" t="s">
        <v>83</v>
      </c>
      <c r="G64" s="1">
        <v>7</v>
      </c>
      <c r="H64" s="9">
        <f t="shared" si="41"/>
        <v>15.972657190433299</v>
      </c>
      <c r="I64" s="9">
        <f t="shared" si="42"/>
        <v>289.1226571904333</v>
      </c>
      <c r="J64" s="9">
        <f t="shared" si="43"/>
        <v>0.12487016576570023</v>
      </c>
      <c r="K64" s="9">
        <f t="shared" si="51"/>
        <v>9.9766666666666666</v>
      </c>
      <c r="L64" s="9">
        <f t="shared" si="52"/>
        <v>9.976666666666667E-2</v>
      </c>
      <c r="M64" s="1" t="s">
        <v>83</v>
      </c>
      <c r="O64" s="9">
        <f t="shared" si="53"/>
        <v>0.2965481855270381</v>
      </c>
      <c r="P64" s="9">
        <f t="shared" si="44"/>
        <v>3.7030021084278872E-2</v>
      </c>
      <c r="Q64" s="12">
        <f t="shared" si="54"/>
        <v>7.0357040060129855E-3</v>
      </c>
      <c r="R64" s="9">
        <f t="shared" si="55"/>
        <v>1.8955666666666669E-2</v>
      </c>
      <c r="S64" s="13">
        <f t="shared" si="45"/>
        <v>0.37116626546220044</v>
      </c>
      <c r="T64" s="2">
        <f t="shared" si="56"/>
        <v>0.01</v>
      </c>
      <c r="U64" s="14">
        <f t="shared" si="46"/>
        <v>3.7116626546220043E-3</v>
      </c>
      <c r="V64" s="13"/>
      <c r="W64" s="2"/>
      <c r="X64" s="14"/>
      <c r="Y64" s="2">
        <v>0.04</v>
      </c>
      <c r="Z64" s="2">
        <v>0.21</v>
      </c>
      <c r="AA64" s="2">
        <f t="shared" si="47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48"/>
        <v>1.17E-2</v>
      </c>
      <c r="AQ64" s="1">
        <f t="shared" si="57"/>
        <v>2.3811662654622003E-2</v>
      </c>
      <c r="AR64" s="9">
        <f t="shared" si="58"/>
        <v>9.9766666666666666</v>
      </c>
      <c r="AS64" s="1">
        <f t="shared" si="59"/>
        <v>0.19</v>
      </c>
      <c r="AT64" s="1">
        <f t="shared" si="60"/>
        <v>30098.583333333332</v>
      </c>
      <c r="AU64" s="1">
        <f t="shared" si="49"/>
        <v>9102268.4916878641</v>
      </c>
    </row>
    <row r="65" spans="1:48" x14ac:dyDescent="0.15">
      <c r="C65" s="7">
        <v>7</v>
      </c>
      <c r="D65" s="7">
        <v>16.7135285806452</v>
      </c>
      <c r="E65" s="10">
        <f t="shared" si="50"/>
        <v>15.972657190433299</v>
      </c>
      <c r="F65" s="7" t="s">
        <v>83</v>
      </c>
      <c r="G65" s="1">
        <v>8</v>
      </c>
      <c r="H65" s="9">
        <f t="shared" si="41"/>
        <v>16.7135285806452</v>
      </c>
      <c r="I65" s="9">
        <f t="shared" si="42"/>
        <v>289.86352858064515</v>
      </c>
      <c r="J65" s="9">
        <f t="shared" si="43"/>
        <v>0.13609466153159253</v>
      </c>
      <c r="K65" s="9">
        <f t="shared" si="51"/>
        <v>9.9766666666666666</v>
      </c>
      <c r="L65" s="9">
        <f t="shared" si="52"/>
        <v>9.976666666666667E-2</v>
      </c>
      <c r="M65" s="1" t="s">
        <v>83</v>
      </c>
      <c r="O65" s="9">
        <f t="shared" si="53"/>
        <v>0.35928483110942588</v>
      </c>
      <c r="P65" s="9">
        <f t="shared" si="44"/>
        <v>4.8896747483272697E-2</v>
      </c>
      <c r="Q65" s="12">
        <f t="shared" si="54"/>
        <v>9.2903820218218133E-3</v>
      </c>
      <c r="R65" s="9">
        <f t="shared" si="55"/>
        <v>1.8955666666666669E-2</v>
      </c>
      <c r="S65" s="13">
        <f t="shared" si="45"/>
        <v>0.49011106732314763</v>
      </c>
      <c r="T65" s="2">
        <f t="shared" si="56"/>
        <v>0.01</v>
      </c>
      <c r="U65" s="14">
        <f t="shared" si="46"/>
        <v>4.9011106732314768E-3</v>
      </c>
      <c r="V65" s="13"/>
      <c r="W65" s="2"/>
      <c r="X65" s="14"/>
      <c r="Y65" s="2">
        <v>0.04</v>
      </c>
      <c r="Z65" s="2">
        <v>0.21</v>
      </c>
      <c r="AA65" s="2">
        <f t="shared" si="47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48"/>
        <v>1.17E-2</v>
      </c>
      <c r="AQ65" s="1">
        <f t="shared" si="57"/>
        <v>2.5001110673231478E-2</v>
      </c>
      <c r="AR65" s="9">
        <f t="shared" si="58"/>
        <v>9.9766666666666666</v>
      </c>
      <c r="AS65" s="1">
        <f t="shared" si="59"/>
        <v>0.19</v>
      </c>
      <c r="AT65" s="1">
        <f t="shared" si="60"/>
        <v>30098.583333333332</v>
      </c>
      <c r="AU65" s="1">
        <f t="shared" si="49"/>
        <v>9556948.006483864</v>
      </c>
    </row>
    <row r="66" spans="1:48" x14ac:dyDescent="0.15">
      <c r="C66" s="7">
        <v>8</v>
      </c>
      <c r="D66" s="7">
        <v>17.330465280967701</v>
      </c>
      <c r="E66" s="10">
        <f t="shared" si="50"/>
        <v>16.7135285806452</v>
      </c>
      <c r="F66" s="7" t="s">
        <v>83</v>
      </c>
      <c r="G66" s="1">
        <v>9</v>
      </c>
      <c r="H66" s="9">
        <f t="shared" si="41"/>
        <v>17.330465280967701</v>
      </c>
      <c r="I66" s="9">
        <f t="shared" si="42"/>
        <v>290.48046528096768</v>
      </c>
      <c r="J66" s="9">
        <f t="shared" si="43"/>
        <v>0.14615866530621568</v>
      </c>
      <c r="K66" s="9">
        <f t="shared" si="51"/>
        <v>9.9766666666666666</v>
      </c>
      <c r="L66" s="9">
        <f t="shared" si="52"/>
        <v>9.976666666666667E-2</v>
      </c>
      <c r="M66" s="1" t="s">
        <v>83</v>
      </c>
      <c r="O66" s="9">
        <f t="shared" si="53"/>
        <v>0.41015475029281984</v>
      </c>
      <c r="P66" s="9">
        <f t="shared" si="44"/>
        <v>5.9947670871802722E-2</v>
      </c>
      <c r="Q66" s="12">
        <f t="shared" si="54"/>
        <v>1.1390057465642518E-2</v>
      </c>
      <c r="R66" s="9">
        <f t="shared" si="55"/>
        <v>1.8955666666666669E-2</v>
      </c>
      <c r="S66" s="13">
        <f t="shared" si="45"/>
        <v>0.60087875915605793</v>
      </c>
      <c r="T66" s="2">
        <f t="shared" si="56"/>
        <v>0.01</v>
      </c>
      <c r="U66" s="14">
        <f t="shared" si="46"/>
        <v>6.0087875915605798E-3</v>
      </c>
      <c r="V66" s="13"/>
      <c r="W66" s="2"/>
      <c r="X66" s="14"/>
      <c r="Y66" s="2">
        <v>0.04</v>
      </c>
      <c r="Z66" s="2">
        <v>0.21</v>
      </c>
      <c r="AA66" s="2">
        <f t="shared" si="47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48"/>
        <v>1.17E-2</v>
      </c>
      <c r="AQ66" s="1">
        <f t="shared" si="57"/>
        <v>2.610878759156058E-2</v>
      </c>
      <c r="AR66" s="9">
        <f t="shared" si="58"/>
        <v>9.9766666666666666</v>
      </c>
      <c r="AS66" s="1">
        <f t="shared" si="59"/>
        <v>0.19</v>
      </c>
      <c r="AT66" s="1">
        <f t="shared" si="60"/>
        <v>30098.583333333332</v>
      </c>
      <c r="AU66" s="1">
        <f t="shared" si="49"/>
        <v>9980369.6238197647</v>
      </c>
    </row>
    <row r="67" spans="1:48" x14ac:dyDescent="0.15">
      <c r="C67" s="7">
        <v>9</v>
      </c>
      <c r="D67" s="7">
        <v>12.602353986466699</v>
      </c>
      <c r="E67" s="10">
        <f t="shared" si="50"/>
        <v>17.330465280967701</v>
      </c>
      <c r="F67" s="7" t="s">
        <v>83</v>
      </c>
      <c r="G67" s="1">
        <v>10</v>
      </c>
      <c r="H67" s="9">
        <f t="shared" si="41"/>
        <v>12.602353986466699</v>
      </c>
      <c r="I67" s="9">
        <f t="shared" si="42"/>
        <v>285.75235398646669</v>
      </c>
      <c r="J67" s="9">
        <f t="shared" si="43"/>
        <v>8.393739913645909E-2</v>
      </c>
      <c r="K67" s="9">
        <f t="shared" si="51"/>
        <v>9.9766666666666666</v>
      </c>
      <c r="L67" s="9">
        <f t="shared" si="52"/>
        <v>9.976666666666667E-2</v>
      </c>
      <c r="M67" s="1" t="s">
        <v>83</v>
      </c>
      <c r="O67" s="9">
        <f t="shared" si="53"/>
        <v>0.44997374608768381</v>
      </c>
      <c r="P67" s="9">
        <f t="shared" si="44"/>
        <v>3.7769625926289616E-2</v>
      </c>
      <c r="Q67" s="12">
        <f t="shared" si="54"/>
        <v>7.176228925995027E-3</v>
      </c>
      <c r="R67" s="9">
        <f t="shared" si="55"/>
        <v>1.8955666666666669E-2</v>
      </c>
      <c r="S67" s="13">
        <f t="shared" si="45"/>
        <v>0.37857961169017318</v>
      </c>
      <c r="T67" s="2">
        <f t="shared" si="56"/>
        <v>0.01</v>
      </c>
      <c r="U67" s="14">
        <f t="shared" si="46"/>
        <v>3.7857961169017319E-3</v>
      </c>
      <c r="V67" s="13"/>
      <c r="W67" s="2"/>
      <c r="X67" s="14"/>
      <c r="Y67" s="2">
        <v>0.04</v>
      </c>
      <c r="Z67" s="2">
        <v>0.21</v>
      </c>
      <c r="AA67" s="2">
        <f t="shared" si="47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48"/>
        <v>1.17E-2</v>
      </c>
      <c r="AQ67" s="1">
        <f t="shared" si="57"/>
        <v>2.3885796116901732E-2</v>
      </c>
      <c r="AR67" s="9">
        <f t="shared" si="58"/>
        <v>9.9766666666666666</v>
      </c>
      <c r="AS67" s="1">
        <f t="shared" si="59"/>
        <v>0.19</v>
      </c>
      <c r="AT67" s="1">
        <f t="shared" si="60"/>
        <v>30098.583333333332</v>
      </c>
      <c r="AU67" s="1">
        <f t="shared" si="49"/>
        <v>9130606.8184849452</v>
      </c>
    </row>
    <row r="68" spans="1:48" x14ac:dyDescent="0.15">
      <c r="C68" s="7">
        <v>10</v>
      </c>
      <c r="D68" s="7">
        <v>7.2020368192580699</v>
      </c>
      <c r="E68" s="10">
        <f t="shared" si="50"/>
        <v>12.602353986466699</v>
      </c>
      <c r="F68" s="7" t="s">
        <v>83</v>
      </c>
      <c r="G68" s="1">
        <v>11</v>
      </c>
      <c r="H68" s="9">
        <f t="shared" si="41"/>
        <v>7.2020368192580699</v>
      </c>
      <c r="I68" s="9">
        <f t="shared" si="42"/>
        <v>280.35203681925805</v>
      </c>
      <c r="J68" s="9">
        <f t="shared" si="43"/>
        <v>4.3541399145895748E-2</v>
      </c>
      <c r="K68" s="9">
        <f t="shared" si="51"/>
        <v>9.9766666666666666</v>
      </c>
      <c r="L68" s="9">
        <f t="shared" si="52"/>
        <v>9.976666666666667E-2</v>
      </c>
      <c r="M68" s="1" t="s">
        <v>85</v>
      </c>
      <c r="N68" s="9">
        <f>(O67-P67)*$C$21/100</f>
        <v>0.39159391415332451</v>
      </c>
      <c r="O68" s="9">
        <f t="shared" si="53"/>
        <v>0.12037687267473635</v>
      </c>
      <c r="P68" s="9">
        <f t="shared" si="44"/>
        <v>5.2413774610653666E-3</v>
      </c>
      <c r="Q68" s="12">
        <f t="shared" si="54"/>
        <v>9.9586171760241977E-4</v>
      </c>
      <c r="R68" s="9">
        <f t="shared" si="55"/>
        <v>1.8955666666666669E-2</v>
      </c>
      <c r="S68" s="13">
        <f t="shared" si="45"/>
        <v>5.2536359449368859E-2</v>
      </c>
      <c r="T68" s="2">
        <f t="shared" si="56"/>
        <v>0.01</v>
      </c>
      <c r="U68" s="14">
        <f t="shared" si="46"/>
        <v>5.2536359449368859E-4</v>
      </c>
      <c r="V68" s="13"/>
      <c r="W68" s="2"/>
      <c r="X68" s="14"/>
      <c r="Y68" s="2">
        <v>0.02</v>
      </c>
      <c r="Z68" s="2">
        <v>0.21</v>
      </c>
      <c r="AA68" s="2">
        <f t="shared" si="47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48"/>
        <v>7.8000000000000005E-3</v>
      </c>
      <c r="AQ68" s="1">
        <f t="shared" si="57"/>
        <v>1.2525363594493688E-2</v>
      </c>
      <c r="AR68" s="9">
        <f t="shared" si="58"/>
        <v>9.9766666666666666</v>
      </c>
      <c r="AS68" s="1">
        <f t="shared" si="59"/>
        <v>0.19</v>
      </c>
      <c r="AT68" s="1">
        <f t="shared" si="60"/>
        <v>30098.583333333332</v>
      </c>
      <c r="AU68" s="1">
        <f t="shared" si="49"/>
        <v>4787957.2311580768</v>
      </c>
    </row>
    <row r="69" spans="1:48" x14ac:dyDescent="0.15">
      <c r="C69" s="7">
        <v>11</v>
      </c>
      <c r="D69" s="7">
        <v>3.5862957385000001</v>
      </c>
      <c r="E69" s="10">
        <f t="shared" si="50"/>
        <v>7.2020368192580699</v>
      </c>
      <c r="F69" s="7" t="s">
        <v>85</v>
      </c>
      <c r="G69" s="1">
        <v>12</v>
      </c>
      <c r="H69" s="9">
        <f t="shared" si="41"/>
        <v>3.5862957385000001</v>
      </c>
      <c r="I69" s="9">
        <f t="shared" si="42"/>
        <v>276.73629573849996</v>
      </c>
      <c r="J69" s="9">
        <f t="shared" si="43"/>
        <v>2.7658535713080079E-2</v>
      </c>
      <c r="K69" s="9">
        <f t="shared" si="51"/>
        <v>9.9766666666666666</v>
      </c>
      <c r="L69" s="9">
        <f t="shared" si="52"/>
        <v>9.976666666666667E-2</v>
      </c>
      <c r="M69" s="1" t="s">
        <v>83</v>
      </c>
      <c r="O69" s="9">
        <f t="shared" si="53"/>
        <v>0.21490216188033764</v>
      </c>
      <c r="P69" s="9">
        <f t="shared" si="44"/>
        <v>5.943879119185435E-3</v>
      </c>
      <c r="Q69" s="12">
        <f t="shared" si="54"/>
        <v>1.1293370326452327E-3</v>
      </c>
      <c r="R69" s="9">
        <f t="shared" si="55"/>
        <v>1.8955666666666669E-2</v>
      </c>
      <c r="S69" s="13">
        <f t="shared" si="45"/>
        <v>5.9577806072690621E-2</v>
      </c>
      <c r="T69" s="2">
        <f t="shared" si="56"/>
        <v>0.01</v>
      </c>
      <c r="U69" s="14">
        <f t="shared" si="46"/>
        <v>5.9577806072690618E-4</v>
      </c>
      <c r="V69" s="13"/>
      <c r="W69" s="2"/>
      <c r="X69" s="14"/>
      <c r="Y69" s="2">
        <v>0.02</v>
      </c>
      <c r="Z69" s="2">
        <v>0.21</v>
      </c>
      <c r="AA69" s="2">
        <f t="shared" si="47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48"/>
        <v>7.8000000000000005E-3</v>
      </c>
      <c r="AQ69" s="1">
        <f t="shared" si="57"/>
        <v>1.2595778060726906E-2</v>
      </c>
      <c r="AR69" s="9">
        <f t="shared" si="58"/>
        <v>9.9766666666666666</v>
      </c>
      <c r="AS69" s="1">
        <f t="shared" si="59"/>
        <v>0.19</v>
      </c>
      <c r="AT69" s="1">
        <f t="shared" si="60"/>
        <v>30098.583333333332</v>
      </c>
      <c r="AU69" s="1">
        <f t="shared" si="49"/>
        <v>4814873.9310395624</v>
      </c>
      <c r="AV69" s="1">
        <f>SUM(AU58:AU69)</f>
        <v>76474692.026141211</v>
      </c>
    </row>
    <row r="70" spans="1:48" x14ac:dyDescent="0.3">
      <c r="C70" s="7">
        <v>12</v>
      </c>
      <c r="D70" s="19">
        <v>-2.52353586680645</v>
      </c>
      <c r="E70" s="10">
        <f t="shared" si="50"/>
        <v>3.5862957385000001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-0.280124886645161</v>
      </c>
      <c r="E73" s="7"/>
      <c r="F73" s="7"/>
      <c r="G73" s="1">
        <v>1</v>
      </c>
      <c r="H73" s="9">
        <f t="shared" ref="H73:H84" si="61">E74</f>
        <v>-0.280124886645161</v>
      </c>
      <c r="I73" s="9">
        <f t="shared" ref="I73:I84" si="62">H73+273.15</f>
        <v>272.86987511335479</v>
      </c>
      <c r="J73" s="9">
        <f t="shared" ref="J73:J84" si="63">EXP(($C$15*(I73-$C$13))/($C$16*I73*$C$13))</f>
        <v>1.6800199867343449E-2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 t="shared" ref="P73:P84" si="64">O73*J73</f>
        <v>1.8396218854741079E-3</v>
      </c>
      <c r="Q73" s="12">
        <f>P73*$B$75</f>
        <v>3.311319393853394E-4</v>
      </c>
      <c r="R73" s="9">
        <f>L73*$B$75</f>
        <v>1.9710000000000002E-2</v>
      </c>
      <c r="S73" s="13">
        <f t="shared" ref="S73:S84" si="65">Q73/R73</f>
        <v>1.6800199867343449E-2</v>
      </c>
      <c r="T73" s="2">
        <f>$B$74/100</f>
        <v>0.01</v>
      </c>
      <c r="U73" s="14">
        <f t="shared" ref="U73:U84" si="66">S73*T73</f>
        <v>1.6800199867343448E-4</v>
      </c>
      <c r="V73" s="13"/>
      <c r="W73" s="2"/>
      <c r="X73" s="14"/>
      <c r="Y73" s="2">
        <v>0.02</v>
      </c>
      <c r="Z73" s="2">
        <v>0.27</v>
      </c>
      <c r="AA73" s="2">
        <f t="shared" ref="AA73:AA84" si="67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68">AO73*AN73</f>
        <v>7.1999999999999998E-3</v>
      </c>
      <c r="AQ73" s="1">
        <f>(AP73+AM73+AD73+AA73+U73+X73+AG73+AJ73)</f>
        <v>1.2768001998673435E-2</v>
      </c>
      <c r="AR73" s="9">
        <f>$B$73/12</f>
        <v>10.950000000000001</v>
      </c>
      <c r="AS73" s="1">
        <f>$B$75</f>
        <v>0.18</v>
      </c>
      <c r="AT73" s="1">
        <f t="shared" ref="AT73:AT84" si="69">$E$4/12</f>
        <v>6029.833333333333</v>
      </c>
      <c r="AU73" s="1">
        <f t="shared" ref="AU73:AU84" si="70">AT73*10000*AS73*0.67*AR73*AQ73</f>
        <v>1016692.6343491081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-2.0222675474838701</v>
      </c>
      <c r="E74" s="10">
        <f t="shared" ref="E74:E85" si="71">D73</f>
        <v>-0.280124886645161</v>
      </c>
      <c r="F74" s="7" t="s">
        <v>83</v>
      </c>
      <c r="G74" s="1">
        <v>2</v>
      </c>
      <c r="H74" s="9">
        <f t="shared" si="61"/>
        <v>-2.0222675474838701</v>
      </c>
      <c r="I74" s="9">
        <f t="shared" si="62"/>
        <v>271.12773245251611</v>
      </c>
      <c r="J74" s="9">
        <f t="shared" si="63"/>
        <v>1.335791096789809E-2</v>
      </c>
      <c r="K74" s="9">
        <f t="shared" ref="K74:K84" si="72">$B$73/12</f>
        <v>10.950000000000001</v>
      </c>
      <c r="L74" s="9">
        <f t="shared" ref="L74:L84" si="73">K74*$B$74/100</f>
        <v>0.10950000000000001</v>
      </c>
      <c r="M74" s="1" t="s">
        <v>83</v>
      </c>
      <c r="O74" s="9">
        <f t="shared" ref="O74:O84" si="74">L74+O73-P73-N74</f>
        <v>0.21716037811452593</v>
      </c>
      <c r="P74" s="9">
        <f t="shared" si="64"/>
        <v>2.9008089966089225E-3</v>
      </c>
      <c r="Q74" s="12">
        <f t="shared" ref="Q74:Q84" si="75">P74*$B$75</f>
        <v>5.2214561938960602E-4</v>
      </c>
      <c r="R74" s="9">
        <f t="shared" ref="R74:R84" si="76">L74*$B$75</f>
        <v>1.9710000000000002E-2</v>
      </c>
      <c r="S74" s="13">
        <f t="shared" si="65"/>
        <v>2.6491406361725315E-2</v>
      </c>
      <c r="T74" s="2">
        <f t="shared" ref="T74:T84" si="77">$B$74/100</f>
        <v>0.01</v>
      </c>
      <c r="U74" s="14">
        <f t="shared" si="66"/>
        <v>2.6491406361725317E-4</v>
      </c>
      <c r="V74" s="13"/>
      <c r="W74" s="2"/>
      <c r="X74" s="14"/>
      <c r="Y74" s="2">
        <v>0.02</v>
      </c>
      <c r="Z74" s="2">
        <v>0.27</v>
      </c>
      <c r="AA74" s="2">
        <f t="shared" si="67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68"/>
        <v>7.1999999999999998E-3</v>
      </c>
      <c r="AQ74" s="1">
        <f t="shared" ref="AQ74:AQ84" si="78">(AP74+AM74+AD74+AA74+U74+X74+AG74+AJ74)</f>
        <v>1.2864914063617254E-2</v>
      </c>
      <c r="AR74" s="9">
        <f t="shared" ref="AR74:AR84" si="79">$B$73/12</f>
        <v>10.950000000000001</v>
      </c>
      <c r="AS74" s="1">
        <f t="shared" ref="AS74:AS84" si="80">$B$75</f>
        <v>0.18</v>
      </c>
      <c r="AT74" s="1">
        <f t="shared" si="69"/>
        <v>6029.833333333333</v>
      </c>
      <c r="AU74" s="1">
        <f t="shared" si="70"/>
        <v>1024409.5647363511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-5.9179643478965502</v>
      </c>
      <c r="E75" s="10">
        <f t="shared" si="71"/>
        <v>-2.0222675474838701</v>
      </c>
      <c r="F75" s="7" t="s">
        <v>83</v>
      </c>
      <c r="G75" s="1">
        <v>3</v>
      </c>
      <c r="H75" s="9">
        <f t="shared" si="61"/>
        <v>-5.9179643478965502</v>
      </c>
      <c r="I75" s="9">
        <f t="shared" si="62"/>
        <v>267.23203565210343</v>
      </c>
      <c r="J75" s="9">
        <f t="shared" si="63"/>
        <v>7.9135980705754144E-3</v>
      </c>
      <c r="K75" s="9">
        <f t="shared" si="72"/>
        <v>10.950000000000001</v>
      </c>
      <c r="L75" s="9">
        <f t="shared" si="73"/>
        <v>0.10950000000000001</v>
      </c>
      <c r="M75" s="1" t="s">
        <v>83</v>
      </c>
      <c r="O75" s="9">
        <f t="shared" si="74"/>
        <v>0.32375956911791703</v>
      </c>
      <c r="P75" s="9">
        <f t="shared" si="64"/>
        <v>2.562103101501876E-3</v>
      </c>
      <c r="Q75" s="12">
        <f t="shared" si="75"/>
        <v>4.6117855827033764E-4</v>
      </c>
      <c r="R75" s="9">
        <f t="shared" si="76"/>
        <v>1.9710000000000002E-2</v>
      </c>
      <c r="S75" s="13">
        <f t="shared" si="65"/>
        <v>2.3398201840199778E-2</v>
      </c>
      <c r="T75" s="2">
        <f t="shared" si="77"/>
        <v>0.01</v>
      </c>
      <c r="U75" s="14">
        <f t="shared" si="66"/>
        <v>2.3398201840199779E-4</v>
      </c>
      <c r="V75" s="13"/>
      <c r="W75" s="2"/>
      <c r="X75" s="14"/>
      <c r="Y75" s="2">
        <v>0.02</v>
      </c>
      <c r="Z75" s="2">
        <v>0.27</v>
      </c>
      <c r="AA75" s="2">
        <f t="shared" si="67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68"/>
        <v>7.1999999999999998E-3</v>
      </c>
      <c r="AQ75" s="1">
        <f t="shared" si="78"/>
        <v>1.2833982018401998E-2</v>
      </c>
      <c r="AR75" s="9">
        <f t="shared" si="79"/>
        <v>10.950000000000001</v>
      </c>
      <c r="AS75" s="1">
        <f t="shared" si="80"/>
        <v>0.18</v>
      </c>
      <c r="AT75" s="1">
        <f t="shared" si="69"/>
        <v>6029.833333333333</v>
      </c>
      <c r="AU75" s="1">
        <f t="shared" si="70"/>
        <v>1021946.5025799564</v>
      </c>
    </row>
    <row r="76" spans="1:48" x14ac:dyDescent="0.15">
      <c r="C76" s="7">
        <v>3</v>
      </c>
      <c r="D76" s="7">
        <v>4.9037977200967697</v>
      </c>
      <c r="E76" s="10">
        <f t="shared" si="71"/>
        <v>-5.9179643478965502</v>
      </c>
      <c r="F76" s="7" t="s">
        <v>83</v>
      </c>
      <c r="G76" s="1">
        <v>4</v>
      </c>
      <c r="H76" s="9">
        <f t="shared" si="61"/>
        <v>4.9037977200967697</v>
      </c>
      <c r="I76" s="9">
        <f t="shared" si="62"/>
        <v>278.05379772009672</v>
      </c>
      <c r="J76" s="9">
        <f t="shared" si="63"/>
        <v>3.2676246001126667E-2</v>
      </c>
      <c r="K76" s="9">
        <f t="shared" si="72"/>
        <v>10.950000000000001</v>
      </c>
      <c r="L76" s="9">
        <f t="shared" si="73"/>
        <v>0.10950000000000001</v>
      </c>
      <c r="M76" s="1" t="s">
        <v>83</v>
      </c>
      <c r="O76" s="9">
        <f t="shared" si="74"/>
        <v>0.43069746601641518</v>
      </c>
      <c r="P76" s="9">
        <f t="shared" si="64"/>
        <v>1.4073576351614275E-2</v>
      </c>
      <c r="Q76" s="12">
        <f t="shared" si="75"/>
        <v>2.5332437432905694E-3</v>
      </c>
      <c r="R76" s="9">
        <f t="shared" si="76"/>
        <v>1.9710000000000002E-2</v>
      </c>
      <c r="S76" s="13">
        <f t="shared" si="65"/>
        <v>0.12852581143026734</v>
      </c>
      <c r="T76" s="2">
        <f t="shared" si="77"/>
        <v>0.01</v>
      </c>
      <c r="U76" s="14">
        <f t="shared" si="66"/>
        <v>1.2852581143026735E-3</v>
      </c>
      <c r="V76" s="13"/>
      <c r="W76" s="2"/>
      <c r="X76" s="14"/>
      <c r="Y76" s="2">
        <v>0.02</v>
      </c>
      <c r="Z76" s="2">
        <v>0.27</v>
      </c>
      <c r="AA76" s="2">
        <f t="shared" si="67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68"/>
        <v>7.1999999999999998E-3</v>
      </c>
      <c r="AQ76" s="1">
        <f t="shared" si="78"/>
        <v>1.3885258114302674E-2</v>
      </c>
      <c r="AR76" s="9">
        <f t="shared" si="79"/>
        <v>10.950000000000001</v>
      </c>
      <c r="AS76" s="1">
        <f t="shared" si="80"/>
        <v>0.18</v>
      </c>
      <c r="AT76" s="1">
        <f t="shared" si="69"/>
        <v>6029.833333333333</v>
      </c>
      <c r="AU76" s="1">
        <f t="shared" si="70"/>
        <v>1105657.6943138356</v>
      </c>
    </row>
    <row r="77" spans="1:48" x14ac:dyDescent="0.15">
      <c r="C77" s="7">
        <v>4</v>
      </c>
      <c r="D77" s="7">
        <v>6.8364071044000001</v>
      </c>
      <c r="E77" s="10">
        <f t="shared" si="71"/>
        <v>4.9037977200967697</v>
      </c>
      <c r="F77" s="7" t="s">
        <v>83</v>
      </c>
      <c r="G77" s="1">
        <v>5</v>
      </c>
      <c r="H77" s="9">
        <f t="shared" si="61"/>
        <v>6.8364071044000001</v>
      </c>
      <c r="I77" s="9">
        <f t="shared" si="62"/>
        <v>279.98640710439997</v>
      </c>
      <c r="J77" s="9">
        <f t="shared" si="63"/>
        <v>4.1610730831985625E-2</v>
      </c>
      <c r="K77" s="9">
        <f t="shared" si="72"/>
        <v>10.950000000000001</v>
      </c>
      <c r="L77" s="9">
        <f t="shared" si="73"/>
        <v>0.10950000000000001</v>
      </c>
      <c r="M77" s="1" t="s">
        <v>85</v>
      </c>
      <c r="N77" s="9">
        <f>(O76-P76)*$C$21/100</f>
        <v>0.39579269518156091</v>
      </c>
      <c r="O77" s="9">
        <f t="shared" si="74"/>
        <v>0.13033119448323993</v>
      </c>
      <c r="P77" s="9">
        <f t="shared" si="64"/>
        <v>5.4231762526532664E-3</v>
      </c>
      <c r="Q77" s="12">
        <f t="shared" si="75"/>
        <v>9.761717254775879E-4</v>
      </c>
      <c r="R77" s="9">
        <f t="shared" si="76"/>
        <v>1.9710000000000002E-2</v>
      </c>
      <c r="S77" s="13">
        <f t="shared" si="65"/>
        <v>4.9526723768522976E-2</v>
      </c>
      <c r="T77" s="2">
        <f t="shared" si="77"/>
        <v>0.01</v>
      </c>
      <c r="U77" s="14">
        <f t="shared" si="66"/>
        <v>4.9526723768522976E-4</v>
      </c>
      <c r="V77" s="13"/>
      <c r="W77" s="2"/>
      <c r="X77" s="14"/>
      <c r="Y77" s="2">
        <v>0.02</v>
      </c>
      <c r="Z77" s="2">
        <v>0.27</v>
      </c>
      <c r="AA77" s="2">
        <f t="shared" si="67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68"/>
        <v>7.1999999999999998E-3</v>
      </c>
      <c r="AQ77" s="1">
        <f t="shared" si="78"/>
        <v>1.309526723768523E-2</v>
      </c>
      <c r="AR77" s="9">
        <f t="shared" si="79"/>
        <v>10.950000000000001</v>
      </c>
      <c r="AS77" s="1">
        <f t="shared" si="80"/>
        <v>0.18</v>
      </c>
      <c r="AT77" s="1">
        <f t="shared" si="69"/>
        <v>6029.833333333333</v>
      </c>
      <c r="AU77" s="1">
        <f t="shared" si="70"/>
        <v>1042752.1664525932</v>
      </c>
    </row>
    <row r="78" spans="1:48" x14ac:dyDescent="0.15">
      <c r="C78" s="7">
        <v>5</v>
      </c>
      <c r="D78" s="7">
        <v>12.054183623483899</v>
      </c>
      <c r="E78" s="10">
        <f t="shared" si="71"/>
        <v>6.8364071044000001</v>
      </c>
      <c r="F78" s="7" t="s">
        <v>85</v>
      </c>
      <c r="G78" s="1">
        <v>6</v>
      </c>
      <c r="H78" s="9">
        <f t="shared" si="61"/>
        <v>12.054183623483899</v>
      </c>
      <c r="I78" s="9">
        <f t="shared" si="62"/>
        <v>285.20418362348386</v>
      </c>
      <c r="J78" s="9">
        <f t="shared" si="63"/>
        <v>7.8616348311515524E-2</v>
      </c>
      <c r="K78" s="9">
        <f t="shared" si="72"/>
        <v>10.950000000000001</v>
      </c>
      <c r="L78" s="9">
        <f t="shared" si="73"/>
        <v>0.10950000000000001</v>
      </c>
      <c r="M78" s="1" t="s">
        <v>83</v>
      </c>
      <c r="O78" s="9">
        <f t="shared" si="74"/>
        <v>0.23440801823058668</v>
      </c>
      <c r="P78" s="9">
        <f t="shared" si="64"/>
        <v>1.8428302408227883E-2</v>
      </c>
      <c r="Q78" s="12">
        <f t="shared" si="75"/>
        <v>3.3170944334810189E-3</v>
      </c>
      <c r="R78" s="9">
        <f t="shared" si="76"/>
        <v>1.9710000000000002E-2</v>
      </c>
      <c r="S78" s="13">
        <f t="shared" si="65"/>
        <v>0.16829499916189847</v>
      </c>
      <c r="T78" s="2">
        <f t="shared" si="77"/>
        <v>0.01</v>
      </c>
      <c r="U78" s="14">
        <f t="shared" si="66"/>
        <v>1.6829499916189846E-3</v>
      </c>
      <c r="V78" s="13"/>
      <c r="W78" s="2"/>
      <c r="X78" s="14"/>
      <c r="Y78" s="2">
        <v>0.02</v>
      </c>
      <c r="Z78" s="2">
        <v>0.27</v>
      </c>
      <c r="AA78" s="2">
        <f t="shared" si="67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68"/>
        <v>7.1999999999999998E-3</v>
      </c>
      <c r="AQ78" s="1">
        <f t="shared" si="78"/>
        <v>1.4282949991618984E-2</v>
      </c>
      <c r="AR78" s="9">
        <f t="shared" si="79"/>
        <v>10.950000000000001</v>
      </c>
      <c r="AS78" s="1">
        <f t="shared" si="80"/>
        <v>0.18</v>
      </c>
      <c r="AT78" s="1">
        <f t="shared" si="69"/>
        <v>6029.833333333333</v>
      </c>
      <c r="AU78" s="1">
        <f t="shared" si="70"/>
        <v>1137325.1707482825</v>
      </c>
    </row>
    <row r="79" spans="1:48" x14ac:dyDescent="0.15">
      <c r="C79" s="7">
        <v>6</v>
      </c>
      <c r="D79" s="7">
        <v>15.972657190433299</v>
      </c>
      <c r="E79" s="10">
        <f t="shared" si="71"/>
        <v>12.054183623483899</v>
      </c>
      <c r="F79" s="7" t="s">
        <v>83</v>
      </c>
      <c r="G79" s="1">
        <v>7</v>
      </c>
      <c r="H79" s="9">
        <f t="shared" si="61"/>
        <v>15.972657190433299</v>
      </c>
      <c r="I79" s="9">
        <f t="shared" si="62"/>
        <v>289.1226571904333</v>
      </c>
      <c r="J79" s="9">
        <f t="shared" si="63"/>
        <v>0.12487016576570023</v>
      </c>
      <c r="K79" s="9">
        <f t="shared" si="72"/>
        <v>10.950000000000001</v>
      </c>
      <c r="L79" s="9">
        <f t="shared" si="73"/>
        <v>0.10950000000000001</v>
      </c>
      <c r="M79" s="1" t="s">
        <v>83</v>
      </c>
      <c r="O79" s="9">
        <f t="shared" si="74"/>
        <v>0.32547971582235879</v>
      </c>
      <c r="P79" s="9">
        <f t="shared" si="64"/>
        <v>4.0642706068110948E-2</v>
      </c>
      <c r="Q79" s="12">
        <f t="shared" si="75"/>
        <v>7.31568709225997E-3</v>
      </c>
      <c r="R79" s="9">
        <f t="shared" si="76"/>
        <v>1.9710000000000002E-2</v>
      </c>
      <c r="S79" s="13">
        <f t="shared" si="65"/>
        <v>0.37116626546220038</v>
      </c>
      <c r="T79" s="2">
        <f t="shared" si="77"/>
        <v>0.01</v>
      </c>
      <c r="U79" s="14">
        <f t="shared" si="66"/>
        <v>3.7116626546220039E-3</v>
      </c>
      <c r="V79" s="13"/>
      <c r="W79" s="2"/>
      <c r="X79" s="14"/>
      <c r="Y79" s="2">
        <v>0.04</v>
      </c>
      <c r="Z79" s="2">
        <v>0.27</v>
      </c>
      <c r="AA79" s="2">
        <f t="shared" si="67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68"/>
        <v>1.0799999999999999E-2</v>
      </c>
      <c r="AQ79" s="1">
        <f t="shared" si="78"/>
        <v>2.5311662654622005E-2</v>
      </c>
      <c r="AR79" s="9">
        <f t="shared" si="79"/>
        <v>10.950000000000001</v>
      </c>
      <c r="AS79" s="1">
        <f t="shared" si="80"/>
        <v>0.18</v>
      </c>
      <c r="AT79" s="1">
        <f t="shared" si="69"/>
        <v>6029.833333333333</v>
      </c>
      <c r="AU79" s="1">
        <f t="shared" si="70"/>
        <v>2015521.3781104754</v>
      </c>
    </row>
    <row r="80" spans="1:48" x14ac:dyDescent="0.15">
      <c r="C80" s="7">
        <v>7</v>
      </c>
      <c r="D80" s="7">
        <v>16.7135285806452</v>
      </c>
      <c r="E80" s="10">
        <f t="shared" si="71"/>
        <v>15.972657190433299</v>
      </c>
      <c r="F80" s="7" t="s">
        <v>83</v>
      </c>
      <c r="G80" s="1">
        <v>8</v>
      </c>
      <c r="H80" s="9">
        <f t="shared" si="61"/>
        <v>16.7135285806452</v>
      </c>
      <c r="I80" s="9">
        <f t="shared" si="62"/>
        <v>289.86352858064515</v>
      </c>
      <c r="J80" s="9">
        <f t="shared" si="63"/>
        <v>0.13609466153159253</v>
      </c>
      <c r="K80" s="9">
        <f t="shared" si="72"/>
        <v>10.950000000000001</v>
      </c>
      <c r="L80" s="9">
        <f t="shared" si="73"/>
        <v>0.10950000000000001</v>
      </c>
      <c r="M80" s="1" t="s">
        <v>83</v>
      </c>
      <c r="O80" s="9">
        <f t="shared" si="74"/>
        <v>0.3943370097542479</v>
      </c>
      <c r="P80" s="9">
        <f t="shared" si="64"/>
        <v>5.3667161871884667E-2</v>
      </c>
      <c r="Q80" s="12">
        <f t="shared" si="75"/>
        <v>9.6600891369392396E-3</v>
      </c>
      <c r="R80" s="9">
        <f t="shared" si="76"/>
        <v>1.9710000000000002E-2</v>
      </c>
      <c r="S80" s="13">
        <f t="shared" si="65"/>
        <v>0.49011106732314758</v>
      </c>
      <c r="T80" s="2">
        <f t="shared" si="77"/>
        <v>0.01</v>
      </c>
      <c r="U80" s="14">
        <f t="shared" si="66"/>
        <v>4.901110673231476E-3</v>
      </c>
      <c r="V80" s="13"/>
      <c r="W80" s="2"/>
      <c r="X80" s="14"/>
      <c r="Y80" s="2">
        <v>0.04</v>
      </c>
      <c r="Z80" s="2">
        <v>0.27</v>
      </c>
      <c r="AA80" s="2">
        <f t="shared" si="67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68"/>
        <v>1.0799999999999999E-2</v>
      </c>
      <c r="AQ80" s="1">
        <f t="shared" si="78"/>
        <v>2.6501110673231479E-2</v>
      </c>
      <c r="AR80" s="9">
        <f t="shared" si="79"/>
        <v>10.950000000000001</v>
      </c>
      <c r="AS80" s="1">
        <f t="shared" si="80"/>
        <v>0.18</v>
      </c>
      <c r="AT80" s="1">
        <f t="shared" si="69"/>
        <v>6029.833333333333</v>
      </c>
      <c r="AU80" s="1">
        <f t="shared" si="70"/>
        <v>2110234.9472019463</v>
      </c>
    </row>
    <row r="81" spans="1:48" x14ac:dyDescent="0.15">
      <c r="C81" s="7">
        <v>8</v>
      </c>
      <c r="D81" s="7">
        <v>17.330465280967701</v>
      </c>
      <c r="E81" s="10">
        <f t="shared" si="71"/>
        <v>16.7135285806452</v>
      </c>
      <c r="F81" s="7" t="s">
        <v>83</v>
      </c>
      <c r="G81" s="1">
        <v>9</v>
      </c>
      <c r="H81" s="9">
        <f t="shared" si="61"/>
        <v>17.330465280967701</v>
      </c>
      <c r="I81" s="9">
        <f t="shared" si="62"/>
        <v>290.48046528096768</v>
      </c>
      <c r="J81" s="9">
        <f t="shared" si="63"/>
        <v>0.14615866530621568</v>
      </c>
      <c r="K81" s="9">
        <f t="shared" si="72"/>
        <v>10.950000000000001</v>
      </c>
      <c r="L81" s="9">
        <f t="shared" si="73"/>
        <v>0.10950000000000001</v>
      </c>
      <c r="M81" s="1" t="s">
        <v>83</v>
      </c>
      <c r="O81" s="9">
        <f t="shared" si="74"/>
        <v>0.45016984788236325</v>
      </c>
      <c r="P81" s="9">
        <f t="shared" si="64"/>
        <v>6.5796224127588357E-2</v>
      </c>
      <c r="Q81" s="12">
        <f t="shared" si="75"/>
        <v>1.1843320342965903E-2</v>
      </c>
      <c r="R81" s="9">
        <f t="shared" si="76"/>
        <v>1.9710000000000002E-2</v>
      </c>
      <c r="S81" s="13">
        <f t="shared" si="65"/>
        <v>0.60087875915605793</v>
      </c>
      <c r="T81" s="2">
        <f t="shared" si="77"/>
        <v>0.01</v>
      </c>
      <c r="U81" s="14">
        <f t="shared" si="66"/>
        <v>6.0087875915605798E-3</v>
      </c>
      <c r="V81" s="13"/>
      <c r="W81" s="2"/>
      <c r="X81" s="14"/>
      <c r="Y81" s="2">
        <v>0.04</v>
      </c>
      <c r="Z81" s="2">
        <v>0.27</v>
      </c>
      <c r="AA81" s="2">
        <f t="shared" si="67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68"/>
        <v>1.0799999999999999E-2</v>
      </c>
      <c r="AQ81" s="1">
        <f t="shared" si="78"/>
        <v>2.7608787591560581E-2</v>
      </c>
      <c r="AR81" s="9">
        <f t="shared" si="79"/>
        <v>10.950000000000001</v>
      </c>
      <c r="AS81" s="1">
        <f t="shared" si="80"/>
        <v>0.18</v>
      </c>
      <c r="AT81" s="1">
        <f t="shared" si="69"/>
        <v>6029.833333333333</v>
      </c>
      <c r="AU81" s="1">
        <f t="shared" si="70"/>
        <v>2198437.233215116</v>
      </c>
    </row>
    <row r="82" spans="1:48" x14ac:dyDescent="0.15">
      <c r="C82" s="7">
        <v>9</v>
      </c>
      <c r="D82" s="7">
        <v>12.602353986466699</v>
      </c>
      <c r="E82" s="10">
        <f t="shared" si="71"/>
        <v>17.330465280967701</v>
      </c>
      <c r="F82" s="7" t="s">
        <v>83</v>
      </c>
      <c r="G82" s="1">
        <v>10</v>
      </c>
      <c r="H82" s="9">
        <f t="shared" si="61"/>
        <v>12.602353986466699</v>
      </c>
      <c r="I82" s="9">
        <f t="shared" si="62"/>
        <v>285.75235398646669</v>
      </c>
      <c r="J82" s="9">
        <f t="shared" si="63"/>
        <v>8.393739913645909E-2</v>
      </c>
      <c r="K82" s="9">
        <f t="shared" si="72"/>
        <v>10.950000000000001</v>
      </c>
      <c r="L82" s="9">
        <f t="shared" si="73"/>
        <v>0.10950000000000001</v>
      </c>
      <c r="M82" s="1" t="s">
        <v>83</v>
      </c>
      <c r="O82" s="9">
        <f t="shared" si="74"/>
        <v>0.49387362375477495</v>
      </c>
      <c r="P82" s="9">
        <f t="shared" si="64"/>
        <v>4.1454467480073968E-2</v>
      </c>
      <c r="Q82" s="12">
        <f t="shared" si="75"/>
        <v>7.4618041464133145E-3</v>
      </c>
      <c r="R82" s="9">
        <f t="shared" si="76"/>
        <v>1.9710000000000002E-2</v>
      </c>
      <c r="S82" s="13">
        <f t="shared" si="65"/>
        <v>0.37857961169017318</v>
      </c>
      <c r="T82" s="2">
        <f t="shared" si="77"/>
        <v>0.01</v>
      </c>
      <c r="U82" s="14">
        <f t="shared" si="66"/>
        <v>3.7857961169017319E-3</v>
      </c>
      <c r="V82" s="13"/>
      <c r="W82" s="2"/>
      <c r="X82" s="14"/>
      <c r="Y82" s="2">
        <v>0.04</v>
      </c>
      <c r="Z82" s="2">
        <v>0.27</v>
      </c>
      <c r="AA82" s="2">
        <f t="shared" si="67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68"/>
        <v>1.0799999999999999E-2</v>
      </c>
      <c r="AQ82" s="1">
        <f t="shared" si="78"/>
        <v>2.5385796116901733E-2</v>
      </c>
      <c r="AR82" s="9">
        <f t="shared" si="79"/>
        <v>10.950000000000001</v>
      </c>
      <c r="AS82" s="1">
        <f t="shared" si="80"/>
        <v>0.18</v>
      </c>
      <c r="AT82" s="1">
        <f t="shared" si="69"/>
        <v>6029.833333333333</v>
      </c>
      <c r="AU82" s="1">
        <f t="shared" si="70"/>
        <v>2021424.4900512809</v>
      </c>
    </row>
    <row r="83" spans="1:48" x14ac:dyDescent="0.15">
      <c r="C83" s="7">
        <v>10</v>
      </c>
      <c r="D83" s="7">
        <v>7.2020368192580699</v>
      </c>
      <c r="E83" s="10">
        <f t="shared" si="71"/>
        <v>12.602353986466699</v>
      </c>
      <c r="F83" s="7" t="s">
        <v>83</v>
      </c>
      <c r="G83" s="1">
        <v>11</v>
      </c>
      <c r="H83" s="9">
        <f t="shared" si="61"/>
        <v>7.2020368192580699</v>
      </c>
      <c r="I83" s="9">
        <f t="shared" si="62"/>
        <v>280.35203681925805</v>
      </c>
      <c r="J83" s="9">
        <f t="shared" si="63"/>
        <v>4.3541399145895748E-2</v>
      </c>
      <c r="K83" s="9">
        <f t="shared" si="72"/>
        <v>10.950000000000001</v>
      </c>
      <c r="L83" s="9">
        <f t="shared" si="73"/>
        <v>0.10950000000000001</v>
      </c>
      <c r="M83" s="1" t="s">
        <v>85</v>
      </c>
      <c r="N83" s="9">
        <f>(O82-P82)*$C$21/100</f>
        <v>0.4297981984609659</v>
      </c>
      <c r="O83" s="9">
        <f t="shared" si="74"/>
        <v>0.13212095781373512</v>
      </c>
      <c r="P83" s="9">
        <f t="shared" si="64"/>
        <v>5.7527313597058941E-3</v>
      </c>
      <c r="Q83" s="12">
        <f t="shared" si="75"/>
        <v>1.0354916447470608E-3</v>
      </c>
      <c r="R83" s="9">
        <f t="shared" si="76"/>
        <v>1.9710000000000002E-2</v>
      </c>
      <c r="S83" s="13">
        <f t="shared" si="65"/>
        <v>5.253635944936888E-2</v>
      </c>
      <c r="T83" s="2">
        <f t="shared" si="77"/>
        <v>0.01</v>
      </c>
      <c r="U83" s="14">
        <f t="shared" si="66"/>
        <v>5.2536359449368881E-4</v>
      </c>
      <c r="V83" s="13"/>
      <c r="W83" s="2"/>
      <c r="X83" s="14"/>
      <c r="Y83" s="2">
        <v>0.02</v>
      </c>
      <c r="Z83" s="2">
        <v>0.27</v>
      </c>
      <c r="AA83" s="2">
        <f t="shared" si="67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68"/>
        <v>7.1999999999999998E-3</v>
      </c>
      <c r="AQ83" s="1">
        <f t="shared" si="78"/>
        <v>1.312536359449369E-2</v>
      </c>
      <c r="AR83" s="9">
        <f t="shared" si="79"/>
        <v>10.950000000000001</v>
      </c>
      <c r="AS83" s="1">
        <f t="shared" si="80"/>
        <v>0.18</v>
      </c>
      <c r="AT83" s="1">
        <f t="shared" si="69"/>
        <v>6029.833333333333</v>
      </c>
      <c r="AU83" s="1">
        <f t="shared" si="70"/>
        <v>1045148.6842704227</v>
      </c>
    </row>
    <row r="84" spans="1:48" x14ac:dyDescent="0.15">
      <c r="C84" s="7">
        <v>11</v>
      </c>
      <c r="D84" s="7">
        <v>3.5862957385000001</v>
      </c>
      <c r="E84" s="10">
        <f t="shared" si="71"/>
        <v>7.2020368192580699</v>
      </c>
      <c r="F84" s="7" t="s">
        <v>85</v>
      </c>
      <c r="G84" s="1">
        <v>12</v>
      </c>
      <c r="H84" s="9">
        <f t="shared" si="61"/>
        <v>3.5862957385000001</v>
      </c>
      <c r="I84" s="9">
        <f t="shared" si="62"/>
        <v>276.73629573849996</v>
      </c>
      <c r="J84" s="9">
        <f t="shared" si="63"/>
        <v>2.7658535713080079E-2</v>
      </c>
      <c r="K84" s="9">
        <f t="shared" si="72"/>
        <v>10.950000000000001</v>
      </c>
      <c r="L84" s="9">
        <f t="shared" si="73"/>
        <v>0.10950000000000001</v>
      </c>
      <c r="M84" s="1" t="s">
        <v>83</v>
      </c>
      <c r="O84" s="9">
        <f t="shared" si="74"/>
        <v>0.23586822645402925</v>
      </c>
      <c r="P84" s="9">
        <f t="shared" si="64"/>
        <v>6.5237697649596273E-3</v>
      </c>
      <c r="Q84" s="12">
        <f t="shared" si="75"/>
        <v>1.1742785576927329E-3</v>
      </c>
      <c r="R84" s="9">
        <f t="shared" si="76"/>
        <v>1.9710000000000002E-2</v>
      </c>
      <c r="S84" s="13">
        <f t="shared" si="65"/>
        <v>5.9577806072690656E-2</v>
      </c>
      <c r="T84" s="2">
        <f t="shared" si="77"/>
        <v>0.01</v>
      </c>
      <c r="U84" s="14">
        <f t="shared" si="66"/>
        <v>5.9577806072690662E-4</v>
      </c>
      <c r="V84" s="13"/>
      <c r="W84" s="2"/>
      <c r="X84" s="14"/>
      <c r="Y84" s="2">
        <v>0.02</v>
      </c>
      <c r="Z84" s="2">
        <v>0.27</v>
      </c>
      <c r="AA84" s="2">
        <f t="shared" si="67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68"/>
        <v>7.1999999999999998E-3</v>
      </c>
      <c r="AQ84" s="1">
        <f t="shared" si="78"/>
        <v>1.3195778060726906E-2</v>
      </c>
      <c r="AR84" s="9">
        <f t="shared" si="79"/>
        <v>10.950000000000001</v>
      </c>
      <c r="AS84" s="1">
        <f t="shared" si="80"/>
        <v>0.18</v>
      </c>
      <c r="AT84" s="1">
        <f t="shared" si="69"/>
        <v>6029.833333333333</v>
      </c>
      <c r="AU84" s="1">
        <f t="shared" si="70"/>
        <v>1050755.6593616214</v>
      </c>
      <c r="AV84" s="1">
        <f>SUM(AU73:AU84)</f>
        <v>16790306.125390992</v>
      </c>
    </row>
    <row r="85" spans="1:48" x14ac:dyDescent="0.3">
      <c r="C85" s="7">
        <v>12</v>
      </c>
      <c r="D85" s="19">
        <v>-2.52353586680645</v>
      </c>
      <c r="E85" s="10">
        <f t="shared" si="71"/>
        <v>3.5862957385000001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-0.280124886645161</v>
      </c>
      <c r="E89" s="7"/>
      <c r="F89" s="7"/>
      <c r="G89" s="1">
        <v>1</v>
      </c>
      <c r="H89" s="9">
        <f t="shared" ref="H89:H100" si="81">E90</f>
        <v>-0.280124886645161</v>
      </c>
      <c r="I89" s="9">
        <f t="shared" ref="I89:I100" si="82">H89+273.15</f>
        <v>272.86987511335479</v>
      </c>
      <c r="J89" s="9">
        <f t="shared" ref="J89:J100" si="83">EXP(($C$15*(I89-$C$13))/($C$16*I89*$C$13))</f>
        <v>1.6800199867343449E-2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 t="shared" ref="P89:P100" si="84">O89*J89</f>
        <v>8.9129680351220514E-2</v>
      </c>
      <c r="Q89" s="12">
        <f>P89*$B$91</f>
        <v>4.0108356158049231E-2</v>
      </c>
      <c r="R89" s="9">
        <f>L89*$B$91</f>
        <v>2.3873737500000001</v>
      </c>
      <c r="S89" s="13">
        <f t="shared" ref="S89:S100" si="85">Q89/R89</f>
        <v>1.6800199867343449E-2</v>
      </c>
      <c r="T89" s="2">
        <f>$B$90/100</f>
        <v>0.51</v>
      </c>
      <c r="U89" s="14">
        <f t="shared" ref="U89:U100" si="86">S89*T89</f>
        <v>8.5681019323451593E-3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3.2920282732602064E-2</v>
      </c>
      <c r="AK89" s="9">
        <f t="shared" ref="AK89:AK100" si="87">$B$89/12</f>
        <v>10.4025</v>
      </c>
      <c r="AL89" s="1">
        <f t="shared" ref="AL89:AL100" si="88">$B$91</f>
        <v>0.45</v>
      </c>
      <c r="AM89" s="17">
        <f t="shared" ref="AM89:AM100" si="89">$E$6/12</f>
        <v>250408.91666666666</v>
      </c>
      <c r="AN89" s="1">
        <f>AM89*10000*AK89*AJ89</f>
        <v>857533451.19323623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-2.0222675474838701</v>
      </c>
      <c r="E90" s="10">
        <f t="shared" ref="E90:E101" si="90">D89</f>
        <v>-0.280124886645161</v>
      </c>
      <c r="F90" s="7" t="s">
        <v>83</v>
      </c>
      <c r="G90" s="1">
        <v>2</v>
      </c>
      <c r="H90" s="9">
        <f t="shared" si="81"/>
        <v>-2.0222675474838701</v>
      </c>
      <c r="I90" s="9">
        <f t="shared" si="82"/>
        <v>271.12773245251611</v>
      </c>
      <c r="J90" s="9">
        <f t="shared" si="83"/>
        <v>1.335791096789809E-2</v>
      </c>
      <c r="K90" s="9">
        <f t="shared" ref="K90:K100" si="91">$B$89/12</f>
        <v>10.4025</v>
      </c>
      <c r="L90" s="9">
        <f t="shared" ref="L90:L100" si="92">K90*$B$90/100</f>
        <v>5.305275</v>
      </c>
      <c r="M90" s="1" t="s">
        <v>83</v>
      </c>
      <c r="O90" s="9">
        <f t="shared" ref="O90:O100" si="93">L90+O89-P89-N90</f>
        <v>10.521420319648779</v>
      </c>
      <c r="P90" s="9">
        <f t="shared" si="84"/>
        <v>0.14054419588570227</v>
      </c>
      <c r="Q90" s="12">
        <f t="shared" ref="Q90:Q100" si="94">P90*$B$91</f>
        <v>6.324488814856602E-2</v>
      </c>
      <c r="R90" s="9">
        <f t="shared" ref="R90:R100" si="95">L90*$B$91</f>
        <v>2.3873737500000001</v>
      </c>
      <c r="S90" s="13">
        <f t="shared" si="85"/>
        <v>2.6491406361725315E-2</v>
      </c>
      <c r="T90" s="2">
        <f t="shared" ref="T90:T100" si="96">$B$90/100</f>
        <v>0.51</v>
      </c>
      <c r="U90" s="14">
        <f t="shared" si="86"/>
        <v>1.3510617244479911E-2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ref="AJ90:AJ100" si="97">U90*0.67*AL90+(V90*W90+X90*Y90+Z90*AA90+AB90*AC90+AD90*AE90+AF90*AG90+AH90*AI90)/1000</f>
        <v>3.441045109921069E-2</v>
      </c>
      <c r="AK90" s="9">
        <f t="shared" si="87"/>
        <v>10.4025</v>
      </c>
      <c r="AL90" s="1">
        <f t="shared" si="88"/>
        <v>0.45</v>
      </c>
      <c r="AM90" s="17">
        <f t="shared" si="89"/>
        <v>250408.91666666666</v>
      </c>
      <c r="AN90" s="1">
        <f t="shared" ref="AN90:AN100" si="98">AM90*10000*AK90*AJ90</f>
        <v>896350530.39806843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-5.9179643478965502</v>
      </c>
      <c r="E91" s="10">
        <f t="shared" si="90"/>
        <v>-2.0222675474838701</v>
      </c>
      <c r="F91" s="7" t="s">
        <v>83</v>
      </c>
      <c r="G91" s="1">
        <v>3</v>
      </c>
      <c r="H91" s="9">
        <f t="shared" si="81"/>
        <v>-5.9179643478965502</v>
      </c>
      <c r="I91" s="9">
        <f t="shared" si="82"/>
        <v>267.23203565210343</v>
      </c>
      <c r="J91" s="9">
        <f t="shared" si="83"/>
        <v>7.9135980705754144E-3</v>
      </c>
      <c r="K91" s="9">
        <f t="shared" si="91"/>
        <v>10.4025</v>
      </c>
      <c r="L91" s="9">
        <f t="shared" si="92"/>
        <v>5.305275</v>
      </c>
      <c r="M91" s="1" t="s">
        <v>83</v>
      </c>
      <c r="O91" s="9">
        <f t="shared" si="93"/>
        <v>15.686151123763077</v>
      </c>
      <c r="P91" s="9">
        <f t="shared" si="84"/>
        <v>0.12413389526776586</v>
      </c>
      <c r="Q91" s="12">
        <f t="shared" si="94"/>
        <v>5.5860252870494641E-2</v>
      </c>
      <c r="R91" s="9">
        <f t="shared" si="95"/>
        <v>2.3873737500000001</v>
      </c>
      <c r="S91" s="13">
        <f t="shared" si="85"/>
        <v>2.3398201840199775E-2</v>
      </c>
      <c r="T91" s="2">
        <f t="shared" si="96"/>
        <v>0.51</v>
      </c>
      <c r="U91" s="14">
        <f t="shared" si="86"/>
        <v>1.1933082938501885E-2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7"/>
        <v>3.3934824505958319E-2</v>
      </c>
      <c r="AK91" s="9">
        <f t="shared" si="87"/>
        <v>10.4025</v>
      </c>
      <c r="AL91" s="1">
        <f t="shared" si="88"/>
        <v>0.45</v>
      </c>
      <c r="AM91" s="17">
        <f t="shared" si="89"/>
        <v>250408.91666666666</v>
      </c>
      <c r="AN91" s="1">
        <f t="shared" si="98"/>
        <v>883961034.31433451</v>
      </c>
    </row>
    <row r="92" spans="1:48" x14ac:dyDescent="0.15">
      <c r="C92" s="7">
        <v>3</v>
      </c>
      <c r="D92" s="7">
        <v>4.9037977200967697</v>
      </c>
      <c r="E92" s="10">
        <f t="shared" si="90"/>
        <v>-5.9179643478965502</v>
      </c>
      <c r="F92" s="7" t="s">
        <v>83</v>
      </c>
      <c r="G92" s="1">
        <v>4</v>
      </c>
      <c r="H92" s="9">
        <f t="shared" si="81"/>
        <v>4.9037977200967697</v>
      </c>
      <c r="I92" s="9">
        <f t="shared" si="82"/>
        <v>278.05379772009672</v>
      </c>
      <c r="J92" s="9">
        <f t="shared" si="83"/>
        <v>3.2676246001126667E-2</v>
      </c>
      <c r="K92" s="9">
        <f t="shared" si="91"/>
        <v>10.4025</v>
      </c>
      <c r="L92" s="9">
        <f t="shared" si="92"/>
        <v>5.305275</v>
      </c>
      <c r="M92" s="1" t="s">
        <v>83</v>
      </c>
      <c r="O92" s="9">
        <f t="shared" si="93"/>
        <v>20.867292228495312</v>
      </c>
      <c r="P92" s="9">
        <f t="shared" si="84"/>
        <v>0.68186477423571157</v>
      </c>
      <c r="Q92" s="12">
        <f t="shared" si="94"/>
        <v>0.30683914840607024</v>
      </c>
      <c r="R92" s="9">
        <f t="shared" si="95"/>
        <v>2.3873737500000001</v>
      </c>
      <c r="S92" s="13">
        <f t="shared" si="85"/>
        <v>0.12852581143026734</v>
      </c>
      <c r="T92" s="2">
        <f t="shared" si="96"/>
        <v>0.51</v>
      </c>
      <c r="U92" s="14">
        <f t="shared" si="86"/>
        <v>6.5548163829436346E-2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7"/>
        <v>5.0099771394575061E-2</v>
      </c>
      <c r="AK92" s="9">
        <f t="shared" si="87"/>
        <v>10.4025</v>
      </c>
      <c r="AL92" s="1">
        <f t="shared" si="88"/>
        <v>0.45</v>
      </c>
      <c r="AM92" s="17">
        <f t="shared" si="89"/>
        <v>250408.91666666666</v>
      </c>
      <c r="AN92" s="1">
        <f t="shared" si="98"/>
        <v>1305038301.6739764</v>
      </c>
    </row>
    <row r="93" spans="1:48" x14ac:dyDescent="0.15">
      <c r="C93" s="7">
        <v>4</v>
      </c>
      <c r="D93" s="7">
        <v>6.8364071044000001</v>
      </c>
      <c r="E93" s="10">
        <f t="shared" si="90"/>
        <v>4.9037977200967697</v>
      </c>
      <c r="F93" s="7" t="s">
        <v>83</v>
      </c>
      <c r="G93" s="1">
        <v>5</v>
      </c>
      <c r="H93" s="9">
        <f t="shared" si="81"/>
        <v>6.8364071044000001</v>
      </c>
      <c r="I93" s="9">
        <f t="shared" si="82"/>
        <v>279.98640710439997</v>
      </c>
      <c r="J93" s="9">
        <f t="shared" si="83"/>
        <v>4.1610730831985625E-2</v>
      </c>
      <c r="K93" s="9">
        <f t="shared" si="91"/>
        <v>10.4025</v>
      </c>
      <c r="L93" s="9">
        <f t="shared" si="92"/>
        <v>5.305275</v>
      </c>
      <c r="M93" s="1" t="s">
        <v>85</v>
      </c>
      <c r="N93" s="9">
        <f>(O92-P92)*$C$21/100</f>
        <v>19.176156081546619</v>
      </c>
      <c r="O93" s="9">
        <f t="shared" si="93"/>
        <v>6.3145463727129787</v>
      </c>
      <c r="P93" s="9">
        <f t="shared" si="84"/>
        <v>0.26275288944105091</v>
      </c>
      <c r="Q93" s="12">
        <f t="shared" si="94"/>
        <v>0.11823880024847291</v>
      </c>
      <c r="R93" s="9">
        <f t="shared" si="95"/>
        <v>2.3873737500000001</v>
      </c>
      <c r="S93" s="13">
        <f t="shared" si="85"/>
        <v>4.9526723768523011E-2</v>
      </c>
      <c r="T93" s="2">
        <f t="shared" si="96"/>
        <v>0.51</v>
      </c>
      <c r="U93" s="14">
        <f t="shared" si="86"/>
        <v>2.5258629121946735E-2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7"/>
        <v>3.0526476680266944E-2</v>
      </c>
      <c r="AK93" s="9">
        <f t="shared" si="87"/>
        <v>10.4025</v>
      </c>
      <c r="AL93" s="1">
        <f t="shared" si="88"/>
        <v>0.45</v>
      </c>
      <c r="AM93" s="17">
        <f t="shared" si="89"/>
        <v>250408.91666666666</v>
      </c>
      <c r="AN93" s="1">
        <f t="shared" si="98"/>
        <v>795177705.88509321</v>
      </c>
    </row>
    <row r="94" spans="1:48" x14ac:dyDescent="0.15">
      <c r="C94" s="7">
        <v>5</v>
      </c>
      <c r="D94" s="7">
        <v>12.054183623483899</v>
      </c>
      <c r="E94" s="10">
        <f t="shared" si="90"/>
        <v>6.8364071044000001</v>
      </c>
      <c r="F94" s="7" t="s">
        <v>85</v>
      </c>
      <c r="G94" s="1">
        <v>6</v>
      </c>
      <c r="H94" s="9">
        <f t="shared" si="81"/>
        <v>12.054183623483899</v>
      </c>
      <c r="I94" s="9">
        <f t="shared" si="82"/>
        <v>285.20418362348386</v>
      </c>
      <c r="J94" s="9">
        <f t="shared" si="83"/>
        <v>7.8616348311515524E-2</v>
      </c>
      <c r="K94" s="9">
        <f t="shared" si="91"/>
        <v>10.4025</v>
      </c>
      <c r="L94" s="9">
        <f t="shared" si="92"/>
        <v>5.305275</v>
      </c>
      <c r="M94" s="1" t="s">
        <v>83</v>
      </c>
      <c r="O94" s="9">
        <f t="shared" si="93"/>
        <v>11.357068483271927</v>
      </c>
      <c r="P94" s="9">
        <f t="shared" si="84"/>
        <v>0.89285125167864121</v>
      </c>
      <c r="Q94" s="12">
        <f t="shared" si="94"/>
        <v>0.40178306325538854</v>
      </c>
      <c r="R94" s="9">
        <f t="shared" si="95"/>
        <v>2.3873737500000001</v>
      </c>
      <c r="S94" s="13">
        <f t="shared" si="85"/>
        <v>0.16829499916189852</v>
      </c>
      <c r="T94" s="2">
        <f t="shared" si="96"/>
        <v>0.51</v>
      </c>
      <c r="U94" s="14">
        <f t="shared" si="86"/>
        <v>8.5830449572568246E-2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7"/>
        <v>5.2006880546129328E-2</v>
      </c>
      <c r="AK94" s="9">
        <f t="shared" si="87"/>
        <v>10.4025</v>
      </c>
      <c r="AL94" s="1">
        <f t="shared" si="88"/>
        <v>0.45</v>
      </c>
      <c r="AM94" s="17">
        <f t="shared" si="89"/>
        <v>250408.91666666666</v>
      </c>
      <c r="AN94" s="1">
        <f t="shared" si="98"/>
        <v>1354716182.8093936</v>
      </c>
    </row>
    <row r="95" spans="1:48" x14ac:dyDescent="0.15">
      <c r="C95" s="7">
        <v>6</v>
      </c>
      <c r="D95" s="7">
        <v>15.972657190433299</v>
      </c>
      <c r="E95" s="10">
        <f t="shared" si="90"/>
        <v>12.054183623483899</v>
      </c>
      <c r="F95" s="7" t="s">
        <v>83</v>
      </c>
      <c r="G95" s="1">
        <v>7</v>
      </c>
      <c r="H95" s="9">
        <f t="shared" si="81"/>
        <v>15.972657190433299</v>
      </c>
      <c r="I95" s="9">
        <f t="shared" si="82"/>
        <v>289.1226571904333</v>
      </c>
      <c r="J95" s="9">
        <f t="shared" si="83"/>
        <v>0.12487016576570023</v>
      </c>
      <c r="K95" s="9">
        <f t="shared" si="91"/>
        <v>10.4025</v>
      </c>
      <c r="L95" s="9">
        <f t="shared" si="92"/>
        <v>5.305275</v>
      </c>
      <c r="M95" s="1" t="s">
        <v>83</v>
      </c>
      <c r="O95" s="9">
        <f t="shared" si="93"/>
        <v>15.769492231593285</v>
      </c>
      <c r="P95" s="9">
        <f t="shared" si="84"/>
        <v>1.9691391089999755</v>
      </c>
      <c r="Q95" s="12">
        <f t="shared" si="94"/>
        <v>0.88611259904998896</v>
      </c>
      <c r="R95" s="9">
        <f t="shared" si="95"/>
        <v>2.3873737500000001</v>
      </c>
      <c r="S95" s="13">
        <f t="shared" si="85"/>
        <v>0.37116626546220044</v>
      </c>
      <c r="T95" s="2">
        <f t="shared" si="96"/>
        <v>0.51</v>
      </c>
      <c r="U95" s="14">
        <f t="shared" si="86"/>
        <v>0.18929479538572222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7"/>
        <v>0.10352738080879526</v>
      </c>
      <c r="AK95" s="9">
        <f t="shared" si="87"/>
        <v>10.4025</v>
      </c>
      <c r="AL95" s="1">
        <f t="shared" si="88"/>
        <v>0.45</v>
      </c>
      <c r="AM95" s="17">
        <f t="shared" si="89"/>
        <v>250408.91666666666</v>
      </c>
      <c r="AN95" s="1">
        <f t="shared" si="98"/>
        <v>2696762748.9433007</v>
      </c>
    </row>
    <row r="96" spans="1:48" x14ac:dyDescent="0.15">
      <c r="C96" s="7">
        <v>7</v>
      </c>
      <c r="D96" s="7">
        <v>16.7135285806452</v>
      </c>
      <c r="E96" s="10">
        <f t="shared" si="90"/>
        <v>15.972657190433299</v>
      </c>
      <c r="F96" s="7" t="s">
        <v>83</v>
      </c>
      <c r="G96" s="1">
        <v>8</v>
      </c>
      <c r="H96" s="9">
        <f t="shared" si="81"/>
        <v>16.7135285806452</v>
      </c>
      <c r="I96" s="9">
        <f t="shared" si="82"/>
        <v>289.86352858064515</v>
      </c>
      <c r="J96" s="9">
        <f t="shared" si="83"/>
        <v>0.13609466153159253</v>
      </c>
      <c r="K96" s="9">
        <f t="shared" si="91"/>
        <v>10.4025</v>
      </c>
      <c r="L96" s="9">
        <f t="shared" si="92"/>
        <v>5.305275</v>
      </c>
      <c r="M96" s="1" t="s">
        <v>83</v>
      </c>
      <c r="O96" s="9">
        <f t="shared" si="93"/>
        <v>19.105628122593309</v>
      </c>
      <c r="P96" s="9">
        <f t="shared" si="84"/>
        <v>2.6001739926928118</v>
      </c>
      <c r="Q96" s="12">
        <f t="shared" si="94"/>
        <v>1.1700782967117653</v>
      </c>
      <c r="R96" s="9">
        <f t="shared" si="95"/>
        <v>2.3873737500000001</v>
      </c>
      <c r="S96" s="13">
        <f t="shared" si="85"/>
        <v>0.49011106732314758</v>
      </c>
      <c r="T96" s="2">
        <f t="shared" si="96"/>
        <v>0.51</v>
      </c>
      <c r="U96" s="14">
        <f t="shared" si="86"/>
        <v>0.24995664433480527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7"/>
        <v>0.12181692826694379</v>
      </c>
      <c r="AK96" s="9">
        <f t="shared" si="87"/>
        <v>10.4025</v>
      </c>
      <c r="AL96" s="1">
        <f t="shared" si="88"/>
        <v>0.45</v>
      </c>
      <c r="AM96" s="17">
        <f t="shared" si="89"/>
        <v>250408.91666666666</v>
      </c>
      <c r="AN96" s="1">
        <f t="shared" si="98"/>
        <v>3173183285.1805639</v>
      </c>
    </row>
    <row r="97" spans="1:50" x14ac:dyDescent="0.15">
      <c r="C97" s="7">
        <v>8</v>
      </c>
      <c r="D97" s="7">
        <v>17.330465280967701</v>
      </c>
      <c r="E97" s="10">
        <f t="shared" si="90"/>
        <v>16.7135285806452</v>
      </c>
      <c r="F97" s="7" t="s">
        <v>83</v>
      </c>
      <c r="G97" s="1">
        <v>9</v>
      </c>
      <c r="H97" s="9">
        <f t="shared" si="81"/>
        <v>17.330465280967701</v>
      </c>
      <c r="I97" s="9">
        <f t="shared" si="82"/>
        <v>290.48046528096768</v>
      </c>
      <c r="J97" s="9">
        <f t="shared" si="83"/>
        <v>0.14615866530621568</v>
      </c>
      <c r="K97" s="9">
        <f t="shared" si="91"/>
        <v>10.4025</v>
      </c>
      <c r="L97" s="9">
        <f t="shared" si="92"/>
        <v>5.305275</v>
      </c>
      <c r="M97" s="1" t="s">
        <v>83</v>
      </c>
      <c r="O97" s="9">
        <f t="shared" si="93"/>
        <v>21.810729129900498</v>
      </c>
      <c r="P97" s="9">
        <f t="shared" si="84"/>
        <v>3.1878270589816555</v>
      </c>
      <c r="Q97" s="12">
        <f t="shared" si="94"/>
        <v>1.4345221765417451</v>
      </c>
      <c r="R97" s="9">
        <f t="shared" si="95"/>
        <v>2.3873737500000001</v>
      </c>
      <c r="S97" s="13">
        <f t="shared" si="85"/>
        <v>0.60087875915605804</v>
      </c>
      <c r="T97" s="2">
        <f t="shared" si="96"/>
        <v>0.51</v>
      </c>
      <c r="U97" s="14">
        <f t="shared" si="86"/>
        <v>0.30644816716958961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7"/>
        <v>0.13884912240163128</v>
      </c>
      <c r="AK97" s="9">
        <f t="shared" si="87"/>
        <v>10.4025</v>
      </c>
      <c r="AL97" s="1">
        <f t="shared" si="88"/>
        <v>0.45</v>
      </c>
      <c r="AM97" s="17">
        <f t="shared" si="89"/>
        <v>250408.91666666666</v>
      </c>
      <c r="AN97" s="1">
        <f t="shared" si="98"/>
        <v>3616851291.8118453</v>
      </c>
    </row>
    <row r="98" spans="1:50" x14ac:dyDescent="0.15">
      <c r="C98" s="7">
        <v>9</v>
      </c>
      <c r="D98" s="7">
        <v>12.602353986466699</v>
      </c>
      <c r="E98" s="10">
        <f t="shared" si="90"/>
        <v>17.330465280967701</v>
      </c>
      <c r="F98" s="7" t="s">
        <v>83</v>
      </c>
      <c r="G98" s="1">
        <v>10</v>
      </c>
      <c r="H98" s="9">
        <f t="shared" si="81"/>
        <v>12.602353986466699</v>
      </c>
      <c r="I98" s="9">
        <f t="shared" si="82"/>
        <v>285.75235398646669</v>
      </c>
      <c r="J98" s="9">
        <f t="shared" si="83"/>
        <v>8.393739913645909E-2</v>
      </c>
      <c r="K98" s="9">
        <f t="shared" si="91"/>
        <v>10.4025</v>
      </c>
      <c r="L98" s="9">
        <f t="shared" si="92"/>
        <v>5.305275</v>
      </c>
      <c r="M98" s="1" t="s">
        <v>83</v>
      </c>
      <c r="O98" s="9">
        <f t="shared" si="93"/>
        <v>23.928177070918842</v>
      </c>
      <c r="P98" s="9">
        <f t="shared" si="84"/>
        <v>2.0084689494095835</v>
      </c>
      <c r="Q98" s="12">
        <f t="shared" si="94"/>
        <v>0.90381102723431261</v>
      </c>
      <c r="R98" s="9">
        <f t="shared" si="95"/>
        <v>2.3873737500000001</v>
      </c>
      <c r="S98" s="13">
        <f t="shared" si="85"/>
        <v>0.37857961169017318</v>
      </c>
      <c r="T98" s="2">
        <f t="shared" si="96"/>
        <v>0.51</v>
      </c>
      <c r="U98" s="14">
        <f t="shared" si="86"/>
        <v>0.19307560196198834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7"/>
        <v>0.10146129399153948</v>
      </c>
      <c r="AK98" s="9">
        <f t="shared" si="87"/>
        <v>10.4025</v>
      </c>
      <c r="AL98" s="1">
        <f t="shared" si="88"/>
        <v>0.45</v>
      </c>
      <c r="AM98" s="17">
        <f t="shared" si="89"/>
        <v>250408.91666666666</v>
      </c>
      <c r="AN98" s="1">
        <f t="shared" si="98"/>
        <v>2642943692.367836</v>
      </c>
    </row>
    <row r="99" spans="1:50" x14ac:dyDescent="0.15">
      <c r="C99" s="7">
        <v>10</v>
      </c>
      <c r="D99" s="7">
        <v>7.2020368192580699</v>
      </c>
      <c r="E99" s="10">
        <f t="shared" si="90"/>
        <v>12.602353986466699</v>
      </c>
      <c r="F99" s="7" t="s">
        <v>83</v>
      </c>
      <c r="G99" s="1">
        <v>11</v>
      </c>
      <c r="H99" s="9">
        <f t="shared" si="81"/>
        <v>7.2020368192580699</v>
      </c>
      <c r="I99" s="9">
        <f t="shared" si="82"/>
        <v>280.35203681925805</v>
      </c>
      <c r="J99" s="9">
        <f t="shared" si="83"/>
        <v>4.3541399145895748E-2</v>
      </c>
      <c r="K99" s="9">
        <f t="shared" si="91"/>
        <v>10.4025</v>
      </c>
      <c r="L99" s="9">
        <f t="shared" si="92"/>
        <v>5.305275</v>
      </c>
      <c r="M99" s="1" t="s">
        <v>85</v>
      </c>
      <c r="N99" s="9">
        <f>(O98-P98)*$C$21/100</f>
        <v>20.823722715433796</v>
      </c>
      <c r="O99" s="9">
        <f t="shared" si="93"/>
        <v>6.4012604060754654</v>
      </c>
      <c r="P99" s="9">
        <f t="shared" si="84"/>
        <v>0.27871983437775055</v>
      </c>
      <c r="Q99" s="12">
        <f t="shared" si="94"/>
        <v>0.12542392546998776</v>
      </c>
      <c r="R99" s="9">
        <f t="shared" si="95"/>
        <v>2.3873737500000001</v>
      </c>
      <c r="S99" s="13">
        <f t="shared" si="85"/>
        <v>5.2536359449368894E-2</v>
      </c>
      <c r="T99" s="2">
        <f t="shared" si="96"/>
        <v>0.51</v>
      </c>
      <c r="U99" s="14">
        <f t="shared" si="86"/>
        <v>2.6793543319178135E-2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7"/>
        <v>3.8415253310732207E-2</v>
      </c>
      <c r="AK99" s="9">
        <f t="shared" si="87"/>
        <v>10.4025</v>
      </c>
      <c r="AL99" s="1">
        <f t="shared" si="88"/>
        <v>0.45</v>
      </c>
      <c r="AM99" s="17">
        <f t="shared" si="89"/>
        <v>250408.91666666666</v>
      </c>
      <c r="AN99" s="1">
        <f t="shared" si="98"/>
        <v>1000670772.4107926</v>
      </c>
    </row>
    <row r="100" spans="1:50" x14ac:dyDescent="0.15">
      <c r="C100" s="7">
        <v>11</v>
      </c>
      <c r="D100" s="7">
        <v>3.5862957385000001</v>
      </c>
      <c r="E100" s="10">
        <f t="shared" si="90"/>
        <v>7.2020368192580699</v>
      </c>
      <c r="F100" s="7" t="s">
        <v>85</v>
      </c>
      <c r="G100" s="1">
        <v>12</v>
      </c>
      <c r="H100" s="9">
        <f t="shared" si="81"/>
        <v>3.5862957385000001</v>
      </c>
      <c r="I100" s="9">
        <f t="shared" si="82"/>
        <v>276.73629573849996</v>
      </c>
      <c r="J100" s="9">
        <f t="shared" si="83"/>
        <v>2.7658535713080079E-2</v>
      </c>
      <c r="K100" s="9">
        <f t="shared" si="91"/>
        <v>10.4025</v>
      </c>
      <c r="L100" s="9">
        <f t="shared" si="92"/>
        <v>5.305275</v>
      </c>
      <c r="M100" s="1" t="s">
        <v>83</v>
      </c>
      <c r="O100" s="9">
        <f t="shared" si="93"/>
        <v>11.427815571697716</v>
      </c>
      <c r="P100" s="9">
        <f t="shared" si="84"/>
        <v>0.31607664511229389</v>
      </c>
      <c r="Q100" s="12">
        <f t="shared" si="94"/>
        <v>0.14223449030053226</v>
      </c>
      <c r="R100" s="9">
        <f t="shared" si="95"/>
        <v>2.3873737500000001</v>
      </c>
      <c r="S100" s="13">
        <f t="shared" si="85"/>
        <v>5.9577806072690649E-2</v>
      </c>
      <c r="T100" s="2">
        <f t="shared" si="96"/>
        <v>0.51</v>
      </c>
      <c r="U100" s="14">
        <f t="shared" si="86"/>
        <v>3.0384681097072232E-2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7"/>
        <v>3.9497981350767278E-2</v>
      </c>
      <c r="AK100" s="9">
        <f t="shared" si="87"/>
        <v>10.4025</v>
      </c>
      <c r="AL100" s="1">
        <f t="shared" si="88"/>
        <v>0.45</v>
      </c>
      <c r="AM100" s="17">
        <f t="shared" si="89"/>
        <v>250408.91666666666</v>
      </c>
      <c r="AN100" s="1">
        <f t="shared" si="98"/>
        <v>1028874525.1068611</v>
      </c>
      <c r="AO100" s="1">
        <f>SUM(AN89:AN100)</f>
        <v>20252063522.095306</v>
      </c>
    </row>
    <row r="101" spans="1:50" x14ac:dyDescent="0.3">
      <c r="C101" s="7">
        <v>12</v>
      </c>
      <c r="D101" s="19">
        <v>-2.52353586680645</v>
      </c>
      <c r="E101" s="10">
        <f t="shared" si="90"/>
        <v>3.5862957385000001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-0.280124886645161</v>
      </c>
      <c r="E105" s="7"/>
      <c r="F105" s="7"/>
      <c r="G105" s="1">
        <v>1</v>
      </c>
      <c r="H105" s="9">
        <f t="shared" ref="H105:H116" si="99">E106</f>
        <v>-0.280124886645161</v>
      </c>
      <c r="I105" s="9">
        <f t="shared" ref="I105:I116" si="100">H105+273.15</f>
        <v>272.86987511335479</v>
      </c>
      <c r="J105" s="9">
        <f t="shared" ref="J105:J116" si="101">EXP(($C$15*(I105-$C$13))/($C$16*I105*$C$13))</f>
        <v>1.6800199867343449E-2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2">O105*J105</f>
        <v>1.0884684992094789E-2</v>
      </c>
      <c r="Q105" s="12">
        <f>P105*$B$107</f>
        <v>3.2654054976284366E-3</v>
      </c>
      <c r="R105" s="9">
        <f>L105*$B$107</f>
        <v>0.19436706250000002</v>
      </c>
      <c r="S105" s="13">
        <f t="shared" ref="S105:S116" si="103">Q105/R105</f>
        <v>1.6800199867343452E-2</v>
      </c>
      <c r="T105" s="2">
        <f>$B$106/100</f>
        <v>0.01</v>
      </c>
      <c r="U105" s="14">
        <f t="shared" ref="U105:U116" si="104">S105*T105</f>
        <v>1.6800199867343454E-4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5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6">AR105*AQ105</f>
        <v>5.0000000000000001E-3</v>
      </c>
      <c r="AT105" s="1">
        <f>(AS105+AM105+AD105+AA105+U105+X105+AG105+AJ105+AP105)</f>
        <v>5.6580019986734349E-3</v>
      </c>
      <c r="AU105" s="9">
        <f>$B$105/12</f>
        <v>64.789020833333339</v>
      </c>
      <c r="AV105" s="1">
        <f>$B$107</f>
        <v>0.3</v>
      </c>
      <c r="AW105" s="1">
        <f t="shared" ref="AW105:AW116" si="107">$E$7/12</f>
        <v>7208.333333333333</v>
      </c>
      <c r="AX105" s="1">
        <f t="shared" ref="AX105:AX116" si="108">AW105*10000*AV105*0.67*AU105*AT105</f>
        <v>5311233.9512174949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-2.0222675474838701</v>
      </c>
      <c r="E106" s="10">
        <f t="shared" ref="E106:E117" si="109">D105</f>
        <v>-0.280124886645161</v>
      </c>
      <c r="F106" s="7" t="s">
        <v>83</v>
      </c>
      <c r="G106" s="1">
        <v>2</v>
      </c>
      <c r="H106" s="9">
        <f t="shared" si="99"/>
        <v>-2.0222675474838701</v>
      </c>
      <c r="I106" s="9">
        <f t="shared" si="100"/>
        <v>271.12773245251611</v>
      </c>
      <c r="J106" s="9">
        <f t="shared" si="101"/>
        <v>1.335791096789809E-2</v>
      </c>
      <c r="K106" s="9">
        <f t="shared" ref="K106:K116" si="110">$B$105/12</f>
        <v>64.789020833333339</v>
      </c>
      <c r="L106" s="9">
        <f t="shared" ref="L106:L116" si="111">K106*$B$106/100</f>
        <v>0.64789020833333344</v>
      </c>
      <c r="M106" s="1" t="s">
        <v>83</v>
      </c>
      <c r="O106" s="9">
        <f t="shared" ref="O106:O116" si="112">L106+O105-P105-N106</f>
        <v>1.2848957316745722</v>
      </c>
      <c r="P106" s="9">
        <f t="shared" si="102"/>
        <v>1.7163522786741211E-2</v>
      </c>
      <c r="Q106" s="12">
        <f t="shared" ref="Q106:Q116" si="113">P106*$B$107</f>
        <v>5.1490568360223633E-3</v>
      </c>
      <c r="R106" s="9">
        <f t="shared" ref="R106:R116" si="114">L106*$B$107</f>
        <v>0.19436706250000002</v>
      </c>
      <c r="S106" s="13">
        <f t="shared" si="103"/>
        <v>2.6491406361725318E-2</v>
      </c>
      <c r="T106" s="2">
        <f t="shared" ref="T106:T116" si="115">$B$106/100</f>
        <v>0.01</v>
      </c>
      <c r="U106" s="14">
        <f t="shared" si="104"/>
        <v>2.6491406361725317E-4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5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6"/>
        <v>5.0000000000000001E-3</v>
      </c>
      <c r="AT106" s="1">
        <f t="shared" ref="AT106:AT116" si="116">(AS106+AM106+AD106+AA106+U106+X106+AG106+AJ106+AP106)</f>
        <v>5.7549140636172528E-3</v>
      </c>
      <c r="AU106" s="9">
        <f t="shared" ref="AU106:AU116" si="117">$B$105/12</f>
        <v>64.789020833333339</v>
      </c>
      <c r="AV106" s="1">
        <f t="shared" ref="AV106:AV116" si="118">$B$107</f>
        <v>0.3</v>
      </c>
      <c r="AW106" s="1">
        <f t="shared" si="107"/>
        <v>7208.333333333333</v>
      </c>
      <c r="AX106" s="1">
        <f t="shared" si="108"/>
        <v>5402206.4623146774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-5.9179643478965502</v>
      </c>
      <c r="E107" s="10">
        <f t="shared" si="109"/>
        <v>-2.0222675474838701</v>
      </c>
      <c r="F107" s="7" t="s">
        <v>83</v>
      </c>
      <c r="G107" s="1">
        <v>3</v>
      </c>
      <c r="H107" s="9">
        <f t="shared" si="99"/>
        <v>-5.9179643478965502</v>
      </c>
      <c r="I107" s="9">
        <f t="shared" si="100"/>
        <v>267.23203565210343</v>
      </c>
      <c r="J107" s="9">
        <f t="shared" si="101"/>
        <v>7.9135980705754144E-3</v>
      </c>
      <c r="K107" s="9">
        <f t="shared" si="110"/>
        <v>64.789020833333339</v>
      </c>
      <c r="L107" s="9">
        <f t="shared" si="111"/>
        <v>0.64789020833333344</v>
      </c>
      <c r="M107" s="1" t="s">
        <v>83</v>
      </c>
      <c r="O107" s="9">
        <f t="shared" si="112"/>
        <v>1.9156224172211644</v>
      </c>
      <c r="P107" s="9">
        <f t="shared" si="102"/>
        <v>1.5159465864872419E-2</v>
      </c>
      <c r="Q107" s="12">
        <f t="shared" si="113"/>
        <v>4.5478397594617258E-3</v>
      </c>
      <c r="R107" s="9">
        <f t="shared" si="114"/>
        <v>0.19436706250000002</v>
      </c>
      <c r="S107" s="13">
        <f t="shared" si="103"/>
        <v>2.3398201840199778E-2</v>
      </c>
      <c r="T107" s="2">
        <f t="shared" si="115"/>
        <v>0.01</v>
      </c>
      <c r="U107" s="14">
        <f t="shared" si="104"/>
        <v>2.3398201840199779E-4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5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6"/>
        <v>5.0000000000000001E-3</v>
      </c>
      <c r="AT107" s="1">
        <f t="shared" si="116"/>
        <v>5.7239820184019977E-3</v>
      </c>
      <c r="AU107" s="9">
        <f t="shared" si="117"/>
        <v>64.789020833333339</v>
      </c>
      <c r="AV107" s="1">
        <f t="shared" si="118"/>
        <v>0.3</v>
      </c>
      <c r="AW107" s="1">
        <f t="shared" si="107"/>
        <v>7208.333333333333</v>
      </c>
      <c r="AX107" s="1">
        <f t="shared" si="108"/>
        <v>5373170.1825879505</v>
      </c>
    </row>
    <row r="108" spans="1:50" x14ac:dyDescent="0.15">
      <c r="C108" s="7">
        <v>3</v>
      </c>
      <c r="D108" s="7">
        <v>4.9037977200967697</v>
      </c>
      <c r="E108" s="10">
        <f t="shared" si="109"/>
        <v>-5.9179643478965502</v>
      </c>
      <c r="F108" s="7" t="s">
        <v>83</v>
      </c>
      <c r="G108" s="1">
        <v>4</v>
      </c>
      <c r="H108" s="9">
        <f t="shared" si="99"/>
        <v>4.9037977200967697</v>
      </c>
      <c r="I108" s="9">
        <f t="shared" si="100"/>
        <v>278.05379772009672</v>
      </c>
      <c r="J108" s="9">
        <f t="shared" si="101"/>
        <v>3.2676246001126667E-2</v>
      </c>
      <c r="K108" s="9">
        <f t="shared" si="110"/>
        <v>64.789020833333339</v>
      </c>
      <c r="L108" s="9">
        <f t="shared" si="111"/>
        <v>0.64789020833333344</v>
      </c>
      <c r="M108" s="1" t="s">
        <v>83</v>
      </c>
      <c r="O108" s="9">
        <f t="shared" si="112"/>
        <v>2.5483531596896252</v>
      </c>
      <c r="P108" s="9">
        <f t="shared" si="102"/>
        <v>8.3270614743766624E-2</v>
      </c>
      <c r="Q108" s="12">
        <f t="shared" si="113"/>
        <v>2.4981184423129986E-2</v>
      </c>
      <c r="R108" s="9">
        <f t="shared" si="114"/>
        <v>0.19436706250000002</v>
      </c>
      <c r="S108" s="13">
        <f t="shared" si="103"/>
        <v>0.12852581143026731</v>
      </c>
      <c r="T108" s="2">
        <f t="shared" si="115"/>
        <v>0.01</v>
      </c>
      <c r="U108" s="14">
        <f t="shared" si="104"/>
        <v>1.2852581143026731E-3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5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6"/>
        <v>5.0000000000000001E-3</v>
      </c>
      <c r="AT108" s="1">
        <f t="shared" si="116"/>
        <v>6.7752581143026734E-3</v>
      </c>
      <c r="AU108" s="9">
        <f t="shared" si="117"/>
        <v>64.789020833333339</v>
      </c>
      <c r="AV108" s="1">
        <f t="shared" si="118"/>
        <v>0.3</v>
      </c>
      <c r="AW108" s="1">
        <f t="shared" si="107"/>
        <v>7208.333333333333</v>
      </c>
      <c r="AX108" s="1">
        <f t="shared" si="108"/>
        <v>6360015.5909070289</v>
      </c>
    </row>
    <row r="109" spans="1:50" x14ac:dyDescent="0.15">
      <c r="C109" s="7">
        <v>4</v>
      </c>
      <c r="D109" s="7">
        <v>6.8364071044000001</v>
      </c>
      <c r="E109" s="10">
        <f t="shared" si="109"/>
        <v>4.9037977200967697</v>
      </c>
      <c r="F109" s="7" t="s">
        <v>83</v>
      </c>
      <c r="G109" s="1">
        <v>5</v>
      </c>
      <c r="H109" s="9">
        <f t="shared" si="99"/>
        <v>6.8364071044000001</v>
      </c>
      <c r="I109" s="9">
        <f t="shared" si="100"/>
        <v>279.98640710439997</v>
      </c>
      <c r="J109" s="9">
        <f t="shared" si="101"/>
        <v>4.1610730831985625E-2</v>
      </c>
      <c r="K109" s="9">
        <f t="shared" si="110"/>
        <v>64.789020833333339</v>
      </c>
      <c r="L109" s="9">
        <f t="shared" si="111"/>
        <v>0.64789020833333344</v>
      </c>
      <c r="M109" s="1" t="s">
        <v>85</v>
      </c>
      <c r="N109" s="9">
        <f>(O108-P108)*$C$21/100</f>
        <v>2.3418284176985655</v>
      </c>
      <c r="O109" s="9">
        <f t="shared" si="112"/>
        <v>0.77114433558062645</v>
      </c>
      <c r="P109" s="9">
        <f t="shared" si="102"/>
        <v>3.208787938045584E-2</v>
      </c>
      <c r="Q109" s="12">
        <f t="shared" si="113"/>
        <v>9.6263638141367517E-3</v>
      </c>
      <c r="R109" s="9">
        <f t="shared" si="114"/>
        <v>0.19436706250000002</v>
      </c>
      <c r="S109" s="13">
        <f t="shared" si="103"/>
        <v>4.9526723768523025E-2</v>
      </c>
      <c r="T109" s="2">
        <f t="shared" si="115"/>
        <v>0.01</v>
      </c>
      <c r="U109" s="14">
        <f t="shared" si="104"/>
        <v>4.952672376852303E-4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05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06"/>
        <v>5.0000000000000001E-3</v>
      </c>
      <c r="AT109" s="1">
        <f t="shared" si="116"/>
        <v>5.9852672376852307E-3</v>
      </c>
      <c r="AU109" s="9">
        <f t="shared" si="117"/>
        <v>64.789020833333339</v>
      </c>
      <c r="AV109" s="1">
        <f t="shared" si="118"/>
        <v>0.3</v>
      </c>
      <c r="AW109" s="1">
        <f t="shared" si="107"/>
        <v>7208.333333333333</v>
      </c>
      <c r="AX109" s="1">
        <f t="shared" si="108"/>
        <v>5618441.7339118607</v>
      </c>
    </row>
    <row r="110" spans="1:50" x14ac:dyDescent="0.15">
      <c r="C110" s="7">
        <v>5</v>
      </c>
      <c r="D110" s="7">
        <v>12.054183623483899</v>
      </c>
      <c r="E110" s="10">
        <f t="shared" si="109"/>
        <v>6.8364071044000001</v>
      </c>
      <c r="F110" s="7" t="s">
        <v>85</v>
      </c>
      <c r="G110" s="1">
        <v>6</v>
      </c>
      <c r="H110" s="9">
        <f t="shared" si="99"/>
        <v>12.054183623483899</v>
      </c>
      <c r="I110" s="9">
        <f t="shared" si="100"/>
        <v>285.20418362348386</v>
      </c>
      <c r="J110" s="9">
        <f t="shared" si="101"/>
        <v>7.8616348311515524E-2</v>
      </c>
      <c r="K110" s="9">
        <f t="shared" si="110"/>
        <v>64.789020833333339</v>
      </c>
      <c r="L110" s="9">
        <f t="shared" si="111"/>
        <v>0.64789020833333344</v>
      </c>
      <c r="M110" s="1" t="s">
        <v>83</v>
      </c>
      <c r="O110" s="9">
        <f t="shared" si="112"/>
        <v>1.3869466645335042</v>
      </c>
      <c r="P110" s="9">
        <f t="shared" si="102"/>
        <v>0.10903668206846065</v>
      </c>
      <c r="Q110" s="12">
        <f t="shared" si="113"/>
        <v>3.2711004620538192E-2</v>
      </c>
      <c r="R110" s="9">
        <f t="shared" si="114"/>
        <v>0.19436706250000002</v>
      </c>
      <c r="S110" s="13">
        <f t="shared" si="103"/>
        <v>0.16829499916189858</v>
      </c>
      <c r="T110" s="2">
        <f t="shared" si="115"/>
        <v>0.01</v>
      </c>
      <c r="U110" s="14">
        <f t="shared" si="104"/>
        <v>1.6829499916189859E-3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05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06"/>
        <v>5.0000000000000001E-3</v>
      </c>
      <c r="AT110" s="1">
        <f t="shared" si="116"/>
        <v>7.1729499916189862E-3</v>
      </c>
      <c r="AU110" s="9">
        <f t="shared" si="117"/>
        <v>64.789020833333339</v>
      </c>
      <c r="AV110" s="1">
        <f t="shared" si="118"/>
        <v>0.3</v>
      </c>
      <c r="AW110" s="1">
        <f t="shared" si="107"/>
        <v>7208.333333333333</v>
      </c>
      <c r="AX110" s="1">
        <f t="shared" si="108"/>
        <v>6733333.6988576902</v>
      </c>
    </row>
    <row r="111" spans="1:50" x14ac:dyDescent="0.15">
      <c r="C111" s="7">
        <v>6</v>
      </c>
      <c r="D111" s="7">
        <v>15.972657190433299</v>
      </c>
      <c r="E111" s="10">
        <f t="shared" si="109"/>
        <v>12.054183623483899</v>
      </c>
      <c r="F111" s="7" t="s">
        <v>83</v>
      </c>
      <c r="G111" s="1">
        <v>7</v>
      </c>
      <c r="H111" s="9">
        <f t="shared" si="99"/>
        <v>15.972657190433299</v>
      </c>
      <c r="I111" s="9">
        <f t="shared" si="100"/>
        <v>289.1226571904333</v>
      </c>
      <c r="J111" s="9">
        <f t="shared" si="101"/>
        <v>0.12487016576570023</v>
      </c>
      <c r="K111" s="9">
        <f t="shared" si="110"/>
        <v>64.789020833333339</v>
      </c>
      <c r="L111" s="9">
        <f t="shared" si="111"/>
        <v>0.64789020833333344</v>
      </c>
      <c r="M111" s="1" t="s">
        <v>83</v>
      </c>
      <c r="O111" s="9">
        <f t="shared" si="112"/>
        <v>1.9258001907983771</v>
      </c>
      <c r="P111" s="9">
        <f t="shared" si="102"/>
        <v>0.24047498905661047</v>
      </c>
      <c r="Q111" s="12">
        <f t="shared" si="113"/>
        <v>7.214249671698314E-2</v>
      </c>
      <c r="R111" s="9">
        <f t="shared" si="114"/>
        <v>0.19436706250000002</v>
      </c>
      <c r="S111" s="13">
        <f t="shared" si="103"/>
        <v>0.37116626546220061</v>
      </c>
      <c r="T111" s="2">
        <f t="shared" si="115"/>
        <v>0.01</v>
      </c>
      <c r="U111" s="14">
        <f t="shared" si="104"/>
        <v>3.711662654622006E-3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05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06"/>
        <v>7.4999999999999997E-3</v>
      </c>
      <c r="AT111" s="1">
        <f t="shared" si="116"/>
        <v>1.3661662654622007E-2</v>
      </c>
      <c r="AU111" s="9">
        <f t="shared" si="117"/>
        <v>64.789020833333339</v>
      </c>
      <c r="AV111" s="1">
        <f t="shared" si="118"/>
        <v>0.3</v>
      </c>
      <c r="AW111" s="1">
        <f t="shared" si="107"/>
        <v>7208.333333333333</v>
      </c>
      <c r="AX111" s="1">
        <f t="shared" si="108"/>
        <v>12824365.657403599</v>
      </c>
    </row>
    <row r="112" spans="1:50" x14ac:dyDescent="0.15">
      <c r="C112" s="7">
        <v>7</v>
      </c>
      <c r="D112" s="7">
        <v>16.7135285806452</v>
      </c>
      <c r="E112" s="10">
        <f t="shared" si="109"/>
        <v>15.972657190433299</v>
      </c>
      <c r="F112" s="7" t="s">
        <v>83</v>
      </c>
      <c r="G112" s="1">
        <v>8</v>
      </c>
      <c r="H112" s="9">
        <f t="shared" si="99"/>
        <v>16.7135285806452</v>
      </c>
      <c r="I112" s="9">
        <f t="shared" si="100"/>
        <v>289.86352858064515</v>
      </c>
      <c r="J112" s="9">
        <f t="shared" si="101"/>
        <v>0.13609466153159253</v>
      </c>
      <c r="K112" s="9">
        <f t="shared" si="110"/>
        <v>64.789020833333339</v>
      </c>
      <c r="L112" s="9">
        <f t="shared" si="111"/>
        <v>0.64789020833333344</v>
      </c>
      <c r="M112" s="1" t="s">
        <v>83</v>
      </c>
      <c r="O112" s="9">
        <f t="shared" si="112"/>
        <v>2.3332154100751001</v>
      </c>
      <c r="P112" s="9">
        <f t="shared" si="102"/>
        <v>0.31753816151446662</v>
      </c>
      <c r="Q112" s="12">
        <f t="shared" si="113"/>
        <v>9.5261448454339981E-2</v>
      </c>
      <c r="R112" s="9">
        <f t="shared" si="114"/>
        <v>0.19436706250000002</v>
      </c>
      <c r="S112" s="13">
        <f t="shared" si="103"/>
        <v>0.4901110673231478</v>
      </c>
      <c r="T112" s="2">
        <f t="shared" si="115"/>
        <v>0.01</v>
      </c>
      <c r="U112" s="14">
        <f t="shared" si="104"/>
        <v>4.9011106732314777E-3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05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06"/>
        <v>7.4999999999999997E-3</v>
      </c>
      <c r="AT112" s="1">
        <f t="shared" si="116"/>
        <v>1.4851110673231478E-2</v>
      </c>
      <c r="AU112" s="9">
        <f t="shared" si="117"/>
        <v>64.789020833333339</v>
      </c>
      <c r="AV112" s="1">
        <f t="shared" si="118"/>
        <v>0.3</v>
      </c>
      <c r="AW112" s="1">
        <f t="shared" si="107"/>
        <v>7208.333333333333</v>
      </c>
      <c r="AX112" s="1">
        <f t="shared" si="108"/>
        <v>13940914.697352363</v>
      </c>
    </row>
    <row r="113" spans="1:53" x14ac:dyDescent="0.15">
      <c r="C113" s="7">
        <v>8</v>
      </c>
      <c r="D113" s="7">
        <v>17.330465280967701</v>
      </c>
      <c r="E113" s="10">
        <f t="shared" si="109"/>
        <v>16.7135285806452</v>
      </c>
      <c r="F113" s="7" t="s">
        <v>83</v>
      </c>
      <c r="G113" s="1">
        <v>9</v>
      </c>
      <c r="H113" s="9">
        <f t="shared" si="99"/>
        <v>17.330465280967701</v>
      </c>
      <c r="I113" s="9">
        <f t="shared" si="100"/>
        <v>290.48046528096768</v>
      </c>
      <c r="J113" s="9">
        <f t="shared" si="101"/>
        <v>0.14615866530621568</v>
      </c>
      <c r="K113" s="9">
        <f t="shared" si="110"/>
        <v>64.789020833333339</v>
      </c>
      <c r="L113" s="9">
        <f t="shared" si="111"/>
        <v>0.64789020833333344</v>
      </c>
      <c r="M113" s="1" t="s">
        <v>83</v>
      </c>
      <c r="O113" s="9">
        <f t="shared" si="112"/>
        <v>2.6635674568939671</v>
      </c>
      <c r="P113" s="9">
        <f t="shared" si="102"/>
        <v>0.38930346445269343</v>
      </c>
      <c r="Q113" s="12">
        <f t="shared" si="113"/>
        <v>0.11679103933580802</v>
      </c>
      <c r="R113" s="9">
        <f t="shared" si="114"/>
        <v>0.19436706250000002</v>
      </c>
      <c r="S113" s="13">
        <f t="shared" si="103"/>
        <v>0.60087875915605815</v>
      </c>
      <c r="T113" s="2">
        <f t="shared" si="115"/>
        <v>0.01</v>
      </c>
      <c r="U113" s="14">
        <f t="shared" si="104"/>
        <v>6.0087875915605816E-3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05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06"/>
        <v>7.4999999999999997E-3</v>
      </c>
      <c r="AT113" s="1">
        <f t="shared" si="116"/>
        <v>1.595878759156058E-2</v>
      </c>
      <c r="AU113" s="9">
        <f t="shared" si="117"/>
        <v>64.789020833333339</v>
      </c>
      <c r="AV113" s="1">
        <f t="shared" si="118"/>
        <v>0.3</v>
      </c>
      <c r="AW113" s="1">
        <f t="shared" si="107"/>
        <v>7208.333333333333</v>
      </c>
      <c r="AX113" s="1">
        <f t="shared" si="108"/>
        <v>14980704.230298594</v>
      </c>
    </row>
    <row r="114" spans="1:53" x14ac:dyDescent="0.15">
      <c r="C114" s="7">
        <v>9</v>
      </c>
      <c r="D114" s="7">
        <v>12.602353986466699</v>
      </c>
      <c r="E114" s="10">
        <f t="shared" si="109"/>
        <v>17.330465280967701</v>
      </c>
      <c r="F114" s="7" t="s">
        <v>83</v>
      </c>
      <c r="G114" s="1">
        <v>10</v>
      </c>
      <c r="H114" s="9">
        <f t="shared" si="99"/>
        <v>12.602353986466699</v>
      </c>
      <c r="I114" s="9">
        <f t="shared" si="100"/>
        <v>285.75235398646669</v>
      </c>
      <c r="J114" s="9">
        <f t="shared" si="101"/>
        <v>8.393739913645909E-2</v>
      </c>
      <c r="K114" s="9">
        <f t="shared" si="110"/>
        <v>64.789020833333339</v>
      </c>
      <c r="L114" s="9">
        <f t="shared" si="111"/>
        <v>0.64789020833333344</v>
      </c>
      <c r="M114" s="1" t="s">
        <v>83</v>
      </c>
      <c r="O114" s="9">
        <f t="shared" si="112"/>
        <v>2.9221542007746071</v>
      </c>
      <c r="P114" s="9">
        <f t="shared" si="102"/>
        <v>0.24527802348869882</v>
      </c>
      <c r="Q114" s="12">
        <f t="shared" si="113"/>
        <v>7.3583407046609636E-2</v>
      </c>
      <c r="R114" s="9">
        <f t="shared" si="114"/>
        <v>0.19436706250000002</v>
      </c>
      <c r="S114" s="13">
        <f t="shared" si="103"/>
        <v>0.37857961169017323</v>
      </c>
      <c r="T114" s="2">
        <f t="shared" si="115"/>
        <v>0.01</v>
      </c>
      <c r="U114" s="14">
        <f t="shared" si="104"/>
        <v>3.7857961169017323E-3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05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06"/>
        <v>7.4999999999999997E-3</v>
      </c>
      <c r="AT114" s="1">
        <f t="shared" si="116"/>
        <v>1.3735796116901733E-2</v>
      </c>
      <c r="AU114" s="9">
        <f t="shared" si="117"/>
        <v>64.789020833333339</v>
      </c>
      <c r="AV114" s="1">
        <f t="shared" si="118"/>
        <v>0.3</v>
      </c>
      <c r="AW114" s="1">
        <f t="shared" si="107"/>
        <v>7208.333333333333</v>
      </c>
      <c r="AX114" s="1">
        <f t="shared" si="108"/>
        <v>12893955.622531518</v>
      </c>
    </row>
    <row r="115" spans="1:53" x14ac:dyDescent="0.15">
      <c r="C115" s="7">
        <v>10</v>
      </c>
      <c r="D115" s="7">
        <v>7.2020368192580699</v>
      </c>
      <c r="E115" s="10">
        <f t="shared" si="109"/>
        <v>12.602353986466699</v>
      </c>
      <c r="F115" s="7" t="s">
        <v>83</v>
      </c>
      <c r="G115" s="1">
        <v>11</v>
      </c>
      <c r="H115" s="9">
        <f t="shared" si="99"/>
        <v>7.2020368192580699</v>
      </c>
      <c r="I115" s="9">
        <f t="shared" si="100"/>
        <v>280.35203681925805</v>
      </c>
      <c r="J115" s="9">
        <f t="shared" si="101"/>
        <v>4.3541399145895748E-2</v>
      </c>
      <c r="K115" s="9">
        <f t="shared" si="110"/>
        <v>64.789020833333339</v>
      </c>
      <c r="L115" s="9">
        <f t="shared" si="111"/>
        <v>0.64789020833333344</v>
      </c>
      <c r="M115" s="1" t="s">
        <v>85</v>
      </c>
      <c r="N115" s="9">
        <f>(O114-P114)*$C$21/100</f>
        <v>2.543032368421613</v>
      </c>
      <c r="O115" s="9">
        <f t="shared" si="112"/>
        <v>0.78173401719762881</v>
      </c>
      <c r="P115" s="9">
        <f t="shared" si="102"/>
        <v>3.4037792868726484E-2</v>
      </c>
      <c r="Q115" s="12">
        <f t="shared" si="113"/>
        <v>1.0211337860617944E-2</v>
      </c>
      <c r="R115" s="9">
        <f t="shared" si="114"/>
        <v>0.19436706250000002</v>
      </c>
      <c r="S115" s="13">
        <f t="shared" si="103"/>
        <v>5.2536359449368859E-2</v>
      </c>
      <c r="T115" s="2">
        <f t="shared" si="115"/>
        <v>0.01</v>
      </c>
      <c r="U115" s="14">
        <f t="shared" si="104"/>
        <v>5.2536359449368859E-4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5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6"/>
        <v>5.0000000000000001E-3</v>
      </c>
      <c r="AT115" s="1">
        <f t="shared" si="116"/>
        <v>6.0153635944936888E-3</v>
      </c>
      <c r="AU115" s="9">
        <f t="shared" si="117"/>
        <v>64.789020833333339</v>
      </c>
      <c r="AV115" s="1">
        <f t="shared" si="118"/>
        <v>0.3</v>
      </c>
      <c r="AW115" s="1">
        <f t="shared" si="107"/>
        <v>7208.333333333333</v>
      </c>
      <c r="AX115" s="1">
        <f t="shared" si="108"/>
        <v>5646693.5429650415</v>
      </c>
    </row>
    <row r="116" spans="1:53" x14ac:dyDescent="0.15">
      <c r="C116" s="7">
        <v>11</v>
      </c>
      <c r="D116" s="7">
        <v>3.5862957385000001</v>
      </c>
      <c r="E116" s="10">
        <f t="shared" si="109"/>
        <v>7.2020368192580699</v>
      </c>
      <c r="F116" s="7" t="s">
        <v>85</v>
      </c>
      <c r="G116" s="1">
        <v>12</v>
      </c>
      <c r="H116" s="9">
        <f t="shared" si="99"/>
        <v>3.5862957385000001</v>
      </c>
      <c r="I116" s="9">
        <f t="shared" si="100"/>
        <v>276.73629573849996</v>
      </c>
      <c r="J116" s="9">
        <f t="shared" si="101"/>
        <v>2.7658535713080079E-2</v>
      </c>
      <c r="K116" s="9">
        <f t="shared" si="110"/>
        <v>64.789020833333339</v>
      </c>
      <c r="L116" s="9">
        <f t="shared" si="111"/>
        <v>0.64789020833333344</v>
      </c>
      <c r="M116" s="1" t="s">
        <v>83</v>
      </c>
      <c r="O116" s="9">
        <f t="shared" si="112"/>
        <v>1.3955864326622358</v>
      </c>
      <c r="P116" s="9">
        <f t="shared" si="102"/>
        <v>3.8599877188478474E-2</v>
      </c>
      <c r="Q116" s="12">
        <f t="shared" si="113"/>
        <v>1.1579963156543542E-2</v>
      </c>
      <c r="R116" s="9">
        <f t="shared" si="114"/>
        <v>0.19436706250000002</v>
      </c>
      <c r="S116" s="13">
        <f t="shared" si="103"/>
        <v>5.9577806072690642E-2</v>
      </c>
      <c r="T116" s="2">
        <f t="shared" si="115"/>
        <v>0.01</v>
      </c>
      <c r="U116" s="14">
        <f t="shared" si="104"/>
        <v>5.957780607269064E-4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5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6"/>
        <v>5.0000000000000001E-3</v>
      </c>
      <c r="AT116" s="1">
        <f t="shared" si="116"/>
        <v>6.0857780607269062E-3</v>
      </c>
      <c r="AU116" s="9">
        <f t="shared" si="117"/>
        <v>64.789020833333339</v>
      </c>
      <c r="AV116" s="1">
        <f t="shared" si="118"/>
        <v>0.3</v>
      </c>
      <c r="AW116" s="1">
        <f t="shared" si="107"/>
        <v>7208.333333333333</v>
      </c>
      <c r="AX116" s="1">
        <f t="shared" si="108"/>
        <v>5712792.4421528475</v>
      </c>
      <c r="AY116" s="1">
        <f>SUM(AX105:AX116)</f>
        <v>100797827.81250066</v>
      </c>
    </row>
    <row r="117" spans="1:53" x14ac:dyDescent="0.3">
      <c r="C117" s="7">
        <v>12</v>
      </c>
      <c r="D117" s="19">
        <v>-2.52353586680645</v>
      </c>
      <c r="E117" s="10">
        <f t="shared" si="109"/>
        <v>3.5862957385000001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-0.280124886645161</v>
      </c>
      <c r="E121" s="7"/>
      <c r="F121" s="7"/>
      <c r="G121" s="1">
        <v>1</v>
      </c>
      <c r="H121" s="9">
        <f t="shared" ref="H121:H132" si="119">E122</f>
        <v>-0.280124886645161</v>
      </c>
      <c r="I121" s="9">
        <f t="shared" ref="I121:I132" si="120">H121+273.15</f>
        <v>272.86987511335479</v>
      </c>
      <c r="J121" s="9">
        <f t="shared" ref="J121:J132" si="121">EXP(($C$15*(I121-$C$13))/($C$16*I121*$C$13))</f>
        <v>1.6800199867343449E-2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2">O121*J121</f>
        <v>4.7830169022326802E-3</v>
      </c>
      <c r="Q121" s="12">
        <f>P121*$B$123</f>
        <v>1.5783955777367846E-3</v>
      </c>
      <c r="R121" s="9">
        <f>L121*$B$123</f>
        <v>9.3951000000000007E-2</v>
      </c>
      <c r="S121" s="13">
        <f t="shared" ref="S121:S132" si="123">Q121/R121</f>
        <v>1.6800199867343452E-2</v>
      </c>
      <c r="T121" s="2">
        <f>$B$122/100</f>
        <v>0.01</v>
      </c>
      <c r="U121" s="14">
        <f t="shared" ref="U121:U132" si="124">S121*T121</f>
        <v>1.6800199867343454E-4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2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26">AR121*AQ121</f>
        <v>5.0000000000000001E-3</v>
      </c>
      <c r="AT121" s="1">
        <f>(AS121+AM121+AD121+AA121+U121+X121+AG121+AJ121+AP121)</f>
        <v>5.6580019986734349E-3</v>
      </c>
      <c r="AU121" s="9">
        <f>$B$121/12</f>
        <v>28.47</v>
      </c>
      <c r="AV121" s="1">
        <f>$B$123</f>
        <v>0.33</v>
      </c>
      <c r="AW121" s="1">
        <f t="shared" ref="AW121:AW132" si="127">$E$8/12</f>
        <v>0</v>
      </c>
      <c r="AX121" s="1">
        <f>AW121*10000*AV121*0.67*AU121*AT121</f>
        <v>0</v>
      </c>
      <c r="AZ121" s="1">
        <f t="shared" ref="AZ121:AZ132" si="128">$E$9/12</f>
        <v>0</v>
      </c>
      <c r="BA121" s="1">
        <f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-2.0222675474838701</v>
      </c>
      <c r="E122" s="10">
        <f t="shared" ref="E122:E133" si="129">D121</f>
        <v>-0.280124886645161</v>
      </c>
      <c r="F122" s="7" t="s">
        <v>83</v>
      </c>
      <c r="G122" s="1">
        <v>2</v>
      </c>
      <c r="H122" s="9">
        <f t="shared" si="119"/>
        <v>-2.0222675474838701</v>
      </c>
      <c r="I122" s="9">
        <f t="shared" si="120"/>
        <v>271.12773245251611</v>
      </c>
      <c r="J122" s="9">
        <f t="shared" si="121"/>
        <v>1.335791096789809E-2</v>
      </c>
      <c r="K122" s="9">
        <f t="shared" ref="K122:K132" si="130">$B$121/12</f>
        <v>28.47</v>
      </c>
      <c r="L122" s="9">
        <f t="shared" ref="L122:L132" si="131">K122*$B$122/100</f>
        <v>0.28470000000000001</v>
      </c>
      <c r="M122" s="1" t="s">
        <v>83</v>
      </c>
      <c r="O122" s="9">
        <f t="shared" ref="O122:O132" si="132">L122+O121-P121-N122</f>
        <v>0.56461698309776731</v>
      </c>
      <c r="P122" s="9">
        <f t="shared" si="122"/>
        <v>7.5421033911831966E-3</v>
      </c>
      <c r="Q122" s="12">
        <f t="shared" ref="Q122:Q132" si="133">P122*$B$123</f>
        <v>2.4888941190904551E-3</v>
      </c>
      <c r="R122" s="9">
        <f t="shared" ref="R122:R132" si="134">L122*$B$123</f>
        <v>9.3951000000000007E-2</v>
      </c>
      <c r="S122" s="13">
        <f t="shared" si="123"/>
        <v>2.6491406361725315E-2</v>
      </c>
      <c r="T122" s="2">
        <f t="shared" ref="T122:T132" si="135">$B$122/100</f>
        <v>0.01</v>
      </c>
      <c r="U122" s="14">
        <f t="shared" si="124"/>
        <v>2.6491406361725317E-4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2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26"/>
        <v>5.0000000000000001E-3</v>
      </c>
      <c r="AT122" s="1">
        <f t="shared" ref="AT122:AT132" si="136">(AS122+AM122+AD122+AA122+U122+X122+AG122+AJ122+AP122)</f>
        <v>5.7549140636172528E-3</v>
      </c>
      <c r="AU122" s="9">
        <f t="shared" ref="AU122:AU132" si="137">$B$121/12</f>
        <v>28.47</v>
      </c>
      <c r="AV122" s="1">
        <f t="shared" ref="AV122:AV132" si="138">$B$123</f>
        <v>0.33</v>
      </c>
      <c r="AW122" s="1">
        <f t="shared" si="127"/>
        <v>0</v>
      </c>
      <c r="AX122" s="1">
        <f t="shared" ref="AX122:AX132" si="139">AW122*10000*AV122*0.67*AU122*AT122</f>
        <v>0</v>
      </c>
      <c r="AZ122" s="1">
        <f t="shared" si="128"/>
        <v>0</v>
      </c>
      <c r="BA122" s="1">
        <f t="shared" ref="BA122:BA132" si="140">AZ122*10000*AV122*0.67*AU122*AT122</f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-5.9179643478965502</v>
      </c>
      <c r="E123" s="10">
        <f t="shared" si="129"/>
        <v>-2.0222675474838701</v>
      </c>
      <c r="F123" s="7" t="s">
        <v>83</v>
      </c>
      <c r="G123" s="1">
        <v>3</v>
      </c>
      <c r="H123" s="9">
        <f t="shared" si="119"/>
        <v>-5.9179643478965502</v>
      </c>
      <c r="I123" s="9">
        <f t="shared" si="120"/>
        <v>267.23203565210343</v>
      </c>
      <c r="J123" s="9">
        <f t="shared" si="121"/>
        <v>7.9135980705754144E-3</v>
      </c>
      <c r="K123" s="9">
        <f t="shared" si="130"/>
        <v>28.47</v>
      </c>
      <c r="L123" s="9">
        <f t="shared" si="131"/>
        <v>0.28470000000000001</v>
      </c>
      <c r="M123" s="1" t="s">
        <v>83</v>
      </c>
      <c r="O123" s="9">
        <f t="shared" si="132"/>
        <v>0.84177487970658416</v>
      </c>
      <c r="P123" s="9">
        <f t="shared" si="122"/>
        <v>6.6614680639048756E-3</v>
      </c>
      <c r="Q123" s="12">
        <f t="shared" si="133"/>
        <v>2.1982844610886091E-3</v>
      </c>
      <c r="R123" s="9">
        <f t="shared" si="134"/>
        <v>9.3951000000000007E-2</v>
      </c>
      <c r="S123" s="13">
        <f t="shared" si="123"/>
        <v>2.3398201840199775E-2</v>
      </c>
      <c r="T123" s="2">
        <f t="shared" si="135"/>
        <v>0.01</v>
      </c>
      <c r="U123" s="14">
        <f t="shared" si="124"/>
        <v>2.3398201840199776E-4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2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26"/>
        <v>5.0000000000000001E-3</v>
      </c>
      <c r="AT123" s="1">
        <f t="shared" si="136"/>
        <v>5.7239820184019977E-3</v>
      </c>
      <c r="AU123" s="9">
        <f t="shared" si="137"/>
        <v>28.47</v>
      </c>
      <c r="AV123" s="1">
        <f t="shared" si="138"/>
        <v>0.33</v>
      </c>
      <c r="AW123" s="1">
        <f t="shared" si="127"/>
        <v>0</v>
      </c>
      <c r="AX123" s="1">
        <f t="shared" si="139"/>
        <v>0</v>
      </c>
      <c r="AZ123" s="1">
        <f t="shared" si="128"/>
        <v>0</v>
      </c>
      <c r="BA123" s="1">
        <f t="shared" si="140"/>
        <v>0</v>
      </c>
    </row>
    <row r="124" spans="1:53" x14ac:dyDescent="0.15">
      <c r="C124" s="7">
        <v>3</v>
      </c>
      <c r="D124" s="7">
        <v>4.9037977200967697</v>
      </c>
      <c r="E124" s="10">
        <f t="shared" si="129"/>
        <v>-5.9179643478965502</v>
      </c>
      <c r="F124" s="7" t="s">
        <v>83</v>
      </c>
      <c r="G124" s="1">
        <v>4</v>
      </c>
      <c r="H124" s="9">
        <f t="shared" si="119"/>
        <v>4.9037977200967697</v>
      </c>
      <c r="I124" s="9">
        <f t="shared" si="120"/>
        <v>278.05379772009672</v>
      </c>
      <c r="J124" s="9">
        <f t="shared" si="121"/>
        <v>3.2676246001126667E-2</v>
      </c>
      <c r="K124" s="9">
        <f t="shared" si="130"/>
        <v>28.47</v>
      </c>
      <c r="L124" s="9">
        <f t="shared" si="131"/>
        <v>0.28470000000000001</v>
      </c>
      <c r="M124" s="1" t="s">
        <v>83</v>
      </c>
      <c r="O124" s="9">
        <f t="shared" si="132"/>
        <v>1.1198134116426794</v>
      </c>
      <c r="P124" s="9">
        <f t="shared" si="122"/>
        <v>3.6591298514197117E-2</v>
      </c>
      <c r="Q124" s="12">
        <f t="shared" si="133"/>
        <v>1.2075128509685049E-2</v>
      </c>
      <c r="R124" s="9">
        <f t="shared" si="134"/>
        <v>9.3951000000000007E-2</v>
      </c>
      <c r="S124" s="13">
        <f t="shared" si="123"/>
        <v>0.12852581143026734</v>
      </c>
      <c r="T124" s="2">
        <f t="shared" si="135"/>
        <v>0.01</v>
      </c>
      <c r="U124" s="14">
        <f t="shared" si="124"/>
        <v>1.2852581143026735E-3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2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26"/>
        <v>5.0000000000000001E-3</v>
      </c>
      <c r="AT124" s="1">
        <f t="shared" si="136"/>
        <v>6.7752581143026734E-3</v>
      </c>
      <c r="AU124" s="9">
        <f t="shared" si="137"/>
        <v>28.47</v>
      </c>
      <c r="AV124" s="1">
        <f t="shared" si="138"/>
        <v>0.33</v>
      </c>
      <c r="AW124" s="1">
        <f t="shared" si="127"/>
        <v>0</v>
      </c>
      <c r="AX124" s="1">
        <f t="shared" si="139"/>
        <v>0</v>
      </c>
      <c r="AZ124" s="1">
        <f t="shared" si="128"/>
        <v>0</v>
      </c>
      <c r="BA124" s="1">
        <f t="shared" si="140"/>
        <v>0</v>
      </c>
    </row>
    <row r="125" spans="1:53" x14ac:dyDescent="0.15">
      <c r="C125" s="7">
        <v>4</v>
      </c>
      <c r="D125" s="7">
        <v>6.8364071044000001</v>
      </c>
      <c r="E125" s="10">
        <f t="shared" si="129"/>
        <v>4.9037977200967697</v>
      </c>
      <c r="F125" s="7" t="s">
        <v>83</v>
      </c>
      <c r="G125" s="1">
        <v>5</v>
      </c>
      <c r="H125" s="9">
        <f t="shared" si="119"/>
        <v>6.8364071044000001</v>
      </c>
      <c r="I125" s="9">
        <f t="shared" si="120"/>
        <v>279.98640710439997</v>
      </c>
      <c r="J125" s="9">
        <f t="shared" si="121"/>
        <v>4.1610730831985625E-2</v>
      </c>
      <c r="K125" s="9">
        <f t="shared" si="130"/>
        <v>28.47</v>
      </c>
      <c r="L125" s="9">
        <f t="shared" si="131"/>
        <v>0.28470000000000001</v>
      </c>
      <c r="M125" s="1" t="s">
        <v>85</v>
      </c>
      <c r="N125" s="9">
        <f>(O124-P124)*$C$21/100</f>
        <v>1.0290610074720581</v>
      </c>
      <c r="O125" s="9">
        <f t="shared" si="132"/>
        <v>0.33886110565642413</v>
      </c>
      <c r="P125" s="9">
        <f t="shared" si="122"/>
        <v>1.4100258256898507E-2</v>
      </c>
      <c r="Q125" s="12">
        <f t="shared" si="133"/>
        <v>4.6530852247765077E-3</v>
      </c>
      <c r="R125" s="9">
        <f t="shared" si="134"/>
        <v>9.3951000000000007E-2</v>
      </c>
      <c r="S125" s="13">
        <f t="shared" si="123"/>
        <v>4.9526723768523032E-2</v>
      </c>
      <c r="T125" s="2">
        <f t="shared" si="135"/>
        <v>0.01</v>
      </c>
      <c r="U125" s="14">
        <f t="shared" si="124"/>
        <v>4.952672376852303E-4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2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26"/>
        <v>5.0000000000000001E-3</v>
      </c>
      <c r="AT125" s="1">
        <f t="shared" si="136"/>
        <v>5.9852672376852307E-3</v>
      </c>
      <c r="AU125" s="9">
        <f t="shared" si="137"/>
        <v>28.47</v>
      </c>
      <c r="AV125" s="1">
        <f t="shared" si="138"/>
        <v>0.33</v>
      </c>
      <c r="AW125" s="1">
        <f t="shared" si="127"/>
        <v>0</v>
      </c>
      <c r="AX125" s="1">
        <f t="shared" si="139"/>
        <v>0</v>
      </c>
      <c r="AZ125" s="1">
        <f t="shared" si="128"/>
        <v>0</v>
      </c>
      <c r="BA125" s="1">
        <f t="shared" si="140"/>
        <v>0</v>
      </c>
    </row>
    <row r="126" spans="1:53" x14ac:dyDescent="0.15">
      <c r="C126" s="7">
        <v>5</v>
      </c>
      <c r="D126" s="7">
        <v>12.054183623483899</v>
      </c>
      <c r="E126" s="10">
        <f t="shared" si="129"/>
        <v>6.8364071044000001</v>
      </c>
      <c r="F126" s="7" t="s">
        <v>85</v>
      </c>
      <c r="G126" s="1">
        <v>6</v>
      </c>
      <c r="H126" s="9">
        <f t="shared" si="119"/>
        <v>12.054183623483899</v>
      </c>
      <c r="I126" s="9">
        <f t="shared" si="120"/>
        <v>285.20418362348386</v>
      </c>
      <c r="J126" s="9">
        <f t="shared" si="121"/>
        <v>7.8616348311515524E-2</v>
      </c>
      <c r="K126" s="9">
        <f t="shared" si="130"/>
        <v>28.47</v>
      </c>
      <c r="L126" s="9">
        <f t="shared" si="131"/>
        <v>0.28470000000000001</v>
      </c>
      <c r="M126" s="1" t="s">
        <v>83</v>
      </c>
      <c r="O126" s="9">
        <f t="shared" si="132"/>
        <v>0.60946084739952555</v>
      </c>
      <c r="P126" s="9">
        <f t="shared" si="122"/>
        <v>4.7913586261392513E-2</v>
      </c>
      <c r="Q126" s="12">
        <f t="shared" si="133"/>
        <v>1.5811483466259529E-2</v>
      </c>
      <c r="R126" s="9">
        <f t="shared" si="134"/>
        <v>9.3951000000000007E-2</v>
      </c>
      <c r="S126" s="13">
        <f t="shared" si="123"/>
        <v>0.16829499916189852</v>
      </c>
      <c r="T126" s="2">
        <f t="shared" si="135"/>
        <v>0.01</v>
      </c>
      <c r="U126" s="14">
        <f t="shared" si="124"/>
        <v>1.6829499916189853E-3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2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26"/>
        <v>5.0000000000000001E-3</v>
      </c>
      <c r="AT126" s="1">
        <f t="shared" si="136"/>
        <v>7.1729499916189854E-3</v>
      </c>
      <c r="AU126" s="9">
        <f t="shared" si="137"/>
        <v>28.47</v>
      </c>
      <c r="AV126" s="1">
        <f t="shared" si="138"/>
        <v>0.33</v>
      </c>
      <c r="AW126" s="1">
        <f t="shared" si="127"/>
        <v>0</v>
      </c>
      <c r="AX126" s="1">
        <f t="shared" si="139"/>
        <v>0</v>
      </c>
      <c r="AZ126" s="1">
        <f t="shared" si="128"/>
        <v>0</v>
      </c>
      <c r="BA126" s="1">
        <f t="shared" si="140"/>
        <v>0</v>
      </c>
    </row>
    <row r="127" spans="1:53" x14ac:dyDescent="0.15">
      <c r="C127" s="7">
        <v>6</v>
      </c>
      <c r="D127" s="7">
        <v>15.972657190433299</v>
      </c>
      <c r="E127" s="10">
        <f t="shared" si="129"/>
        <v>12.054183623483899</v>
      </c>
      <c r="F127" s="7" t="s">
        <v>83</v>
      </c>
      <c r="G127" s="1">
        <v>7</v>
      </c>
      <c r="H127" s="9">
        <f t="shared" si="119"/>
        <v>15.972657190433299</v>
      </c>
      <c r="I127" s="9">
        <f t="shared" si="120"/>
        <v>289.1226571904333</v>
      </c>
      <c r="J127" s="9">
        <f t="shared" si="121"/>
        <v>0.12487016576570023</v>
      </c>
      <c r="K127" s="9">
        <f t="shared" si="130"/>
        <v>28.47</v>
      </c>
      <c r="L127" s="9">
        <f t="shared" si="131"/>
        <v>0.28470000000000001</v>
      </c>
      <c r="M127" s="1" t="s">
        <v>83</v>
      </c>
      <c r="O127" s="9">
        <f t="shared" si="132"/>
        <v>0.84624726113813298</v>
      </c>
      <c r="P127" s="9">
        <f t="shared" si="122"/>
        <v>0.10567103577708847</v>
      </c>
      <c r="Q127" s="12">
        <f t="shared" si="133"/>
        <v>3.4871441806439196E-2</v>
      </c>
      <c r="R127" s="9">
        <f t="shared" si="134"/>
        <v>9.3951000000000007E-2</v>
      </c>
      <c r="S127" s="13">
        <f t="shared" si="123"/>
        <v>0.37116626546220044</v>
      </c>
      <c r="T127" s="2">
        <f t="shared" si="135"/>
        <v>0.01</v>
      </c>
      <c r="U127" s="14">
        <f t="shared" si="124"/>
        <v>3.7116626546220043E-3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2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26"/>
        <v>7.4999999999999997E-3</v>
      </c>
      <c r="AT127" s="1">
        <f t="shared" si="136"/>
        <v>1.3661662654622004E-2</v>
      </c>
      <c r="AU127" s="9">
        <f t="shared" si="137"/>
        <v>28.47</v>
      </c>
      <c r="AV127" s="1">
        <f t="shared" si="138"/>
        <v>0.33</v>
      </c>
      <c r="AW127" s="1">
        <f t="shared" si="127"/>
        <v>0</v>
      </c>
      <c r="AX127" s="1">
        <f t="shared" si="139"/>
        <v>0</v>
      </c>
      <c r="AZ127" s="1">
        <f t="shared" si="128"/>
        <v>0</v>
      </c>
      <c r="BA127" s="1">
        <f t="shared" si="140"/>
        <v>0</v>
      </c>
    </row>
    <row r="128" spans="1:53" x14ac:dyDescent="0.15">
      <c r="C128" s="7">
        <v>7</v>
      </c>
      <c r="D128" s="7">
        <v>16.7135285806452</v>
      </c>
      <c r="E128" s="10">
        <f t="shared" si="129"/>
        <v>15.972657190433299</v>
      </c>
      <c r="F128" s="7" t="s">
        <v>83</v>
      </c>
      <c r="G128" s="1">
        <v>8</v>
      </c>
      <c r="H128" s="9">
        <f t="shared" si="119"/>
        <v>16.7135285806452</v>
      </c>
      <c r="I128" s="9">
        <f t="shared" si="120"/>
        <v>289.86352858064515</v>
      </c>
      <c r="J128" s="9">
        <f t="shared" si="121"/>
        <v>0.13609466153159253</v>
      </c>
      <c r="K128" s="9">
        <f t="shared" si="130"/>
        <v>28.47</v>
      </c>
      <c r="L128" s="9">
        <f t="shared" si="131"/>
        <v>0.28470000000000001</v>
      </c>
      <c r="M128" s="1" t="s">
        <v>83</v>
      </c>
      <c r="O128" s="9">
        <f t="shared" si="132"/>
        <v>1.0252762253610446</v>
      </c>
      <c r="P128" s="9">
        <f t="shared" si="122"/>
        <v>0.13953462086690013</v>
      </c>
      <c r="Q128" s="12">
        <f t="shared" si="133"/>
        <v>4.6046424886077048E-2</v>
      </c>
      <c r="R128" s="9">
        <f t="shared" si="134"/>
        <v>9.3951000000000007E-2</v>
      </c>
      <c r="S128" s="13">
        <f t="shared" si="123"/>
        <v>0.49011106732314763</v>
      </c>
      <c r="T128" s="2">
        <f t="shared" si="135"/>
        <v>0.01</v>
      </c>
      <c r="U128" s="14">
        <f t="shared" si="124"/>
        <v>4.9011106732314768E-3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2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26"/>
        <v>7.4999999999999997E-3</v>
      </c>
      <c r="AT128" s="1">
        <f t="shared" si="136"/>
        <v>1.4851110673231478E-2</v>
      </c>
      <c r="AU128" s="9">
        <f t="shared" si="137"/>
        <v>28.47</v>
      </c>
      <c r="AV128" s="1">
        <f t="shared" si="138"/>
        <v>0.33</v>
      </c>
      <c r="AW128" s="1">
        <f t="shared" si="127"/>
        <v>0</v>
      </c>
      <c r="AX128" s="1">
        <f t="shared" si="139"/>
        <v>0</v>
      </c>
      <c r="AZ128" s="1">
        <f t="shared" si="128"/>
        <v>0</v>
      </c>
      <c r="BA128" s="1">
        <f t="shared" si="140"/>
        <v>0</v>
      </c>
    </row>
    <row r="129" spans="1:54" x14ac:dyDescent="0.15">
      <c r="C129" s="7">
        <v>8</v>
      </c>
      <c r="D129" s="7">
        <v>17.330465280967701</v>
      </c>
      <c r="E129" s="10">
        <f t="shared" si="129"/>
        <v>16.7135285806452</v>
      </c>
      <c r="F129" s="7" t="s">
        <v>83</v>
      </c>
      <c r="G129" s="1">
        <v>9</v>
      </c>
      <c r="H129" s="9">
        <f t="shared" si="119"/>
        <v>17.330465280967701</v>
      </c>
      <c r="I129" s="9">
        <f t="shared" si="120"/>
        <v>290.48046528096768</v>
      </c>
      <c r="J129" s="9">
        <f t="shared" si="121"/>
        <v>0.14615866530621568</v>
      </c>
      <c r="K129" s="9">
        <f t="shared" si="130"/>
        <v>28.47</v>
      </c>
      <c r="L129" s="9">
        <f t="shared" si="131"/>
        <v>0.28470000000000001</v>
      </c>
      <c r="M129" s="1" t="s">
        <v>83</v>
      </c>
      <c r="O129" s="9">
        <f t="shared" si="132"/>
        <v>1.1704416044941444</v>
      </c>
      <c r="P129" s="9">
        <f t="shared" si="122"/>
        <v>0.17107018273172972</v>
      </c>
      <c r="Q129" s="12">
        <f t="shared" si="133"/>
        <v>5.6453160301470809E-2</v>
      </c>
      <c r="R129" s="9">
        <f t="shared" si="134"/>
        <v>9.3951000000000007E-2</v>
      </c>
      <c r="S129" s="13">
        <f t="shared" si="123"/>
        <v>0.60087875915605804</v>
      </c>
      <c r="T129" s="2">
        <f t="shared" si="135"/>
        <v>0.01</v>
      </c>
      <c r="U129" s="14">
        <f t="shared" si="124"/>
        <v>6.0087875915605807E-3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2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26"/>
        <v>7.4999999999999997E-3</v>
      </c>
      <c r="AT129" s="1">
        <f t="shared" si="136"/>
        <v>1.595878759156058E-2</v>
      </c>
      <c r="AU129" s="9">
        <f t="shared" si="137"/>
        <v>28.47</v>
      </c>
      <c r="AV129" s="1">
        <f t="shared" si="138"/>
        <v>0.33</v>
      </c>
      <c r="AW129" s="1">
        <f t="shared" si="127"/>
        <v>0</v>
      </c>
      <c r="AX129" s="1">
        <f t="shared" si="139"/>
        <v>0</v>
      </c>
      <c r="AZ129" s="1">
        <f t="shared" si="128"/>
        <v>0</v>
      </c>
      <c r="BA129" s="1">
        <f t="shared" si="140"/>
        <v>0</v>
      </c>
    </row>
    <row r="130" spans="1:54" x14ac:dyDescent="0.15">
      <c r="C130" s="7">
        <v>9</v>
      </c>
      <c r="D130" s="7">
        <v>12.602353986466699</v>
      </c>
      <c r="E130" s="10">
        <f t="shared" si="129"/>
        <v>17.330465280967701</v>
      </c>
      <c r="F130" s="7" t="s">
        <v>83</v>
      </c>
      <c r="G130" s="1">
        <v>10</v>
      </c>
      <c r="H130" s="9">
        <f t="shared" si="119"/>
        <v>12.602353986466699</v>
      </c>
      <c r="I130" s="9">
        <f t="shared" si="120"/>
        <v>285.75235398646669</v>
      </c>
      <c r="J130" s="9">
        <f t="shared" si="121"/>
        <v>8.393739913645909E-2</v>
      </c>
      <c r="K130" s="9">
        <f t="shared" si="130"/>
        <v>28.47</v>
      </c>
      <c r="L130" s="9">
        <f t="shared" si="131"/>
        <v>0.28470000000000001</v>
      </c>
      <c r="M130" s="1" t="s">
        <v>83</v>
      </c>
      <c r="O130" s="9">
        <f t="shared" si="132"/>
        <v>1.2840714217624145</v>
      </c>
      <c r="P130" s="9">
        <f t="shared" si="122"/>
        <v>0.10778161544819229</v>
      </c>
      <c r="Q130" s="12">
        <f t="shared" si="133"/>
        <v>3.5567933097903459E-2</v>
      </c>
      <c r="R130" s="9">
        <f t="shared" si="134"/>
        <v>9.3951000000000007E-2</v>
      </c>
      <c r="S130" s="13">
        <f t="shared" si="123"/>
        <v>0.37857961169017312</v>
      </c>
      <c r="T130" s="2">
        <f t="shared" si="135"/>
        <v>0.01</v>
      </c>
      <c r="U130" s="14">
        <f t="shared" si="124"/>
        <v>3.7857961169017315E-3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2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26"/>
        <v>7.4999999999999997E-3</v>
      </c>
      <c r="AT130" s="1">
        <f t="shared" si="136"/>
        <v>1.3735796116901733E-2</v>
      </c>
      <c r="AU130" s="9">
        <f t="shared" si="137"/>
        <v>28.47</v>
      </c>
      <c r="AV130" s="1">
        <f t="shared" si="138"/>
        <v>0.33</v>
      </c>
      <c r="AW130" s="1">
        <f t="shared" si="127"/>
        <v>0</v>
      </c>
      <c r="AX130" s="1">
        <f t="shared" si="139"/>
        <v>0</v>
      </c>
      <c r="AZ130" s="1">
        <f t="shared" si="128"/>
        <v>0</v>
      </c>
      <c r="BA130" s="1">
        <f t="shared" si="140"/>
        <v>0</v>
      </c>
    </row>
    <row r="131" spans="1:54" x14ac:dyDescent="0.15">
      <c r="C131" s="7">
        <v>10</v>
      </c>
      <c r="D131" s="7">
        <v>7.2020368192580699</v>
      </c>
      <c r="E131" s="10">
        <f t="shared" si="129"/>
        <v>12.602353986466699</v>
      </c>
      <c r="F131" s="7" t="s">
        <v>83</v>
      </c>
      <c r="G131" s="1">
        <v>11</v>
      </c>
      <c r="H131" s="9">
        <f t="shared" si="119"/>
        <v>7.2020368192580699</v>
      </c>
      <c r="I131" s="9">
        <f t="shared" si="120"/>
        <v>280.35203681925805</v>
      </c>
      <c r="J131" s="9">
        <f t="shared" si="121"/>
        <v>4.3541399145895748E-2</v>
      </c>
      <c r="K131" s="9">
        <f t="shared" si="130"/>
        <v>28.47</v>
      </c>
      <c r="L131" s="9">
        <f t="shared" si="131"/>
        <v>0.28470000000000001</v>
      </c>
      <c r="M131" s="1" t="s">
        <v>85</v>
      </c>
      <c r="N131" s="9">
        <f>(O130-P130)*$C$21/100</f>
        <v>1.1174753159985111</v>
      </c>
      <c r="O131" s="9">
        <f t="shared" si="132"/>
        <v>0.34351449031571102</v>
      </c>
      <c r="P131" s="9">
        <f t="shared" si="122"/>
        <v>1.4957101535235313E-2</v>
      </c>
      <c r="Q131" s="12">
        <f t="shared" si="133"/>
        <v>4.9358435066276535E-3</v>
      </c>
      <c r="R131" s="9">
        <f t="shared" si="134"/>
        <v>9.3951000000000007E-2</v>
      </c>
      <c r="S131" s="13">
        <f t="shared" si="123"/>
        <v>5.2536359449368852E-2</v>
      </c>
      <c r="T131" s="2">
        <f t="shared" si="135"/>
        <v>0.01</v>
      </c>
      <c r="U131" s="14">
        <f t="shared" si="124"/>
        <v>5.2536359449368859E-4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2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26"/>
        <v>5.0000000000000001E-3</v>
      </c>
      <c r="AT131" s="1">
        <f t="shared" si="136"/>
        <v>6.0153635944936888E-3</v>
      </c>
      <c r="AU131" s="9">
        <f t="shared" si="137"/>
        <v>28.47</v>
      </c>
      <c r="AV131" s="1">
        <f t="shared" si="138"/>
        <v>0.33</v>
      </c>
      <c r="AW131" s="1">
        <f t="shared" si="127"/>
        <v>0</v>
      </c>
      <c r="AX131" s="1">
        <f t="shared" si="139"/>
        <v>0</v>
      </c>
      <c r="AZ131" s="1">
        <f t="shared" si="128"/>
        <v>0</v>
      </c>
      <c r="BA131" s="1">
        <f t="shared" si="140"/>
        <v>0</v>
      </c>
    </row>
    <row r="132" spans="1:54" x14ac:dyDescent="0.15">
      <c r="C132" s="7">
        <v>11</v>
      </c>
      <c r="D132" s="7">
        <v>3.5862957385000001</v>
      </c>
      <c r="E132" s="10">
        <f t="shared" si="129"/>
        <v>7.2020368192580699</v>
      </c>
      <c r="F132" s="7" t="s">
        <v>85</v>
      </c>
      <c r="G132" s="1">
        <v>12</v>
      </c>
      <c r="H132" s="9">
        <f t="shared" si="119"/>
        <v>3.5862957385000001</v>
      </c>
      <c r="I132" s="9">
        <f t="shared" si="120"/>
        <v>276.73629573849996</v>
      </c>
      <c r="J132" s="9">
        <f t="shared" si="121"/>
        <v>2.7658535713080079E-2</v>
      </c>
      <c r="K132" s="9">
        <f t="shared" si="130"/>
        <v>28.47</v>
      </c>
      <c r="L132" s="9">
        <f t="shared" si="131"/>
        <v>0.28470000000000001</v>
      </c>
      <c r="M132" s="1" t="s">
        <v>83</v>
      </c>
      <c r="O132" s="9">
        <f t="shared" si="132"/>
        <v>0.61325738878047564</v>
      </c>
      <c r="P132" s="9">
        <f t="shared" si="122"/>
        <v>1.6961801388895019E-2</v>
      </c>
      <c r="Q132" s="12">
        <f t="shared" si="133"/>
        <v>5.5973944583353561E-3</v>
      </c>
      <c r="R132" s="9">
        <f t="shared" si="134"/>
        <v>9.3951000000000007E-2</v>
      </c>
      <c r="S132" s="13">
        <f t="shared" si="123"/>
        <v>5.9577806072690614E-2</v>
      </c>
      <c r="T132" s="2">
        <f t="shared" si="135"/>
        <v>0.01</v>
      </c>
      <c r="U132" s="14">
        <f t="shared" si="124"/>
        <v>5.9577806072690618E-4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2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26"/>
        <v>5.0000000000000001E-3</v>
      </c>
      <c r="AT132" s="1">
        <f t="shared" si="136"/>
        <v>6.0857780607269062E-3</v>
      </c>
      <c r="AU132" s="9">
        <f t="shared" si="137"/>
        <v>28.47</v>
      </c>
      <c r="AV132" s="1">
        <f t="shared" si="138"/>
        <v>0.33</v>
      </c>
      <c r="AW132" s="1">
        <f t="shared" si="127"/>
        <v>0</v>
      </c>
      <c r="AX132" s="1">
        <f t="shared" si="139"/>
        <v>0</v>
      </c>
      <c r="AY132" s="1">
        <f>SUM(AX121:AX132)</f>
        <v>0</v>
      </c>
      <c r="AZ132" s="1">
        <f t="shared" si="128"/>
        <v>0</v>
      </c>
      <c r="BA132" s="1">
        <f t="shared" si="140"/>
        <v>0</v>
      </c>
      <c r="BB132" s="1">
        <f>SUM(BA121:BA132)</f>
        <v>0</v>
      </c>
    </row>
    <row r="133" spans="1:54" x14ac:dyDescent="0.3">
      <c r="C133" s="7">
        <v>12</v>
      </c>
      <c r="D133" s="19">
        <v>-2.52353586680645</v>
      </c>
      <c r="E133" s="10">
        <f t="shared" si="129"/>
        <v>3.5862957385000001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-0.280124886645161</v>
      </c>
      <c r="E136" s="7"/>
      <c r="F136" s="7"/>
      <c r="G136" s="1">
        <v>1</v>
      </c>
      <c r="H136" s="9">
        <f t="shared" ref="H136:H147" si="141">E137</f>
        <v>-0.280124886645161</v>
      </c>
      <c r="I136" s="9">
        <f t="shared" ref="I136:I147" si="142">H136+273.15</f>
        <v>272.86987511335479</v>
      </c>
      <c r="J136" s="9">
        <f>EXP(($C$15*(I136-$C$13))/($C$16*I136*$C$13))</f>
        <v>1.6800199867343449E-2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3">O136*J136</f>
        <v>1.2752156708890655E-2</v>
      </c>
      <c r="Q136" s="12">
        <f>P136*$B$138</f>
        <v>3.3155607443115707E-3</v>
      </c>
      <c r="R136" s="9">
        <f>L136*$B$138</f>
        <v>0.19735245833333334</v>
      </c>
      <c r="S136" s="13">
        <f t="shared" ref="S136:S147" si="144">Q136/R136</f>
        <v>1.6800199867343449E-2</v>
      </c>
      <c r="T136" s="2">
        <f>$B$137/100</f>
        <v>0.01</v>
      </c>
      <c r="U136" s="14">
        <f t="shared" ref="U136:U147" si="145">S136*T136</f>
        <v>1.6800199867343448E-4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46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47">AR136*AQ136</f>
        <v>5.0000000000000001E-3</v>
      </c>
      <c r="AT136" s="1">
        <f t="shared" ref="AT136:AT147" si="148">(AS136+AM136+AD136+AA136+U136+X136+AG136+AJ136+AP136)</f>
        <v>5.6580019986734349E-3</v>
      </c>
      <c r="AU136" s="9">
        <f>$B$136/12</f>
        <v>75.904791666666668</v>
      </c>
      <c r="AV136" s="1">
        <f>$B$138</f>
        <v>0.26</v>
      </c>
      <c r="AW136" s="1">
        <f>$E$10/12</f>
        <v>0</v>
      </c>
      <c r="AX136" s="1">
        <f t="shared" ref="AX136:AX147" si="149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-2.0222675474838701</v>
      </c>
      <c r="E137" s="10">
        <f t="shared" ref="E137:E148" si="150">D136</f>
        <v>-0.280124886645161</v>
      </c>
      <c r="F137" s="7" t="s">
        <v>83</v>
      </c>
      <c r="G137" s="1">
        <v>2</v>
      </c>
      <c r="H137" s="9">
        <f t="shared" si="141"/>
        <v>-2.0222675474838701</v>
      </c>
      <c r="I137" s="9">
        <f t="shared" si="142"/>
        <v>271.12773245251611</v>
      </c>
      <c r="J137" s="9">
        <f t="shared" ref="J137:J147" si="151">EXP(($C$15*(I137-$C$13))/($C$16*I137*$C$13))</f>
        <v>1.335791096789809E-2</v>
      </c>
      <c r="K137" s="9">
        <f t="shared" ref="K137:K147" si="152">$B$136/12</f>
        <v>75.904791666666668</v>
      </c>
      <c r="L137" s="9">
        <f t="shared" ref="L137:L147" si="153">K137*$B$137/100</f>
        <v>0.75904791666666671</v>
      </c>
      <c r="M137" s="1" t="s">
        <v>83</v>
      </c>
      <c r="O137" s="9">
        <f t="shared" ref="O137:O147" si="154">L137+O136-P136-N137</f>
        <v>1.5053436766244428</v>
      </c>
      <c r="P137" s="9">
        <f t="shared" si="143"/>
        <v>2.0108246808437681E-2</v>
      </c>
      <c r="Q137" s="12">
        <f t="shared" ref="Q137:Q147" si="155">P137*$B$138</f>
        <v>5.2281441701937971E-3</v>
      </c>
      <c r="R137" s="9">
        <f t="shared" ref="R137:R147" si="156">L137*$B$138</f>
        <v>0.19735245833333334</v>
      </c>
      <c r="S137" s="13">
        <f t="shared" si="144"/>
        <v>2.6491406361725315E-2</v>
      </c>
      <c r="T137" s="2">
        <f t="shared" ref="T137:T147" si="157">$B$137/100</f>
        <v>0.01</v>
      </c>
      <c r="U137" s="14">
        <f t="shared" si="145"/>
        <v>2.6491406361725317E-4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46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47"/>
        <v>5.0000000000000001E-3</v>
      </c>
      <c r="AT137" s="1">
        <f t="shared" si="148"/>
        <v>5.7549140636172528E-3</v>
      </c>
      <c r="AU137" s="9">
        <f t="shared" ref="AU137:AU147" si="158">$B$136/12</f>
        <v>75.904791666666668</v>
      </c>
      <c r="AV137" s="1">
        <f t="shared" ref="AV137:AV147" si="159">$B$138</f>
        <v>0.26</v>
      </c>
      <c r="AW137" s="1">
        <f t="shared" ref="AW137:AW147" si="160">$E$10/12</f>
        <v>0</v>
      </c>
      <c r="AX137" s="1">
        <f t="shared" si="149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-5.9179643478965502</v>
      </c>
      <c r="E138" s="10">
        <f t="shared" si="150"/>
        <v>-2.0222675474838701</v>
      </c>
      <c r="F138" s="7" t="s">
        <v>83</v>
      </c>
      <c r="G138" s="1">
        <v>3</v>
      </c>
      <c r="H138" s="9">
        <f t="shared" si="141"/>
        <v>-5.9179643478965502</v>
      </c>
      <c r="I138" s="9">
        <f t="shared" si="142"/>
        <v>267.23203565210343</v>
      </c>
      <c r="J138" s="9">
        <f t="shared" si="151"/>
        <v>7.9135980705754144E-3</v>
      </c>
      <c r="K138" s="9">
        <f t="shared" si="152"/>
        <v>75.904791666666668</v>
      </c>
      <c r="L138" s="9">
        <f t="shared" si="153"/>
        <v>0.75904791666666671</v>
      </c>
      <c r="M138" s="1" t="s">
        <v>83</v>
      </c>
      <c r="O138" s="9">
        <f t="shared" si="154"/>
        <v>2.2442833464826717</v>
      </c>
      <c r="P138" s="9">
        <f t="shared" si="143"/>
        <v>1.7760356360549803E-2</v>
      </c>
      <c r="Q138" s="12">
        <f t="shared" si="155"/>
        <v>4.6176926537429492E-3</v>
      </c>
      <c r="R138" s="9">
        <f t="shared" si="156"/>
        <v>0.19735245833333334</v>
      </c>
      <c r="S138" s="13">
        <f t="shared" si="144"/>
        <v>2.3398201840199771E-2</v>
      </c>
      <c r="T138" s="2">
        <f t="shared" si="157"/>
        <v>0.01</v>
      </c>
      <c r="U138" s="14">
        <f t="shared" si="145"/>
        <v>2.3398201840199771E-4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46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47"/>
        <v>5.0000000000000001E-3</v>
      </c>
      <c r="AT138" s="1">
        <f t="shared" si="148"/>
        <v>5.7239820184019977E-3</v>
      </c>
      <c r="AU138" s="9">
        <f t="shared" si="158"/>
        <v>75.904791666666668</v>
      </c>
      <c r="AV138" s="1">
        <f t="shared" si="159"/>
        <v>0.26</v>
      </c>
      <c r="AW138" s="1">
        <f t="shared" si="160"/>
        <v>0</v>
      </c>
      <c r="AX138" s="1">
        <f t="shared" si="149"/>
        <v>0</v>
      </c>
    </row>
    <row r="139" spans="1:54" x14ac:dyDescent="0.15">
      <c r="C139" s="7">
        <v>3</v>
      </c>
      <c r="D139" s="7">
        <v>4.9037977200967697</v>
      </c>
      <c r="E139" s="10">
        <f t="shared" si="150"/>
        <v>-5.9179643478965502</v>
      </c>
      <c r="F139" s="7" t="s">
        <v>83</v>
      </c>
      <c r="G139" s="1">
        <v>4</v>
      </c>
      <c r="H139" s="9">
        <f t="shared" si="141"/>
        <v>4.9037977200967697</v>
      </c>
      <c r="I139" s="9">
        <f t="shared" si="142"/>
        <v>278.05379772009672</v>
      </c>
      <c r="J139" s="9">
        <f t="shared" si="151"/>
        <v>3.2676246001126667E-2</v>
      </c>
      <c r="K139" s="9">
        <f t="shared" si="152"/>
        <v>75.904791666666668</v>
      </c>
      <c r="L139" s="9">
        <f t="shared" si="153"/>
        <v>0.75904791666666671</v>
      </c>
      <c r="M139" s="1" t="s">
        <v>83</v>
      </c>
      <c r="O139" s="9">
        <f t="shared" si="154"/>
        <v>2.9855709067887886</v>
      </c>
      <c r="P139" s="9">
        <f t="shared" si="143"/>
        <v>9.7557249404037275E-2</v>
      </c>
      <c r="Q139" s="12">
        <f t="shared" si="155"/>
        <v>2.5364884845049691E-2</v>
      </c>
      <c r="R139" s="9">
        <f t="shared" si="156"/>
        <v>0.19735245833333334</v>
      </c>
      <c r="S139" s="13">
        <f t="shared" si="144"/>
        <v>0.12852581143026734</v>
      </c>
      <c r="T139" s="2">
        <f t="shared" si="157"/>
        <v>0.01</v>
      </c>
      <c r="U139" s="14">
        <f t="shared" si="145"/>
        <v>1.2852581143026735E-3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46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47"/>
        <v>5.0000000000000001E-3</v>
      </c>
      <c r="AT139" s="1">
        <f t="shared" si="148"/>
        <v>6.7752581143026734E-3</v>
      </c>
      <c r="AU139" s="9">
        <f t="shared" si="158"/>
        <v>75.904791666666668</v>
      </c>
      <c r="AV139" s="1">
        <f t="shared" si="159"/>
        <v>0.26</v>
      </c>
      <c r="AW139" s="1">
        <f t="shared" si="160"/>
        <v>0</v>
      </c>
      <c r="AX139" s="1">
        <f t="shared" si="149"/>
        <v>0</v>
      </c>
    </row>
    <row r="140" spans="1:54" x14ac:dyDescent="0.15">
      <c r="C140" s="7">
        <v>4</v>
      </c>
      <c r="D140" s="7">
        <v>6.8364071044000001</v>
      </c>
      <c r="E140" s="10">
        <f t="shared" si="150"/>
        <v>4.9037977200967697</v>
      </c>
      <c r="F140" s="7" t="s">
        <v>83</v>
      </c>
      <c r="G140" s="1">
        <v>5</v>
      </c>
      <c r="H140" s="9">
        <f t="shared" si="141"/>
        <v>6.8364071044000001</v>
      </c>
      <c r="I140" s="9">
        <f t="shared" si="142"/>
        <v>279.98640710439997</v>
      </c>
      <c r="J140" s="9">
        <f t="shared" si="151"/>
        <v>4.1610730831985625E-2</v>
      </c>
      <c r="K140" s="9">
        <f t="shared" si="152"/>
        <v>75.904791666666668</v>
      </c>
      <c r="L140" s="9">
        <f t="shared" si="153"/>
        <v>0.75904791666666671</v>
      </c>
      <c r="M140" s="1" t="s">
        <v>85</v>
      </c>
      <c r="N140" s="9">
        <f>(O139-P139)*$C$24/100</f>
        <v>0</v>
      </c>
      <c r="O140" s="9">
        <f t="shared" si="154"/>
        <v>3.6470615740514183</v>
      </c>
      <c r="P140" s="9">
        <f t="shared" si="143"/>
        <v>0.15175689748553137</v>
      </c>
      <c r="Q140" s="12">
        <f t="shared" si="155"/>
        <v>3.945679334623816E-2</v>
      </c>
      <c r="R140" s="9">
        <f t="shared" si="156"/>
        <v>0.19735245833333334</v>
      </c>
      <c r="S140" s="13">
        <f t="shared" si="144"/>
        <v>0.19993058956273363</v>
      </c>
      <c r="T140" s="2">
        <f t="shared" si="157"/>
        <v>0.01</v>
      </c>
      <c r="U140" s="14">
        <f t="shared" si="145"/>
        <v>1.9993058956273364E-3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46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47"/>
        <v>5.0000000000000001E-3</v>
      </c>
      <c r="AT140" s="1">
        <f t="shared" si="148"/>
        <v>7.489305895627337E-3</v>
      </c>
      <c r="AU140" s="9">
        <f t="shared" si="158"/>
        <v>75.904791666666668</v>
      </c>
      <c r="AV140" s="1">
        <f t="shared" si="159"/>
        <v>0.26</v>
      </c>
      <c r="AW140" s="1">
        <f t="shared" si="160"/>
        <v>0</v>
      </c>
      <c r="AX140" s="1">
        <f t="shared" si="149"/>
        <v>0</v>
      </c>
    </row>
    <row r="141" spans="1:54" x14ac:dyDescent="0.15">
      <c r="C141" s="7">
        <v>5</v>
      </c>
      <c r="D141" s="7">
        <v>12.054183623483899</v>
      </c>
      <c r="E141" s="10">
        <f t="shared" si="150"/>
        <v>6.8364071044000001</v>
      </c>
      <c r="F141" s="7" t="s">
        <v>85</v>
      </c>
      <c r="G141" s="1">
        <v>6</v>
      </c>
      <c r="H141" s="9">
        <f t="shared" si="141"/>
        <v>12.054183623483899</v>
      </c>
      <c r="I141" s="9">
        <f t="shared" si="142"/>
        <v>285.20418362348386</v>
      </c>
      <c r="J141" s="9">
        <f t="shared" si="151"/>
        <v>7.8616348311515524E-2</v>
      </c>
      <c r="K141" s="9">
        <f t="shared" si="152"/>
        <v>75.904791666666668</v>
      </c>
      <c r="L141" s="9">
        <f t="shared" si="153"/>
        <v>0.75904791666666671</v>
      </c>
      <c r="M141" s="1" t="s">
        <v>83</v>
      </c>
      <c r="O141" s="9">
        <f t="shared" si="154"/>
        <v>4.2543525932325537</v>
      </c>
      <c r="P141" s="9">
        <f t="shared" si="143"/>
        <v>0.33446166530956978</v>
      </c>
      <c r="Q141" s="12">
        <f t="shared" si="155"/>
        <v>8.6960032980488142E-2</v>
      </c>
      <c r="R141" s="9">
        <f t="shared" si="156"/>
        <v>0.19735245833333334</v>
      </c>
      <c r="S141" s="13">
        <f t="shared" si="144"/>
        <v>0.44063313786347891</v>
      </c>
      <c r="T141" s="2">
        <f t="shared" si="157"/>
        <v>0.01</v>
      </c>
      <c r="U141" s="14">
        <f t="shared" si="145"/>
        <v>4.4063313786347888E-3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46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47"/>
        <v>5.0000000000000001E-3</v>
      </c>
      <c r="AT141" s="1">
        <f t="shared" si="148"/>
        <v>9.896331378634788E-3</v>
      </c>
      <c r="AU141" s="9">
        <f t="shared" si="158"/>
        <v>75.904791666666668</v>
      </c>
      <c r="AV141" s="1">
        <f t="shared" si="159"/>
        <v>0.26</v>
      </c>
      <c r="AW141" s="1">
        <f t="shared" si="160"/>
        <v>0</v>
      </c>
      <c r="AX141" s="1">
        <f t="shared" si="149"/>
        <v>0</v>
      </c>
    </row>
    <row r="142" spans="1:54" x14ac:dyDescent="0.15">
      <c r="C142" s="7">
        <v>6</v>
      </c>
      <c r="D142" s="7">
        <v>15.972657190433299</v>
      </c>
      <c r="E142" s="10">
        <f t="shared" si="150"/>
        <v>12.054183623483899</v>
      </c>
      <c r="F142" s="7" t="s">
        <v>83</v>
      </c>
      <c r="G142" s="1">
        <v>7</v>
      </c>
      <c r="H142" s="9">
        <f t="shared" si="141"/>
        <v>15.972657190433299</v>
      </c>
      <c r="I142" s="9">
        <f t="shared" si="142"/>
        <v>289.1226571904333</v>
      </c>
      <c r="J142" s="9">
        <f t="shared" si="151"/>
        <v>0.12487016576570023</v>
      </c>
      <c r="K142" s="9">
        <f t="shared" si="152"/>
        <v>75.904791666666668</v>
      </c>
      <c r="L142" s="9">
        <f t="shared" si="153"/>
        <v>0.75904791666666671</v>
      </c>
      <c r="M142" s="1" t="s">
        <v>83</v>
      </c>
      <c r="O142" s="9">
        <f t="shared" si="154"/>
        <v>4.6789388445896503</v>
      </c>
      <c r="P142" s="9">
        <f t="shared" si="143"/>
        <v>0.58425986913148353</v>
      </c>
      <c r="Q142" s="12">
        <f t="shared" si="155"/>
        <v>0.15190756597418573</v>
      </c>
      <c r="R142" s="9">
        <f t="shared" si="156"/>
        <v>0.19735245833333334</v>
      </c>
      <c r="S142" s="13">
        <f t="shared" si="144"/>
        <v>0.76972725476573478</v>
      </c>
      <c r="T142" s="2">
        <f t="shared" si="157"/>
        <v>0.01</v>
      </c>
      <c r="U142" s="14">
        <f t="shared" si="145"/>
        <v>7.6972725476573481E-3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46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47"/>
        <v>7.4999999999999997E-3</v>
      </c>
      <c r="AT142" s="1">
        <f t="shared" si="148"/>
        <v>1.7647272547657349E-2</v>
      </c>
      <c r="AU142" s="9">
        <f t="shared" si="158"/>
        <v>75.904791666666668</v>
      </c>
      <c r="AV142" s="1">
        <f t="shared" si="159"/>
        <v>0.26</v>
      </c>
      <c r="AW142" s="1">
        <f t="shared" si="160"/>
        <v>0</v>
      </c>
      <c r="AX142" s="1">
        <f t="shared" si="149"/>
        <v>0</v>
      </c>
    </row>
    <row r="143" spans="1:54" x14ac:dyDescent="0.15">
      <c r="C143" s="7">
        <v>7</v>
      </c>
      <c r="D143" s="7">
        <v>16.7135285806452</v>
      </c>
      <c r="E143" s="10">
        <f t="shared" si="150"/>
        <v>15.972657190433299</v>
      </c>
      <c r="F143" s="7" t="s">
        <v>83</v>
      </c>
      <c r="G143" s="1">
        <v>8</v>
      </c>
      <c r="H143" s="9">
        <f t="shared" si="141"/>
        <v>16.7135285806452</v>
      </c>
      <c r="I143" s="9">
        <f t="shared" si="142"/>
        <v>289.86352858064515</v>
      </c>
      <c r="J143" s="9">
        <f t="shared" si="151"/>
        <v>0.13609466153159253</v>
      </c>
      <c r="K143" s="9">
        <f t="shared" si="152"/>
        <v>75.904791666666668</v>
      </c>
      <c r="L143" s="9">
        <f t="shared" si="153"/>
        <v>0.75904791666666671</v>
      </c>
      <c r="M143" s="1" t="s">
        <v>83</v>
      </c>
      <c r="O143" s="9">
        <f t="shared" si="154"/>
        <v>4.8537268921248335</v>
      </c>
      <c r="P143" s="9">
        <f t="shared" si="143"/>
        <v>0.66056631855051773</v>
      </c>
      <c r="Q143" s="12">
        <f t="shared" si="155"/>
        <v>0.17174724282313461</v>
      </c>
      <c r="R143" s="9">
        <f t="shared" si="156"/>
        <v>0.19735245833333334</v>
      </c>
      <c r="S143" s="13">
        <f t="shared" si="144"/>
        <v>0.87025641470880044</v>
      </c>
      <c r="T143" s="2">
        <f t="shared" si="157"/>
        <v>0.01</v>
      </c>
      <c r="U143" s="14">
        <f t="shared" si="145"/>
        <v>8.7025641470880044E-3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46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47"/>
        <v>7.4999999999999997E-3</v>
      </c>
      <c r="AT143" s="1">
        <f t="shared" si="148"/>
        <v>1.8652564147088005E-2</v>
      </c>
      <c r="AU143" s="9">
        <f t="shared" si="158"/>
        <v>75.904791666666668</v>
      </c>
      <c r="AV143" s="1">
        <f t="shared" si="159"/>
        <v>0.26</v>
      </c>
      <c r="AW143" s="1">
        <f t="shared" si="160"/>
        <v>0</v>
      </c>
      <c r="AX143" s="1">
        <f t="shared" si="149"/>
        <v>0</v>
      </c>
    </row>
    <row r="144" spans="1:54" x14ac:dyDescent="0.15">
      <c r="C144" s="7">
        <v>8</v>
      </c>
      <c r="D144" s="7">
        <v>17.330465280967701</v>
      </c>
      <c r="E144" s="10">
        <f t="shared" si="150"/>
        <v>16.7135285806452</v>
      </c>
      <c r="F144" s="7" t="s">
        <v>83</v>
      </c>
      <c r="G144" s="1">
        <v>9</v>
      </c>
      <c r="H144" s="9">
        <f t="shared" si="141"/>
        <v>17.330465280967701</v>
      </c>
      <c r="I144" s="9">
        <f t="shared" si="142"/>
        <v>290.48046528096768</v>
      </c>
      <c r="J144" s="9">
        <f t="shared" si="151"/>
        <v>0.14615866530621568</v>
      </c>
      <c r="K144" s="9">
        <f t="shared" si="152"/>
        <v>75.904791666666668</v>
      </c>
      <c r="L144" s="9">
        <f t="shared" si="153"/>
        <v>0.75904791666666671</v>
      </c>
      <c r="M144" s="1" t="s">
        <v>83</v>
      </c>
      <c r="O144" s="9">
        <f t="shared" si="154"/>
        <v>4.9522084902409826</v>
      </c>
      <c r="P144" s="9">
        <f t="shared" si="143"/>
        <v>0.72380818325173146</v>
      </c>
      <c r="Q144" s="12">
        <f t="shared" si="155"/>
        <v>0.18819012764545018</v>
      </c>
      <c r="R144" s="9">
        <f t="shared" si="156"/>
        <v>0.19735245833333334</v>
      </c>
      <c r="S144" s="13">
        <f t="shared" si="144"/>
        <v>0.95357376966438512</v>
      </c>
      <c r="T144" s="2">
        <f t="shared" si="157"/>
        <v>0.01</v>
      </c>
      <c r="U144" s="14">
        <f t="shared" si="145"/>
        <v>9.535737696643851E-3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46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47"/>
        <v>7.4999999999999997E-3</v>
      </c>
      <c r="AT144" s="1">
        <f t="shared" si="148"/>
        <v>1.948573769664385E-2</v>
      </c>
      <c r="AU144" s="9">
        <f t="shared" si="158"/>
        <v>75.904791666666668</v>
      </c>
      <c r="AV144" s="1">
        <f t="shared" si="159"/>
        <v>0.26</v>
      </c>
      <c r="AW144" s="1">
        <f t="shared" si="160"/>
        <v>0</v>
      </c>
      <c r="AX144" s="1">
        <f t="shared" si="149"/>
        <v>0</v>
      </c>
    </row>
    <row r="145" spans="3:51" x14ac:dyDescent="0.15">
      <c r="C145" s="7">
        <v>9</v>
      </c>
      <c r="D145" s="7">
        <v>12.602353986466699</v>
      </c>
      <c r="E145" s="10">
        <f t="shared" si="150"/>
        <v>17.330465280967701</v>
      </c>
      <c r="F145" s="7" t="s">
        <v>83</v>
      </c>
      <c r="G145" s="1">
        <v>10</v>
      </c>
      <c r="H145" s="9">
        <f t="shared" si="141"/>
        <v>12.602353986466699</v>
      </c>
      <c r="I145" s="9">
        <f t="shared" si="142"/>
        <v>285.75235398646669</v>
      </c>
      <c r="J145" s="9">
        <f t="shared" si="151"/>
        <v>8.393739913645909E-2</v>
      </c>
      <c r="K145" s="9">
        <f t="shared" si="152"/>
        <v>75.904791666666668</v>
      </c>
      <c r="L145" s="9">
        <f t="shared" si="153"/>
        <v>0.75904791666666671</v>
      </c>
      <c r="M145" s="1" t="s">
        <v>83</v>
      </c>
      <c r="O145" s="9">
        <f t="shared" si="154"/>
        <v>4.9874482236559183</v>
      </c>
      <c r="P145" s="9">
        <f t="shared" si="143"/>
        <v>0.41863343222143068</v>
      </c>
      <c r="Q145" s="12">
        <f t="shared" si="155"/>
        <v>0.10884469237757198</v>
      </c>
      <c r="R145" s="9">
        <f t="shared" si="156"/>
        <v>0.19735245833333334</v>
      </c>
      <c r="S145" s="13">
        <f t="shared" si="144"/>
        <v>0.55152438077933907</v>
      </c>
      <c r="T145" s="2">
        <f t="shared" si="157"/>
        <v>0.01</v>
      </c>
      <c r="U145" s="14">
        <f t="shared" si="145"/>
        <v>5.5152438077933907E-3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46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47"/>
        <v>7.4999999999999997E-3</v>
      </c>
      <c r="AT145" s="1">
        <f t="shared" si="148"/>
        <v>1.5465243807793391E-2</v>
      </c>
      <c r="AU145" s="9">
        <f t="shared" si="158"/>
        <v>75.904791666666668</v>
      </c>
      <c r="AV145" s="1">
        <f t="shared" si="159"/>
        <v>0.26</v>
      </c>
      <c r="AW145" s="1">
        <f t="shared" si="160"/>
        <v>0</v>
      </c>
      <c r="AX145" s="1">
        <f t="shared" si="149"/>
        <v>0</v>
      </c>
    </row>
    <row r="146" spans="3:51" x14ac:dyDescent="0.15">
      <c r="C146" s="7">
        <v>10</v>
      </c>
      <c r="D146" s="7">
        <v>7.2020368192580699</v>
      </c>
      <c r="E146" s="10">
        <f t="shared" si="150"/>
        <v>12.602353986466699</v>
      </c>
      <c r="F146" s="7" t="s">
        <v>83</v>
      </c>
      <c r="G146" s="1">
        <v>11</v>
      </c>
      <c r="H146" s="9">
        <f t="shared" si="141"/>
        <v>7.2020368192580699</v>
      </c>
      <c r="I146" s="9">
        <f t="shared" si="142"/>
        <v>280.35203681925805</v>
      </c>
      <c r="J146" s="9">
        <f t="shared" si="151"/>
        <v>4.3541399145895748E-2</v>
      </c>
      <c r="K146" s="9">
        <f t="shared" si="152"/>
        <v>75.904791666666668</v>
      </c>
      <c r="L146" s="9">
        <f t="shared" si="153"/>
        <v>0.75904791666666671</v>
      </c>
      <c r="M146" s="1" t="s">
        <v>85</v>
      </c>
      <c r="N146" s="9">
        <f>(O145-P145)*$C$24/100</f>
        <v>0</v>
      </c>
      <c r="O146" s="9">
        <f t="shared" si="154"/>
        <v>5.3278627081011543</v>
      </c>
      <c r="P146" s="9">
        <f t="shared" si="143"/>
        <v>0.2319825967679654</v>
      </c>
      <c r="Q146" s="12">
        <f t="shared" si="155"/>
        <v>6.0315475159671006E-2</v>
      </c>
      <c r="R146" s="9">
        <f t="shared" si="156"/>
        <v>0.19735245833333334</v>
      </c>
      <c r="S146" s="13">
        <f t="shared" si="144"/>
        <v>0.30562312559490201</v>
      </c>
      <c r="T146" s="2">
        <f t="shared" si="157"/>
        <v>0.01</v>
      </c>
      <c r="U146" s="14">
        <f t="shared" si="145"/>
        <v>3.0562312559490202E-3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46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47"/>
        <v>5.0000000000000001E-3</v>
      </c>
      <c r="AT146" s="1">
        <f t="shared" si="148"/>
        <v>8.5462312559490203E-3</v>
      </c>
      <c r="AU146" s="9">
        <f t="shared" si="158"/>
        <v>75.904791666666668</v>
      </c>
      <c r="AV146" s="1">
        <f t="shared" si="159"/>
        <v>0.26</v>
      </c>
      <c r="AW146" s="1">
        <f t="shared" si="160"/>
        <v>0</v>
      </c>
      <c r="AX146" s="1">
        <f t="shared" si="149"/>
        <v>0</v>
      </c>
    </row>
    <row r="147" spans="3:51" x14ac:dyDescent="0.15">
      <c r="C147" s="7">
        <v>11</v>
      </c>
      <c r="D147" s="7">
        <v>3.5862957385000001</v>
      </c>
      <c r="E147" s="10">
        <f t="shared" si="150"/>
        <v>7.2020368192580699</v>
      </c>
      <c r="F147" s="7" t="s">
        <v>85</v>
      </c>
      <c r="G147" s="1">
        <v>12</v>
      </c>
      <c r="H147" s="9">
        <f t="shared" si="141"/>
        <v>3.5862957385000001</v>
      </c>
      <c r="I147" s="9">
        <f t="shared" si="142"/>
        <v>276.73629573849996</v>
      </c>
      <c r="J147" s="9">
        <f t="shared" si="151"/>
        <v>2.7658535713080079E-2</v>
      </c>
      <c r="K147" s="9">
        <f t="shared" si="152"/>
        <v>75.904791666666668</v>
      </c>
      <c r="L147" s="9">
        <f t="shared" si="153"/>
        <v>0.75904791666666671</v>
      </c>
      <c r="M147" s="1" t="s">
        <v>83</v>
      </c>
      <c r="O147" s="9">
        <f t="shared" si="154"/>
        <v>5.8549280279998559</v>
      </c>
      <c r="P147" s="9">
        <f t="shared" si="143"/>
        <v>0.16193873595994754</v>
      </c>
      <c r="Q147" s="12">
        <f t="shared" si="155"/>
        <v>4.210407134958636E-2</v>
      </c>
      <c r="R147" s="9">
        <f t="shared" si="156"/>
        <v>0.19735245833333334</v>
      </c>
      <c r="S147" s="13">
        <f t="shared" si="144"/>
        <v>0.2133445496709826</v>
      </c>
      <c r="T147" s="2">
        <f t="shared" si="157"/>
        <v>0.01</v>
      </c>
      <c r="U147" s="14">
        <f t="shared" si="145"/>
        <v>2.1334454967098259E-3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46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47"/>
        <v>5.0000000000000001E-3</v>
      </c>
      <c r="AT147" s="1">
        <f t="shared" si="148"/>
        <v>7.6234454967098264E-3</v>
      </c>
      <c r="AU147" s="9">
        <f t="shared" si="158"/>
        <v>75.904791666666668</v>
      </c>
      <c r="AV147" s="1">
        <f t="shared" si="159"/>
        <v>0.26</v>
      </c>
      <c r="AW147" s="1">
        <f t="shared" si="160"/>
        <v>0</v>
      </c>
      <c r="AX147" s="1">
        <f t="shared" si="149"/>
        <v>0</v>
      </c>
      <c r="AY147" s="1">
        <f>SUM(AX136:AX147)</f>
        <v>0</v>
      </c>
    </row>
    <row r="148" spans="3:51" x14ac:dyDescent="0.3">
      <c r="C148" s="7">
        <v>12</v>
      </c>
      <c r="D148" s="19">
        <v>-2.52353586680645</v>
      </c>
      <c r="E148" s="10">
        <f t="shared" si="150"/>
        <v>3.5862957385000001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2484272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35955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119260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6633613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36777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>
        <v>2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10751058.940357072</v>
      </c>
      <c r="J13" s="6" t="s">
        <v>37</v>
      </c>
      <c r="K13" s="6">
        <f>I13/(10000*1000)</f>
        <v>1.0751058940357072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5.7840900427419397</v>
      </c>
      <c r="E26" s="7"/>
      <c r="F26" s="7"/>
      <c r="G26" s="1">
        <v>1</v>
      </c>
      <c r="H26" s="9">
        <f t="shared" ref="H26:H37" si="0">E27</f>
        <v>5.7840900427419397</v>
      </c>
      <c r="I26" s="9">
        <f t="shared" ref="I26:I37" si="1">H26+273.15</f>
        <v>278.9340900427419</v>
      </c>
      <c r="J26" s="9">
        <f t="shared" ref="J26:J37" si="2">EXP(($C$15*(I26-$C$13))/($C$16*I26*$C$13))</f>
        <v>3.6494483347661644E-2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1.4791978356112703</v>
      </c>
      <c r="Q26" s="12">
        <f t="shared" ref="Q26:Q37" si="6">P26*$B$28</f>
        <v>0.14791978356112703</v>
      </c>
      <c r="R26" s="9">
        <f t="shared" ref="R26:R37" si="7">L26*$B$28</f>
        <v>4.0532094166666672</v>
      </c>
      <c r="S26" s="13">
        <f t="shared" ref="S26:S37" si="8">Q26/R26</f>
        <v>3.6494483347661637E-2</v>
      </c>
      <c r="T26" s="2">
        <f t="shared" ref="T26:T37" si="9">$B$27/100</f>
        <v>0.34</v>
      </c>
      <c r="U26" s="14">
        <f t="shared" ref="U26:U37" si="10">S26*T26</f>
        <v>1.2408124338204957E-2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2.5308124338204958E-2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4.6212008724193598</v>
      </c>
      <c r="E27" s="10">
        <f t="shared" ref="E27:E38" si="18">D26</f>
        <v>5.7840900427419397</v>
      </c>
      <c r="F27" s="7" t="s">
        <v>83</v>
      </c>
      <c r="G27" s="1">
        <v>2</v>
      </c>
      <c r="H27" s="9">
        <f t="shared" si="0"/>
        <v>4.6212008724193598</v>
      </c>
      <c r="I27" s="9">
        <f t="shared" si="1"/>
        <v>277.77120087241934</v>
      </c>
      <c r="J27" s="9">
        <f t="shared" si="2"/>
        <v>3.1532614611864358E-2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79.58499049772206</v>
      </c>
      <c r="P27" s="9">
        <f t="shared" si="5"/>
        <v>2.5095228342535569</v>
      </c>
      <c r="Q27" s="12">
        <f t="shared" si="6"/>
        <v>0.25095228342535569</v>
      </c>
      <c r="R27" s="9">
        <f t="shared" si="7"/>
        <v>4.0532094166666672</v>
      </c>
      <c r="S27" s="13">
        <f t="shared" si="8"/>
        <v>6.1914462744867796E-2</v>
      </c>
      <c r="T27" s="2">
        <f t="shared" si="9"/>
        <v>0.34</v>
      </c>
      <c r="U27" s="14">
        <f t="shared" si="10"/>
        <v>2.1050917333255051E-2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3.3950917333255053E-2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0.11785968082758699</v>
      </c>
      <c r="E28" s="10">
        <f t="shared" si="18"/>
        <v>4.6212008724193598</v>
      </c>
      <c r="F28" s="7" t="s">
        <v>83</v>
      </c>
      <c r="G28" s="1">
        <v>3</v>
      </c>
      <c r="H28" s="9">
        <f t="shared" si="0"/>
        <v>0.11785968082758699</v>
      </c>
      <c r="I28" s="9">
        <f t="shared" si="1"/>
        <v>273.26785968082754</v>
      </c>
      <c r="J28" s="9">
        <f t="shared" si="2"/>
        <v>1.7696360625794119E-2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117.60756183013517</v>
      </c>
      <c r="P28" s="9">
        <f t="shared" si="5"/>
        <v>2.0812258264664512</v>
      </c>
      <c r="Q28" s="12">
        <f t="shared" si="6"/>
        <v>0.20812258264664513</v>
      </c>
      <c r="R28" s="9">
        <f t="shared" si="7"/>
        <v>4.0532094166666672</v>
      </c>
      <c r="S28" s="13">
        <f t="shared" si="8"/>
        <v>5.1347601678524611E-2</v>
      </c>
      <c r="T28" s="2">
        <f t="shared" si="9"/>
        <v>0.34</v>
      </c>
      <c r="U28" s="14">
        <f t="shared" si="10"/>
        <v>1.7458184570698369E-2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3.0358184570698367E-2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8.1981257306451596</v>
      </c>
      <c r="E29" s="10">
        <f t="shared" si="18"/>
        <v>0.11785968082758699</v>
      </c>
      <c r="F29" s="7" t="s">
        <v>83</v>
      </c>
      <c r="G29" s="1">
        <v>4</v>
      </c>
      <c r="H29" s="9">
        <f t="shared" si="0"/>
        <v>8.1981257306451596</v>
      </c>
      <c r="I29" s="9">
        <f t="shared" si="1"/>
        <v>281.34812573064517</v>
      </c>
      <c r="J29" s="9">
        <f t="shared" si="2"/>
        <v>4.9238352082525222E-2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156.05843017033536</v>
      </c>
      <c r="P29" s="9">
        <f t="shared" si="5"/>
        <v>7.6840599301731487</v>
      </c>
      <c r="Q29" s="12">
        <f t="shared" si="6"/>
        <v>0.76840599301731494</v>
      </c>
      <c r="R29" s="9">
        <f t="shared" si="7"/>
        <v>4.0532094166666672</v>
      </c>
      <c r="S29" s="13">
        <f t="shared" si="8"/>
        <v>0.18957964270428618</v>
      </c>
      <c r="T29" s="2">
        <f t="shared" si="9"/>
        <v>0.34</v>
      </c>
      <c r="U29" s="14">
        <f t="shared" si="10"/>
        <v>6.4457078519457311E-2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7.7357078519457306E-2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8.0034201031999999</v>
      </c>
      <c r="E30" s="10">
        <f t="shared" si="18"/>
        <v>8.1981257306451596</v>
      </c>
      <c r="F30" s="7" t="s">
        <v>83</v>
      </c>
      <c r="G30" s="1">
        <v>5</v>
      </c>
      <c r="H30" s="9">
        <f t="shared" si="0"/>
        <v>8.0034201031999999</v>
      </c>
      <c r="I30" s="9">
        <f t="shared" si="1"/>
        <v>281.15342010320001</v>
      </c>
      <c r="J30" s="9">
        <f t="shared" si="2"/>
        <v>4.8072303921702197E-2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140.95565172815407</v>
      </c>
      <c r="O30" s="9">
        <f t="shared" si="19"/>
        <v>47.950812678674822</v>
      </c>
      <c r="P30" s="9">
        <f t="shared" si="5"/>
        <v>2.3051060403818671</v>
      </c>
      <c r="Q30" s="12">
        <f t="shared" si="6"/>
        <v>0.23051060403818671</v>
      </c>
      <c r="R30" s="9">
        <f t="shared" si="7"/>
        <v>4.0532094166666672</v>
      </c>
      <c r="S30" s="13">
        <f t="shared" si="8"/>
        <v>5.6871131082034523E-2</v>
      </c>
      <c r="T30" s="2">
        <f t="shared" si="9"/>
        <v>0.34</v>
      </c>
      <c r="U30" s="14">
        <f t="shared" si="10"/>
        <v>1.933618456789174E-2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3.2236184567891742E-2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13.8358636330323</v>
      </c>
      <c r="E31" s="10">
        <f t="shared" si="18"/>
        <v>8.0034201031999999</v>
      </c>
      <c r="F31" s="7" t="s">
        <v>85</v>
      </c>
      <c r="G31" s="1">
        <v>6</v>
      </c>
      <c r="H31" s="9">
        <f t="shared" si="0"/>
        <v>13.8358636330323</v>
      </c>
      <c r="I31" s="9">
        <f t="shared" si="1"/>
        <v>286.9858636330323</v>
      </c>
      <c r="J31" s="9">
        <f t="shared" si="2"/>
        <v>9.7176367652024351E-2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86.177800804959617</v>
      </c>
      <c r="P31" s="9">
        <f t="shared" si="5"/>
        <v>8.374445654465676</v>
      </c>
      <c r="Q31" s="12">
        <f t="shared" si="6"/>
        <v>0.83744456544656765</v>
      </c>
      <c r="R31" s="9">
        <f t="shared" si="7"/>
        <v>4.0532094166666672</v>
      </c>
      <c r="S31" s="13">
        <f t="shared" si="8"/>
        <v>0.20661270597147594</v>
      </c>
      <c r="T31" s="2">
        <f t="shared" si="9"/>
        <v>0.34</v>
      </c>
      <c r="U31" s="14">
        <f t="shared" si="10"/>
        <v>7.024832003030182E-2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9.5748320030301814E-2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15.0064600106667</v>
      </c>
      <c r="E32" s="10">
        <f t="shared" si="18"/>
        <v>13.8358636330323</v>
      </c>
      <c r="F32" s="7" t="s">
        <v>83</v>
      </c>
      <c r="G32" s="1">
        <v>7</v>
      </c>
      <c r="H32" s="9">
        <f t="shared" si="0"/>
        <v>15.0064600106667</v>
      </c>
      <c r="I32" s="9">
        <f t="shared" si="1"/>
        <v>288.15646001066671</v>
      </c>
      <c r="J32" s="9">
        <f t="shared" si="2"/>
        <v>0.11153678853131438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118.33544931716061</v>
      </c>
      <c r="P32" s="9">
        <f t="shared" si="5"/>
        <v>13.198755986246214</v>
      </c>
      <c r="Q32" s="12">
        <f t="shared" si="6"/>
        <v>1.3198755986246216</v>
      </c>
      <c r="R32" s="9">
        <f t="shared" si="7"/>
        <v>4.0532094166666672</v>
      </c>
      <c r="S32" s="13">
        <f t="shared" si="8"/>
        <v>0.32563715883944594</v>
      </c>
      <c r="T32" s="2">
        <f t="shared" si="9"/>
        <v>0.34</v>
      </c>
      <c r="U32" s="14">
        <f t="shared" si="10"/>
        <v>0.11071663400541162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0.13636663400541163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16.850432202258101</v>
      </c>
      <c r="E33" s="10">
        <f t="shared" si="18"/>
        <v>15.0064600106667</v>
      </c>
      <c r="F33" s="7" t="s">
        <v>83</v>
      </c>
      <c r="G33" s="1">
        <v>8</v>
      </c>
      <c r="H33" s="9">
        <f t="shared" si="0"/>
        <v>16.850432202258101</v>
      </c>
      <c r="I33" s="9">
        <f t="shared" si="1"/>
        <v>290.00043220225808</v>
      </c>
      <c r="J33" s="9">
        <f t="shared" si="2"/>
        <v>0.13827000362760697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145.66878749758104</v>
      </c>
      <c r="P33" s="9">
        <f t="shared" si="5"/>
        <v>20.141623775719637</v>
      </c>
      <c r="Q33" s="12">
        <f t="shared" si="6"/>
        <v>2.0141623775719637</v>
      </c>
      <c r="R33" s="9">
        <f t="shared" si="7"/>
        <v>4.0532094166666672</v>
      </c>
      <c r="S33" s="13">
        <f t="shared" si="8"/>
        <v>0.4969302521823305</v>
      </c>
      <c r="T33" s="2">
        <f t="shared" si="9"/>
        <v>0.34</v>
      </c>
      <c r="U33" s="14">
        <f t="shared" si="10"/>
        <v>0.1689562857419924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0.1946062857419924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18.5417976516129</v>
      </c>
      <c r="E34" s="10">
        <f t="shared" si="18"/>
        <v>16.850432202258101</v>
      </c>
      <c r="F34" s="7" t="s">
        <v>83</v>
      </c>
      <c r="G34" s="1">
        <v>9</v>
      </c>
      <c r="H34" s="9">
        <f t="shared" si="0"/>
        <v>18.5417976516129</v>
      </c>
      <c r="I34" s="9">
        <f t="shared" si="1"/>
        <v>291.69179765161289</v>
      </c>
      <c r="J34" s="9">
        <f t="shared" si="2"/>
        <v>0.16798796918761111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166.05925788852807</v>
      </c>
      <c r="P34" s="9">
        <f t="shared" si="5"/>
        <v>27.895957497495619</v>
      </c>
      <c r="Q34" s="12">
        <f t="shared" si="6"/>
        <v>2.7895957497495623</v>
      </c>
      <c r="R34" s="9">
        <f t="shared" si="7"/>
        <v>4.0532094166666672</v>
      </c>
      <c r="S34" s="13">
        <f t="shared" si="8"/>
        <v>0.68824367630224925</v>
      </c>
      <c r="T34" s="2">
        <f t="shared" si="9"/>
        <v>0.34</v>
      </c>
      <c r="U34" s="14">
        <f t="shared" si="10"/>
        <v>0.23400284994276477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0.25965284994276477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13.9469177883333</v>
      </c>
      <c r="E35" s="10">
        <f t="shared" si="18"/>
        <v>18.5417976516129</v>
      </c>
      <c r="F35" s="7" t="s">
        <v>83</v>
      </c>
      <c r="G35" s="1">
        <v>10</v>
      </c>
      <c r="H35" s="9">
        <f t="shared" si="0"/>
        <v>13.9469177883333</v>
      </c>
      <c r="I35" s="9">
        <f t="shared" si="1"/>
        <v>287.09691778833326</v>
      </c>
      <c r="J35" s="9">
        <f t="shared" si="2"/>
        <v>9.846010190952105E-2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178.6953945576991</v>
      </c>
      <c r="P35" s="9">
        <f t="shared" si="5"/>
        <v>17.594366758913125</v>
      </c>
      <c r="Q35" s="12">
        <f t="shared" si="6"/>
        <v>1.7594366758913127</v>
      </c>
      <c r="R35" s="9">
        <f t="shared" si="7"/>
        <v>4.0532094166666672</v>
      </c>
      <c r="S35" s="13">
        <f t="shared" si="8"/>
        <v>0.43408481897248274</v>
      </c>
      <c r="T35" s="2">
        <f t="shared" si="9"/>
        <v>0.34</v>
      </c>
      <c r="U35" s="14">
        <f t="shared" si="10"/>
        <v>0.14758883845064413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0.17323883845064414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10.6677037510968</v>
      </c>
      <c r="E36" s="10">
        <f t="shared" si="18"/>
        <v>13.9469177883333</v>
      </c>
      <c r="F36" s="7" t="s">
        <v>83</v>
      </c>
      <c r="G36" s="1">
        <v>11</v>
      </c>
      <c r="H36" s="9">
        <f t="shared" si="0"/>
        <v>10.6677037510968</v>
      </c>
      <c r="I36" s="9">
        <f t="shared" si="1"/>
        <v>283.81770375109676</v>
      </c>
      <c r="J36" s="9">
        <f t="shared" si="2"/>
        <v>6.654001629400598E-2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153.04597640884668</v>
      </c>
      <c r="O36" s="9">
        <f t="shared" si="19"/>
        <v>48.587145556605947</v>
      </c>
      <c r="P36" s="9">
        <f t="shared" si="5"/>
        <v>3.2329894570157998</v>
      </c>
      <c r="Q36" s="12">
        <f t="shared" si="6"/>
        <v>0.32329894570158002</v>
      </c>
      <c r="R36" s="9">
        <f t="shared" si="7"/>
        <v>4.0532094166666672</v>
      </c>
      <c r="S36" s="13">
        <f t="shared" si="8"/>
        <v>7.976369155074621E-2</v>
      </c>
      <c r="T36" s="2">
        <f t="shared" si="9"/>
        <v>0.34</v>
      </c>
      <c r="U36" s="14">
        <f t="shared" si="10"/>
        <v>2.7119655127253714E-2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5.2619655127253716E-2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6.7764815443666704</v>
      </c>
      <c r="E37" s="10">
        <f t="shared" si="18"/>
        <v>10.6677037510968</v>
      </c>
      <c r="F37" s="7" t="s">
        <v>85</v>
      </c>
      <c r="G37" s="1">
        <v>12</v>
      </c>
      <c r="H37" s="9">
        <f t="shared" si="0"/>
        <v>6.7764815443666704</v>
      </c>
      <c r="I37" s="9">
        <f t="shared" si="1"/>
        <v>279.92648154436665</v>
      </c>
      <c r="J37" s="9">
        <f t="shared" si="2"/>
        <v>4.1302101865547232E-2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85.886250266256809</v>
      </c>
      <c r="P37" s="9">
        <f t="shared" si="5"/>
        <v>3.5472826573468219</v>
      </c>
      <c r="Q37" s="12">
        <f t="shared" si="6"/>
        <v>0.35472826573468219</v>
      </c>
      <c r="R37" s="9">
        <f t="shared" si="7"/>
        <v>4.0532094166666672</v>
      </c>
      <c r="S37" s="13">
        <f t="shared" si="8"/>
        <v>8.7517872695166185E-2</v>
      </c>
      <c r="T37" s="2">
        <f t="shared" si="9"/>
        <v>0.34</v>
      </c>
      <c r="U37" s="14">
        <f t="shared" si="10"/>
        <v>2.9756076716356505E-2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4.2656076716356503E-2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4.8288630642258097</v>
      </c>
      <c r="E38" s="10">
        <f t="shared" si="18"/>
        <v>6.7764815443666704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5.7840900427419397</v>
      </c>
      <c r="E42" s="7"/>
      <c r="F42" s="7"/>
      <c r="G42" s="1">
        <v>1</v>
      </c>
      <c r="H42" s="9">
        <f t="shared" ref="H42:H53" si="20">E43</f>
        <v>5.7840900427419397</v>
      </c>
      <c r="I42" s="9">
        <f t="shared" ref="I42:I53" si="21">H42+273.15</f>
        <v>278.9340900427419</v>
      </c>
      <c r="J42" s="9">
        <f t="shared" ref="J42:J53" si="22">EXP(($C$15*(I42-$C$13))/($C$16*I42*$C$13))</f>
        <v>3.6494483347661644E-2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2.1479284355308108</v>
      </c>
      <c r="Q42" s="12">
        <f t="shared" ref="Q42:Q53" si="26">P42*$B$44</f>
        <v>0.5155028245273946</v>
      </c>
      <c r="R42" s="9">
        <f t="shared" ref="R42:R53" si="27">L42*$B$44</f>
        <v>14.125500000000001</v>
      </c>
      <c r="S42" s="13">
        <f t="shared" ref="S42:S53" si="28">Q42/R42</f>
        <v>3.6494483347661644E-2</v>
      </c>
      <c r="T42" s="2">
        <f t="shared" ref="T42:T53" si="29">$B$43/100</f>
        <v>0.43</v>
      </c>
      <c r="U42" s="14">
        <f t="shared" ref="U42:U53" si="30">S42*T42</f>
        <v>1.5692627839494506E-2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2.4112627839494506E-2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207022.66666666666</v>
      </c>
      <c r="AU42" s="1">
        <f t="shared" ref="AU42:AU53" si="38">AT42*10000*AS42*0.67*AR42*AQ42</f>
        <v>1098683540.1970618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4.6212008724193598</v>
      </c>
      <c r="E43" s="10">
        <f t="shared" ref="E43:E54" si="39">D42</f>
        <v>5.7840900427419397</v>
      </c>
      <c r="F43" s="7" t="s">
        <v>83</v>
      </c>
      <c r="G43" s="1">
        <v>2</v>
      </c>
      <c r="H43" s="9">
        <f t="shared" si="20"/>
        <v>4.6212008724193598</v>
      </c>
      <c r="I43" s="9">
        <f t="shared" si="21"/>
        <v>277.77120087241934</v>
      </c>
      <c r="J43" s="9">
        <f t="shared" si="22"/>
        <v>3.1532614611864358E-2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115.56457156446919</v>
      </c>
      <c r="P43" s="9">
        <f t="shared" si="25"/>
        <v>3.6440530979276256</v>
      </c>
      <c r="Q43" s="12">
        <f t="shared" si="26"/>
        <v>0.87457274350263015</v>
      </c>
      <c r="R43" s="9">
        <f t="shared" si="27"/>
        <v>14.125500000000001</v>
      </c>
      <c r="S43" s="13">
        <f t="shared" si="28"/>
        <v>6.1914462744867803E-2</v>
      </c>
      <c r="T43" s="2">
        <f t="shared" si="29"/>
        <v>0.43</v>
      </c>
      <c r="U43" s="14">
        <f t="shared" si="30"/>
        <v>2.6623218980293156E-2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3.5043218980293153E-2</v>
      </c>
      <c r="AR43" s="9">
        <f t="shared" si="35"/>
        <v>136.875</v>
      </c>
      <c r="AS43" s="1">
        <f t="shared" si="36"/>
        <v>0.24</v>
      </c>
      <c r="AT43" s="1">
        <f t="shared" si="37"/>
        <v>207022.66666666666</v>
      </c>
      <c r="AU43" s="1">
        <f t="shared" si="38"/>
        <v>1596732141.575511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0.11785968082758699</v>
      </c>
      <c r="E44" s="10">
        <f t="shared" si="39"/>
        <v>4.6212008724193598</v>
      </c>
      <c r="F44" s="7" t="s">
        <v>83</v>
      </c>
      <c r="G44" s="1">
        <v>3</v>
      </c>
      <c r="H44" s="9">
        <f t="shared" si="20"/>
        <v>0.11785968082758699</v>
      </c>
      <c r="I44" s="9">
        <f t="shared" si="21"/>
        <v>273.26785968082754</v>
      </c>
      <c r="J44" s="9">
        <f t="shared" si="22"/>
        <v>1.7696360625794119E-2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170.77676846654154</v>
      </c>
      <c r="P44" s="9">
        <f t="shared" si="25"/>
        <v>3.0221272812916644</v>
      </c>
      <c r="Q44" s="12">
        <f t="shared" si="26"/>
        <v>0.72531054750999946</v>
      </c>
      <c r="R44" s="9">
        <f t="shared" si="27"/>
        <v>14.125500000000001</v>
      </c>
      <c r="S44" s="13">
        <f t="shared" si="28"/>
        <v>5.1347601678524611E-2</v>
      </c>
      <c r="T44" s="2">
        <f t="shared" si="29"/>
        <v>0.43</v>
      </c>
      <c r="U44" s="14">
        <f t="shared" si="30"/>
        <v>2.2079468721765583E-2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3.049946872176558E-2</v>
      </c>
      <c r="AR44" s="9">
        <f t="shared" si="35"/>
        <v>136.875</v>
      </c>
      <c r="AS44" s="1">
        <f t="shared" si="36"/>
        <v>0.24</v>
      </c>
      <c r="AT44" s="1">
        <f t="shared" si="37"/>
        <v>207022.66666666666</v>
      </c>
      <c r="AU44" s="1">
        <f t="shared" si="38"/>
        <v>1389697734.0011666</v>
      </c>
    </row>
    <row r="45" spans="1:48" x14ac:dyDescent="0.15">
      <c r="C45" s="7">
        <v>3</v>
      </c>
      <c r="D45" s="8">
        <v>8.1981257306451596</v>
      </c>
      <c r="E45" s="10">
        <f t="shared" si="39"/>
        <v>0.11785968082758699</v>
      </c>
      <c r="F45" s="7" t="s">
        <v>83</v>
      </c>
      <c r="G45" s="1">
        <v>4</v>
      </c>
      <c r="H45" s="9">
        <f t="shared" si="20"/>
        <v>8.1981257306451596</v>
      </c>
      <c r="I45" s="9">
        <f t="shared" si="21"/>
        <v>281.34812573064517</v>
      </c>
      <c r="J45" s="9">
        <f t="shared" si="22"/>
        <v>4.9238352082525222E-2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226.6108911852499</v>
      </c>
      <c r="P45" s="9">
        <f t="shared" si="25"/>
        <v>11.157946845914145</v>
      </c>
      <c r="Q45" s="12">
        <f t="shared" si="26"/>
        <v>2.6779072430193946</v>
      </c>
      <c r="R45" s="9">
        <f t="shared" si="27"/>
        <v>14.125500000000001</v>
      </c>
      <c r="S45" s="13">
        <f t="shared" si="28"/>
        <v>0.18957964270428618</v>
      </c>
      <c r="T45" s="2">
        <f t="shared" si="29"/>
        <v>0.43</v>
      </c>
      <c r="U45" s="14">
        <f t="shared" si="30"/>
        <v>8.1519246362843051E-2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8.9939246362843062E-2</v>
      </c>
      <c r="AR45" s="9">
        <f t="shared" si="35"/>
        <v>136.875</v>
      </c>
      <c r="AS45" s="1">
        <f t="shared" si="36"/>
        <v>0.24</v>
      </c>
      <c r="AT45" s="1">
        <f t="shared" si="37"/>
        <v>207022.66666666666</v>
      </c>
      <c r="AU45" s="1">
        <f t="shared" si="38"/>
        <v>4098050625.3546381</v>
      </c>
    </row>
    <row r="46" spans="1:48" x14ac:dyDescent="0.15">
      <c r="C46" s="7">
        <v>4</v>
      </c>
      <c r="D46" s="8">
        <v>8.0034201031999999</v>
      </c>
      <c r="E46" s="10">
        <f t="shared" si="39"/>
        <v>8.1981257306451596</v>
      </c>
      <c r="F46" s="7" t="s">
        <v>83</v>
      </c>
      <c r="G46" s="1">
        <v>5</v>
      </c>
      <c r="H46" s="9">
        <f t="shared" si="20"/>
        <v>8.0034201031999999</v>
      </c>
      <c r="I46" s="9">
        <f t="shared" si="21"/>
        <v>281.15342010320001</v>
      </c>
      <c r="J46" s="9">
        <f t="shared" si="22"/>
        <v>4.8072303921702197E-2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204.68029712236898</v>
      </c>
      <c r="O46" s="9">
        <f t="shared" si="40"/>
        <v>69.628897216966777</v>
      </c>
      <c r="P46" s="9">
        <f t="shared" si="25"/>
        <v>3.3472215087469914</v>
      </c>
      <c r="Q46" s="12">
        <f t="shared" si="26"/>
        <v>0.80333316209927796</v>
      </c>
      <c r="R46" s="9">
        <f t="shared" si="27"/>
        <v>14.125500000000001</v>
      </c>
      <c r="S46" s="13">
        <f t="shared" si="28"/>
        <v>5.6871131082034475E-2</v>
      </c>
      <c r="T46" s="2">
        <f t="shared" si="29"/>
        <v>0.43</v>
      </c>
      <c r="U46" s="14">
        <f t="shared" si="30"/>
        <v>2.4454586365274825E-2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3.2874586365274822E-2</v>
      </c>
      <c r="AR46" s="9">
        <f t="shared" si="35"/>
        <v>136.875</v>
      </c>
      <c r="AS46" s="1">
        <f t="shared" si="36"/>
        <v>0.24</v>
      </c>
      <c r="AT46" s="1">
        <f t="shared" si="37"/>
        <v>207022.66666666666</v>
      </c>
      <c r="AU46" s="1">
        <f t="shared" si="38"/>
        <v>1497919147.2094393</v>
      </c>
    </row>
    <row r="47" spans="1:48" x14ac:dyDescent="0.15">
      <c r="C47" s="7">
        <v>5</v>
      </c>
      <c r="D47" s="8">
        <v>13.8358636330323</v>
      </c>
      <c r="E47" s="10">
        <f t="shared" si="39"/>
        <v>8.0034201031999999</v>
      </c>
      <c r="F47" s="7" t="s">
        <v>85</v>
      </c>
      <c r="G47" s="1">
        <v>6</v>
      </c>
      <c r="H47" s="9">
        <f t="shared" si="20"/>
        <v>13.8358636330323</v>
      </c>
      <c r="I47" s="9">
        <f t="shared" si="21"/>
        <v>286.9858636330323</v>
      </c>
      <c r="J47" s="9">
        <f t="shared" si="22"/>
        <v>9.7176367652024351E-2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125.13792570821977</v>
      </c>
      <c r="P47" s="9">
        <f t="shared" si="25"/>
        <v>12.160449075833673</v>
      </c>
      <c r="Q47" s="12">
        <f t="shared" si="26"/>
        <v>2.9185077782000817</v>
      </c>
      <c r="R47" s="9">
        <f t="shared" si="27"/>
        <v>14.125500000000001</v>
      </c>
      <c r="S47" s="13">
        <f t="shared" si="28"/>
        <v>0.2066127059714758</v>
      </c>
      <c r="T47" s="2">
        <f t="shared" si="29"/>
        <v>0.43</v>
      </c>
      <c r="U47" s="14">
        <f t="shared" si="30"/>
        <v>8.8843463567734593E-2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0.1030634635677346</v>
      </c>
      <c r="AR47" s="9">
        <f t="shared" si="35"/>
        <v>136.875</v>
      </c>
      <c r="AS47" s="1">
        <f t="shared" si="36"/>
        <v>0.24</v>
      </c>
      <c r="AT47" s="1">
        <f t="shared" si="37"/>
        <v>207022.66666666666</v>
      </c>
      <c r="AU47" s="1">
        <f t="shared" si="38"/>
        <v>4696051038.9540091</v>
      </c>
    </row>
    <row r="48" spans="1:48" x14ac:dyDescent="0.15">
      <c r="C48" s="7">
        <v>6</v>
      </c>
      <c r="D48" s="8">
        <v>15.0064600106667</v>
      </c>
      <c r="E48" s="10">
        <f t="shared" si="39"/>
        <v>13.8358636330323</v>
      </c>
      <c r="F48" s="7" t="s">
        <v>83</v>
      </c>
      <c r="G48" s="1">
        <v>7</v>
      </c>
      <c r="H48" s="9">
        <f t="shared" si="20"/>
        <v>15.0064600106667</v>
      </c>
      <c r="I48" s="9">
        <f t="shared" si="21"/>
        <v>288.15646001066671</v>
      </c>
      <c r="J48" s="9">
        <f t="shared" si="22"/>
        <v>0.11153678853131438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171.83372663238609</v>
      </c>
      <c r="P48" s="9">
        <f t="shared" si="25"/>
        <v>19.165782029944133</v>
      </c>
      <c r="Q48" s="12">
        <f t="shared" si="26"/>
        <v>4.5997876871865913</v>
      </c>
      <c r="R48" s="9">
        <f t="shared" si="27"/>
        <v>14.125500000000001</v>
      </c>
      <c r="S48" s="13">
        <f t="shared" si="28"/>
        <v>0.32563715883944577</v>
      </c>
      <c r="T48" s="2">
        <f t="shared" si="29"/>
        <v>0.43</v>
      </c>
      <c r="U48" s="14">
        <f t="shared" si="30"/>
        <v>0.14002397830096169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0.1556239783009617</v>
      </c>
      <c r="AR48" s="9">
        <f t="shared" si="35"/>
        <v>136.875</v>
      </c>
      <c r="AS48" s="1">
        <f t="shared" si="36"/>
        <v>0.24</v>
      </c>
      <c r="AT48" s="1">
        <f t="shared" si="37"/>
        <v>207022.66666666666</v>
      </c>
      <c r="AU48" s="1">
        <f t="shared" si="38"/>
        <v>7090952697.3745117</v>
      </c>
    </row>
    <row r="49" spans="1:48" x14ac:dyDescent="0.15">
      <c r="C49" s="7">
        <v>7</v>
      </c>
      <c r="D49" s="8">
        <v>16.850432202258101</v>
      </c>
      <c r="E49" s="10">
        <f t="shared" si="39"/>
        <v>15.0064600106667</v>
      </c>
      <c r="F49" s="7" t="s">
        <v>83</v>
      </c>
      <c r="G49" s="1">
        <v>8</v>
      </c>
      <c r="H49" s="9">
        <f t="shared" si="20"/>
        <v>16.850432202258101</v>
      </c>
      <c r="I49" s="9">
        <f t="shared" si="21"/>
        <v>290.00043220225808</v>
      </c>
      <c r="J49" s="9">
        <f t="shared" si="22"/>
        <v>0.13827000362760697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211.52419460244198</v>
      </c>
      <c r="P49" s="9">
        <f t="shared" si="25"/>
        <v>29.247451155006296</v>
      </c>
      <c r="Q49" s="12">
        <f t="shared" si="26"/>
        <v>7.0193882772015108</v>
      </c>
      <c r="R49" s="9">
        <f t="shared" si="27"/>
        <v>14.125500000000001</v>
      </c>
      <c r="S49" s="13">
        <f t="shared" si="28"/>
        <v>0.49693025218233056</v>
      </c>
      <c r="T49" s="2">
        <f t="shared" si="29"/>
        <v>0.43</v>
      </c>
      <c r="U49" s="14">
        <f t="shared" si="30"/>
        <v>0.21368000843840212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0.22928000843840213</v>
      </c>
      <c r="AR49" s="9">
        <f t="shared" si="35"/>
        <v>136.875</v>
      </c>
      <c r="AS49" s="1">
        <f t="shared" si="36"/>
        <v>0.24</v>
      </c>
      <c r="AT49" s="1">
        <f t="shared" si="37"/>
        <v>207022.66666666666</v>
      </c>
      <c r="AU49" s="1">
        <f t="shared" si="38"/>
        <v>10447064212.342472</v>
      </c>
    </row>
    <row r="50" spans="1:48" x14ac:dyDescent="0.15">
      <c r="C50" s="7">
        <v>8</v>
      </c>
      <c r="D50" s="8">
        <v>18.5417976516129</v>
      </c>
      <c r="E50" s="10">
        <f t="shared" si="39"/>
        <v>16.850432202258101</v>
      </c>
      <c r="F50" s="7" t="s">
        <v>83</v>
      </c>
      <c r="G50" s="1">
        <v>9</v>
      </c>
      <c r="H50" s="9">
        <f t="shared" si="20"/>
        <v>18.5417976516129</v>
      </c>
      <c r="I50" s="9">
        <f t="shared" si="21"/>
        <v>291.69179765161289</v>
      </c>
      <c r="J50" s="9">
        <f t="shared" si="22"/>
        <v>0.16798796918761111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241.13299344743567</v>
      </c>
      <c r="P50" s="9">
        <f t="shared" si="25"/>
        <v>40.507441873364257</v>
      </c>
      <c r="Q50" s="12">
        <f t="shared" si="26"/>
        <v>9.721786049607422</v>
      </c>
      <c r="R50" s="9">
        <f t="shared" si="27"/>
        <v>14.125500000000001</v>
      </c>
      <c r="S50" s="13">
        <f t="shared" si="28"/>
        <v>0.68824367630224925</v>
      </c>
      <c r="T50" s="2">
        <f t="shared" si="29"/>
        <v>0.43</v>
      </c>
      <c r="U50" s="14">
        <f t="shared" si="30"/>
        <v>0.29594478080996717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0.31154478080996717</v>
      </c>
      <c r="AR50" s="9">
        <f t="shared" si="35"/>
        <v>136.875</v>
      </c>
      <c r="AS50" s="1">
        <f t="shared" si="36"/>
        <v>0.24</v>
      </c>
      <c r="AT50" s="1">
        <f t="shared" si="37"/>
        <v>207022.66666666666</v>
      </c>
      <c r="AU50" s="1">
        <f t="shared" si="38"/>
        <v>14195430087.033934</v>
      </c>
    </row>
    <row r="51" spans="1:48" x14ac:dyDescent="0.15">
      <c r="C51" s="7">
        <v>9</v>
      </c>
      <c r="D51" s="8">
        <v>13.9469177883333</v>
      </c>
      <c r="E51" s="10">
        <f t="shared" si="39"/>
        <v>18.5417976516129</v>
      </c>
      <c r="F51" s="7" t="s">
        <v>83</v>
      </c>
      <c r="G51" s="1">
        <v>10</v>
      </c>
      <c r="H51" s="9">
        <f t="shared" si="20"/>
        <v>13.9469177883333</v>
      </c>
      <c r="I51" s="9">
        <f t="shared" si="21"/>
        <v>287.09691778833326</v>
      </c>
      <c r="J51" s="9">
        <f t="shared" si="22"/>
        <v>9.846010190952105E-2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259.48180157407143</v>
      </c>
      <c r="P51" s="9">
        <f t="shared" si="25"/>
        <v>25.548604626649194</v>
      </c>
      <c r="Q51" s="12">
        <f t="shared" si="26"/>
        <v>6.1316651103958062</v>
      </c>
      <c r="R51" s="9">
        <f t="shared" si="27"/>
        <v>14.125500000000001</v>
      </c>
      <c r="S51" s="13">
        <f t="shared" si="28"/>
        <v>0.4340848189724828</v>
      </c>
      <c r="T51" s="2">
        <f t="shared" si="29"/>
        <v>0.43</v>
      </c>
      <c r="U51" s="14">
        <f t="shared" si="30"/>
        <v>0.18665647215816761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0.20225647215816761</v>
      </c>
      <c r="AR51" s="9">
        <f t="shared" si="35"/>
        <v>136.875</v>
      </c>
      <c r="AS51" s="1">
        <f t="shared" si="36"/>
        <v>0.24</v>
      </c>
      <c r="AT51" s="1">
        <f t="shared" si="37"/>
        <v>207022.66666666666</v>
      </c>
      <c r="AU51" s="1">
        <f t="shared" si="38"/>
        <v>9215746136.741375</v>
      </c>
    </row>
    <row r="52" spans="1:48" x14ac:dyDescent="0.15">
      <c r="C52" s="7">
        <v>10</v>
      </c>
      <c r="D52" s="8">
        <v>10.6677037510968</v>
      </c>
      <c r="E52" s="10">
        <f t="shared" si="39"/>
        <v>13.9469177883333</v>
      </c>
      <c r="F52" s="7" t="s">
        <v>83</v>
      </c>
      <c r="G52" s="1">
        <v>11</v>
      </c>
      <c r="H52" s="9">
        <f t="shared" si="20"/>
        <v>10.6677037510968</v>
      </c>
      <c r="I52" s="9">
        <f t="shared" si="21"/>
        <v>283.81770375109676</v>
      </c>
      <c r="J52" s="9">
        <f t="shared" si="22"/>
        <v>6.654001629400598E-2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222.23653710005112</v>
      </c>
      <c r="O52" s="9">
        <f t="shared" si="40"/>
        <v>70.552909847371097</v>
      </c>
      <c r="P52" s="9">
        <f t="shared" si="25"/>
        <v>4.6945917708336076</v>
      </c>
      <c r="Q52" s="12">
        <f t="shared" si="26"/>
        <v>1.1267020250000657</v>
      </c>
      <c r="R52" s="9">
        <f t="shared" si="27"/>
        <v>14.125500000000001</v>
      </c>
      <c r="S52" s="13">
        <f t="shared" si="28"/>
        <v>7.976369155074621E-2</v>
      </c>
      <c r="T52" s="2">
        <f t="shared" si="29"/>
        <v>0.43</v>
      </c>
      <c r="U52" s="14">
        <f t="shared" si="30"/>
        <v>3.4298387366820872E-2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4.8518387366820868E-2</v>
      </c>
      <c r="AR52" s="9">
        <f t="shared" si="35"/>
        <v>136.875</v>
      </c>
      <c r="AS52" s="1">
        <f t="shared" si="36"/>
        <v>0.24</v>
      </c>
      <c r="AT52" s="1">
        <f t="shared" si="37"/>
        <v>207022.66666666666</v>
      </c>
      <c r="AU52" s="1">
        <f t="shared" si="38"/>
        <v>2210723524.2738543</v>
      </c>
    </row>
    <row r="53" spans="1:48" x14ac:dyDescent="0.15">
      <c r="C53" s="7">
        <v>11</v>
      </c>
      <c r="D53" s="8">
        <v>6.7764815443666704</v>
      </c>
      <c r="E53" s="10">
        <f t="shared" si="39"/>
        <v>10.6677037510968</v>
      </c>
      <c r="F53" s="7" t="s">
        <v>85</v>
      </c>
      <c r="G53" s="1">
        <v>12</v>
      </c>
      <c r="H53" s="9">
        <f t="shared" si="20"/>
        <v>6.7764815443666704</v>
      </c>
      <c r="I53" s="9">
        <f t="shared" si="21"/>
        <v>279.92648154436665</v>
      </c>
      <c r="J53" s="9">
        <f t="shared" si="22"/>
        <v>4.1302101865547232E-2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124.71456807653747</v>
      </c>
      <c r="P53" s="9">
        <f t="shared" si="25"/>
        <v>5.1509737948148757</v>
      </c>
      <c r="Q53" s="12">
        <f t="shared" si="26"/>
        <v>1.2362337107555701</v>
      </c>
      <c r="R53" s="9">
        <f t="shared" si="27"/>
        <v>14.125500000000001</v>
      </c>
      <c r="S53" s="13">
        <f t="shared" si="28"/>
        <v>8.7517872695166185E-2</v>
      </c>
      <c r="T53" s="2">
        <f t="shared" si="29"/>
        <v>0.43</v>
      </c>
      <c r="U53" s="14">
        <f t="shared" si="30"/>
        <v>3.763268525892146E-2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4.6052685258921457E-2</v>
      </c>
      <c r="AR53" s="9">
        <f t="shared" si="35"/>
        <v>136.875</v>
      </c>
      <c r="AS53" s="1">
        <f t="shared" si="36"/>
        <v>0.24</v>
      </c>
      <c r="AT53" s="1">
        <f t="shared" si="37"/>
        <v>207022.66666666666</v>
      </c>
      <c r="AU53" s="1">
        <f t="shared" si="38"/>
        <v>2098374661.3041732</v>
      </c>
      <c r="AV53" s="1">
        <f>SUM(AU42:AU53)</f>
        <v>59635425546.362152</v>
      </c>
    </row>
    <row r="54" spans="1:48" x14ac:dyDescent="0.15">
      <c r="C54" s="7">
        <v>12</v>
      </c>
      <c r="D54" s="8">
        <v>4.8288630642258097</v>
      </c>
      <c r="E54" s="10">
        <f t="shared" si="39"/>
        <v>6.7764815443666704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5.7840900427419397</v>
      </c>
      <c r="E58" s="7"/>
      <c r="F58" s="7"/>
      <c r="G58" s="1">
        <v>1</v>
      </c>
      <c r="H58" s="9">
        <f t="shared" ref="H58:H69" si="41">E59</f>
        <v>5.7840900427419397</v>
      </c>
      <c r="I58" s="9">
        <f t="shared" ref="I58:I69" si="42">H58+273.15</f>
        <v>278.9340900427419</v>
      </c>
      <c r="J58" s="9">
        <f t="shared" ref="J58:J69" si="43">EXP(($C$15*(I58-$C$13))/($C$16*I58*$C$13))</f>
        <v>3.6494483347661644E-2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3.6409329553183769E-3</v>
      </c>
      <c r="Q58" s="12">
        <f t="shared" ref="Q58:Q69" si="47">P58*$B$60</f>
        <v>6.9177726151049162E-4</v>
      </c>
      <c r="R58" s="9">
        <f t="shared" ref="R58:R69" si="48">L58*$B$60</f>
        <v>1.8955666666666669E-2</v>
      </c>
      <c r="S58" s="13">
        <f t="shared" ref="S58:S69" si="49">Q58/R58</f>
        <v>3.6494483347661644E-2</v>
      </c>
      <c r="T58" s="2">
        <f t="shared" ref="T58:T69" si="50">$B$59/100</f>
        <v>0.01</v>
      </c>
      <c r="U58" s="14">
        <f t="shared" ref="U58:U69" si="51">S58*T58</f>
        <v>3.6494483347661647E-4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1.2364944833476617E-2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9938.3333333333339</v>
      </c>
      <c r="AU58" s="1">
        <f t="shared" ref="AU58:AU69" si="58">AT58*10000*AS58*0.67*AR58*AQ58</f>
        <v>1560700.6376826558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4.6212008724193598</v>
      </c>
      <c r="E59" s="10">
        <f t="shared" ref="E59:E70" si="59">D58</f>
        <v>5.7840900427419397</v>
      </c>
      <c r="F59" s="7" t="s">
        <v>83</v>
      </c>
      <c r="G59" s="1">
        <v>2</v>
      </c>
      <c r="H59" s="9">
        <f t="shared" si="41"/>
        <v>4.6212008724193598</v>
      </c>
      <c r="I59" s="9">
        <f t="shared" si="42"/>
        <v>277.77120087241934</v>
      </c>
      <c r="J59" s="9">
        <f t="shared" si="43"/>
        <v>3.1532614611864358E-2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0.19589240037801497</v>
      </c>
      <c r="P59" s="9">
        <f t="shared" si="46"/>
        <v>6.1769995665129779E-3</v>
      </c>
      <c r="Q59" s="12">
        <f t="shared" si="47"/>
        <v>1.1736299176374658E-3</v>
      </c>
      <c r="R59" s="9">
        <f t="shared" si="48"/>
        <v>1.8955666666666669E-2</v>
      </c>
      <c r="S59" s="13">
        <f t="shared" si="49"/>
        <v>6.1914462744867796E-2</v>
      </c>
      <c r="T59" s="2">
        <f t="shared" si="50"/>
        <v>0.01</v>
      </c>
      <c r="U59" s="14">
        <f t="shared" si="51"/>
        <v>6.1914462744867794E-4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1.2619144627448679E-2</v>
      </c>
      <c r="AR59" s="9">
        <f t="shared" si="55"/>
        <v>9.9766666666666666</v>
      </c>
      <c r="AS59" s="1">
        <f t="shared" si="56"/>
        <v>0.19</v>
      </c>
      <c r="AT59" s="1">
        <f t="shared" si="57"/>
        <v>9938.3333333333339</v>
      </c>
      <c r="AU59" s="1">
        <f t="shared" si="58"/>
        <v>1592785.6801874067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0.11785968082758699</v>
      </c>
      <c r="E60" s="10">
        <f t="shared" si="59"/>
        <v>4.6212008724193598</v>
      </c>
      <c r="F60" s="7" t="s">
        <v>83</v>
      </c>
      <c r="G60" s="1">
        <v>3</v>
      </c>
      <c r="H60" s="9">
        <f t="shared" si="41"/>
        <v>0.11785968082758699</v>
      </c>
      <c r="I60" s="9">
        <f t="shared" si="42"/>
        <v>273.26785968082754</v>
      </c>
      <c r="J60" s="9">
        <f t="shared" si="43"/>
        <v>1.7696360625794119E-2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0.28948206747816868</v>
      </c>
      <c r="P60" s="9">
        <f t="shared" si="46"/>
        <v>5.1227790607941406E-3</v>
      </c>
      <c r="Q60" s="12">
        <f t="shared" si="47"/>
        <v>9.733280215508867E-4</v>
      </c>
      <c r="R60" s="9">
        <f t="shared" si="48"/>
        <v>1.8955666666666669E-2</v>
      </c>
      <c r="S60" s="13">
        <f t="shared" si="49"/>
        <v>5.1347601678524625E-2</v>
      </c>
      <c r="T60" s="2">
        <f t="shared" si="50"/>
        <v>0.01</v>
      </c>
      <c r="U60" s="14">
        <f t="shared" si="51"/>
        <v>5.1347601678524628E-4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1.2513476016785246E-2</v>
      </c>
      <c r="AR60" s="9">
        <f t="shared" si="55"/>
        <v>9.9766666666666666</v>
      </c>
      <c r="AS60" s="1">
        <f t="shared" si="56"/>
        <v>0.19</v>
      </c>
      <c r="AT60" s="1">
        <f t="shared" si="57"/>
        <v>9938.3333333333339</v>
      </c>
      <c r="AU60" s="1">
        <f t="shared" si="58"/>
        <v>1579448.2112163389</v>
      </c>
    </row>
    <row r="61" spans="1:48" x14ac:dyDescent="0.15">
      <c r="C61" s="7">
        <v>3</v>
      </c>
      <c r="D61" s="8">
        <v>8.1981257306451596</v>
      </c>
      <c r="E61" s="10">
        <f t="shared" si="59"/>
        <v>0.11785968082758699</v>
      </c>
      <c r="F61" s="7" t="s">
        <v>83</v>
      </c>
      <c r="G61" s="1">
        <v>4</v>
      </c>
      <c r="H61" s="9">
        <f t="shared" si="41"/>
        <v>8.1981257306451596</v>
      </c>
      <c r="I61" s="9">
        <f t="shared" si="42"/>
        <v>281.34812573064517</v>
      </c>
      <c r="J61" s="9">
        <f t="shared" si="43"/>
        <v>4.9238352082525222E-2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0.38412595508404124</v>
      </c>
      <c r="P61" s="9">
        <f t="shared" si="46"/>
        <v>1.8913729020464291E-2</v>
      </c>
      <c r="Q61" s="12">
        <f t="shared" si="47"/>
        <v>3.5936085138882153E-3</v>
      </c>
      <c r="R61" s="9">
        <f t="shared" si="48"/>
        <v>1.8955666666666669E-2</v>
      </c>
      <c r="S61" s="13">
        <f t="shared" si="49"/>
        <v>0.18957964270428621</v>
      </c>
      <c r="T61" s="2">
        <f t="shared" si="50"/>
        <v>0.01</v>
      </c>
      <c r="U61" s="14">
        <f t="shared" si="51"/>
        <v>1.8957964270428622E-3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1.3895796427042863E-2</v>
      </c>
      <c r="AR61" s="9">
        <f t="shared" si="55"/>
        <v>9.9766666666666666</v>
      </c>
      <c r="AS61" s="1">
        <f t="shared" si="56"/>
        <v>0.19</v>
      </c>
      <c r="AT61" s="1">
        <f t="shared" si="57"/>
        <v>9938.3333333333339</v>
      </c>
      <c r="AU61" s="1">
        <f t="shared" si="58"/>
        <v>1753924.3916461891</v>
      </c>
    </row>
    <row r="62" spans="1:48" x14ac:dyDescent="0.15">
      <c r="C62" s="7">
        <v>4</v>
      </c>
      <c r="D62" s="8">
        <v>8.0034201031999999</v>
      </c>
      <c r="E62" s="10">
        <f t="shared" si="59"/>
        <v>8.1981257306451596</v>
      </c>
      <c r="F62" s="7" t="s">
        <v>83</v>
      </c>
      <c r="G62" s="1">
        <v>5</v>
      </c>
      <c r="H62" s="9">
        <f t="shared" si="41"/>
        <v>8.0034201031999999</v>
      </c>
      <c r="I62" s="9">
        <f t="shared" si="42"/>
        <v>281.15342010320001</v>
      </c>
      <c r="J62" s="9">
        <f t="shared" si="43"/>
        <v>4.8072303921702197E-2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0.3469516147603981</v>
      </c>
      <c r="O62" s="9">
        <f t="shared" si="60"/>
        <v>0.11802727796984552</v>
      </c>
      <c r="P62" s="9">
        <f t="shared" si="46"/>
        <v>5.6738431776176407E-3</v>
      </c>
      <c r="Q62" s="12">
        <f t="shared" si="47"/>
        <v>1.0780302037473517E-3</v>
      </c>
      <c r="R62" s="9">
        <f t="shared" si="48"/>
        <v>1.8955666666666669E-2</v>
      </c>
      <c r="S62" s="13">
        <f t="shared" si="49"/>
        <v>5.6871131082034475E-2</v>
      </c>
      <c r="T62" s="2">
        <f t="shared" si="50"/>
        <v>0.01</v>
      </c>
      <c r="U62" s="14">
        <f t="shared" si="51"/>
        <v>5.6871131082034479E-4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1.2568711310820345E-2</v>
      </c>
      <c r="AR62" s="9">
        <f t="shared" si="55"/>
        <v>9.9766666666666666</v>
      </c>
      <c r="AS62" s="1">
        <f t="shared" si="56"/>
        <v>0.19</v>
      </c>
      <c r="AT62" s="1">
        <f t="shared" si="57"/>
        <v>9938.3333333333339</v>
      </c>
      <c r="AU62" s="1">
        <f t="shared" si="58"/>
        <v>1586419.9979718912</v>
      </c>
    </row>
    <row r="63" spans="1:48" x14ac:dyDescent="0.15">
      <c r="C63" s="7">
        <v>5</v>
      </c>
      <c r="D63" s="8">
        <v>13.8358636330323</v>
      </c>
      <c r="E63" s="10">
        <f t="shared" si="59"/>
        <v>8.0034201031999999</v>
      </c>
      <c r="F63" s="7" t="s">
        <v>85</v>
      </c>
      <c r="G63" s="1">
        <v>6</v>
      </c>
      <c r="H63" s="9">
        <f t="shared" si="41"/>
        <v>13.8358636330323</v>
      </c>
      <c r="I63" s="9">
        <f t="shared" si="42"/>
        <v>286.9858636330323</v>
      </c>
      <c r="J63" s="9">
        <f t="shared" si="43"/>
        <v>9.7176367652024351E-2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0.21212010145889454</v>
      </c>
      <c r="P63" s="9">
        <f t="shared" si="46"/>
        <v>2.0613060965754243E-2</v>
      </c>
      <c r="Q63" s="12">
        <f t="shared" si="47"/>
        <v>3.9164815834933061E-3</v>
      </c>
      <c r="R63" s="9">
        <f t="shared" si="48"/>
        <v>1.8955666666666669E-2</v>
      </c>
      <c r="S63" s="13">
        <f t="shared" si="49"/>
        <v>0.20661270597147585</v>
      </c>
      <c r="T63" s="2">
        <f t="shared" si="50"/>
        <v>0.01</v>
      </c>
      <c r="U63" s="14">
        <f t="shared" si="51"/>
        <v>2.0661270597147584E-3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1.8266127059714758E-2</v>
      </c>
      <c r="AR63" s="9">
        <f t="shared" si="55"/>
        <v>9.9766666666666666</v>
      </c>
      <c r="AS63" s="1">
        <f t="shared" si="56"/>
        <v>0.19</v>
      </c>
      <c r="AT63" s="1">
        <f t="shared" si="57"/>
        <v>9938.3333333333339</v>
      </c>
      <c r="AU63" s="1">
        <f t="shared" si="58"/>
        <v>2305546.5700831385</v>
      </c>
    </row>
    <row r="64" spans="1:48" x14ac:dyDescent="0.15">
      <c r="C64" s="7">
        <v>6</v>
      </c>
      <c r="D64" s="8">
        <v>15.0064600106667</v>
      </c>
      <c r="E64" s="10">
        <f t="shared" si="59"/>
        <v>13.8358636330323</v>
      </c>
      <c r="F64" s="7" t="s">
        <v>83</v>
      </c>
      <c r="G64" s="1">
        <v>7</v>
      </c>
      <c r="H64" s="9">
        <f t="shared" si="41"/>
        <v>15.0064600106667</v>
      </c>
      <c r="I64" s="9">
        <f t="shared" si="42"/>
        <v>288.15646001066671</v>
      </c>
      <c r="J64" s="9">
        <f t="shared" si="43"/>
        <v>0.11153678853131438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0.29127370715980694</v>
      </c>
      <c r="P64" s="9">
        <f t="shared" si="46"/>
        <v>3.2487733880215378E-2</v>
      </c>
      <c r="Q64" s="12">
        <f t="shared" si="47"/>
        <v>6.1726694372409218E-3</v>
      </c>
      <c r="R64" s="9">
        <f t="shared" si="48"/>
        <v>1.8955666666666669E-2</v>
      </c>
      <c r="S64" s="13">
        <f t="shared" si="49"/>
        <v>0.32563715883944577</v>
      </c>
      <c r="T64" s="2">
        <f t="shared" si="50"/>
        <v>0.01</v>
      </c>
      <c r="U64" s="14">
        <f t="shared" si="51"/>
        <v>3.2563715883944578E-3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2.3356371588394459E-2</v>
      </c>
      <c r="AR64" s="9">
        <f t="shared" si="55"/>
        <v>9.9766666666666666</v>
      </c>
      <c r="AS64" s="1">
        <f t="shared" si="56"/>
        <v>0.19</v>
      </c>
      <c r="AT64" s="1">
        <f t="shared" si="57"/>
        <v>9938.3333333333339</v>
      </c>
      <c r="AU64" s="1">
        <f t="shared" si="58"/>
        <v>2948036.1233209888</v>
      </c>
    </row>
    <row r="65" spans="1:48" x14ac:dyDescent="0.15">
      <c r="C65" s="7">
        <v>7</v>
      </c>
      <c r="D65" s="8">
        <v>16.850432202258101</v>
      </c>
      <c r="E65" s="10">
        <f t="shared" si="59"/>
        <v>15.0064600106667</v>
      </c>
      <c r="F65" s="7" t="s">
        <v>83</v>
      </c>
      <c r="G65" s="1">
        <v>8</v>
      </c>
      <c r="H65" s="9">
        <f t="shared" si="41"/>
        <v>16.850432202258101</v>
      </c>
      <c r="I65" s="9">
        <f t="shared" si="42"/>
        <v>290.00043220225808</v>
      </c>
      <c r="J65" s="9">
        <f t="shared" si="43"/>
        <v>0.13827000362760697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0.35855263994625824</v>
      </c>
      <c r="P65" s="9">
        <f t="shared" si="46"/>
        <v>4.957707482605718E-2</v>
      </c>
      <c r="Q65" s="12">
        <f t="shared" si="47"/>
        <v>9.4196442169508648E-3</v>
      </c>
      <c r="R65" s="9">
        <f t="shared" si="48"/>
        <v>1.8955666666666669E-2</v>
      </c>
      <c r="S65" s="13">
        <f t="shared" si="49"/>
        <v>0.49693025218233056</v>
      </c>
      <c r="T65" s="2">
        <f t="shared" si="50"/>
        <v>0.01</v>
      </c>
      <c r="U65" s="14">
        <f t="shared" si="51"/>
        <v>4.969302521823306E-3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2.5069302521823305E-2</v>
      </c>
      <c r="AR65" s="9">
        <f t="shared" si="55"/>
        <v>9.9766666666666666</v>
      </c>
      <c r="AS65" s="1">
        <f t="shared" si="56"/>
        <v>0.19</v>
      </c>
      <c r="AT65" s="1">
        <f t="shared" si="57"/>
        <v>9938.3333333333339</v>
      </c>
      <c r="AU65" s="1">
        <f t="shared" si="58"/>
        <v>3164241.8918150715</v>
      </c>
    </row>
    <row r="66" spans="1:48" x14ac:dyDescent="0.15">
      <c r="C66" s="7">
        <v>8</v>
      </c>
      <c r="D66" s="8">
        <v>18.5417976516129</v>
      </c>
      <c r="E66" s="10">
        <f t="shared" si="59"/>
        <v>16.850432202258101</v>
      </c>
      <c r="F66" s="7" t="s">
        <v>83</v>
      </c>
      <c r="G66" s="1">
        <v>9</v>
      </c>
      <c r="H66" s="9">
        <f t="shared" si="41"/>
        <v>18.5417976516129</v>
      </c>
      <c r="I66" s="9">
        <f t="shared" si="42"/>
        <v>291.69179765161289</v>
      </c>
      <c r="J66" s="9">
        <f t="shared" si="43"/>
        <v>0.16798796918761111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0.40874223178686775</v>
      </c>
      <c r="P66" s="9">
        <f t="shared" si="46"/>
        <v>6.8663777439087734E-2</v>
      </c>
      <c r="Q66" s="12">
        <f t="shared" si="47"/>
        <v>1.304611771342667E-2</v>
      </c>
      <c r="R66" s="9">
        <f t="shared" si="48"/>
        <v>1.8955666666666669E-2</v>
      </c>
      <c r="S66" s="13">
        <f t="shared" si="49"/>
        <v>0.68824367630224914</v>
      </c>
      <c r="T66" s="2">
        <f t="shared" si="50"/>
        <v>0.01</v>
      </c>
      <c r="U66" s="14">
        <f t="shared" si="51"/>
        <v>6.8824367630224911E-3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2.6982436763022491E-2</v>
      </c>
      <c r="AR66" s="9">
        <f t="shared" si="55"/>
        <v>9.9766666666666666</v>
      </c>
      <c r="AS66" s="1">
        <f t="shared" si="56"/>
        <v>0.19</v>
      </c>
      <c r="AT66" s="1">
        <f t="shared" si="57"/>
        <v>9938.3333333333339</v>
      </c>
      <c r="AU66" s="1">
        <f t="shared" si="58"/>
        <v>3405717.2781126564</v>
      </c>
    </row>
    <row r="67" spans="1:48" x14ac:dyDescent="0.15">
      <c r="C67" s="7">
        <v>9</v>
      </c>
      <c r="D67" s="8">
        <v>13.9469177883333</v>
      </c>
      <c r="E67" s="10">
        <f t="shared" si="59"/>
        <v>18.5417976516129</v>
      </c>
      <c r="F67" s="7" t="s">
        <v>83</v>
      </c>
      <c r="G67" s="1">
        <v>10</v>
      </c>
      <c r="H67" s="9">
        <f t="shared" si="41"/>
        <v>13.9469177883333</v>
      </c>
      <c r="I67" s="9">
        <f t="shared" si="42"/>
        <v>287.09691778833326</v>
      </c>
      <c r="J67" s="9">
        <f t="shared" si="43"/>
        <v>9.846010190952105E-2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0.43984512101444667</v>
      </c>
      <c r="P67" s="9">
        <f t="shared" si="46"/>
        <v>4.3307195439488036E-2</v>
      </c>
      <c r="Q67" s="12">
        <f t="shared" si="47"/>
        <v>8.2283671335027266E-3</v>
      </c>
      <c r="R67" s="9">
        <f t="shared" si="48"/>
        <v>1.8955666666666669E-2</v>
      </c>
      <c r="S67" s="13">
        <f t="shared" si="49"/>
        <v>0.43408481897248274</v>
      </c>
      <c r="T67" s="2">
        <f t="shared" si="50"/>
        <v>0.01</v>
      </c>
      <c r="U67" s="14">
        <f t="shared" si="51"/>
        <v>4.3408481897248274E-3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2.4440848189724827E-2</v>
      </c>
      <c r="AR67" s="9">
        <f t="shared" si="55"/>
        <v>9.9766666666666666</v>
      </c>
      <c r="AS67" s="1">
        <f t="shared" si="56"/>
        <v>0.19</v>
      </c>
      <c r="AT67" s="1">
        <f t="shared" si="57"/>
        <v>9938.3333333333339</v>
      </c>
      <c r="AU67" s="1">
        <f t="shared" si="58"/>
        <v>3084918.523205691</v>
      </c>
    </row>
    <row r="68" spans="1:48" x14ac:dyDescent="0.15">
      <c r="C68" s="7">
        <v>10</v>
      </c>
      <c r="D68" s="8">
        <v>10.6677037510968</v>
      </c>
      <c r="E68" s="10">
        <f t="shared" si="59"/>
        <v>13.9469177883333</v>
      </c>
      <c r="F68" s="7" t="s">
        <v>83</v>
      </c>
      <c r="G68" s="1">
        <v>11</v>
      </c>
      <c r="H68" s="9">
        <f t="shared" si="41"/>
        <v>10.6677037510968</v>
      </c>
      <c r="I68" s="9">
        <f t="shared" si="42"/>
        <v>283.81770375109676</v>
      </c>
      <c r="J68" s="9">
        <f t="shared" si="43"/>
        <v>6.654001629400598E-2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0.3767110292962107</v>
      </c>
      <c r="O68" s="9">
        <f t="shared" si="60"/>
        <v>0.11959356294541457</v>
      </c>
      <c r="P68" s="9">
        <f t="shared" si="46"/>
        <v>7.9577576270461158E-3</v>
      </c>
      <c r="Q68" s="12">
        <f t="shared" si="47"/>
        <v>1.5119739491387619E-3</v>
      </c>
      <c r="R68" s="9">
        <f t="shared" si="48"/>
        <v>1.8955666666666669E-2</v>
      </c>
      <c r="S68" s="13">
        <f t="shared" si="49"/>
        <v>7.9763691550746224E-2</v>
      </c>
      <c r="T68" s="2">
        <f t="shared" si="50"/>
        <v>0.01</v>
      </c>
      <c r="U68" s="14">
        <f t="shared" si="51"/>
        <v>7.9763691550746227E-4</v>
      </c>
      <c r="V68" s="13"/>
      <c r="W68" s="2"/>
      <c r="X68" s="14"/>
      <c r="Y68" s="2">
        <v>0.04</v>
      </c>
      <c r="Z68" s="2">
        <v>0.21</v>
      </c>
      <c r="AA68" s="2">
        <f t="shared" si="52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1.6997636915507462E-2</v>
      </c>
      <c r="AR68" s="9">
        <f t="shared" si="55"/>
        <v>9.9766666666666666</v>
      </c>
      <c r="AS68" s="1">
        <f t="shared" si="56"/>
        <v>0.19</v>
      </c>
      <c r="AT68" s="1">
        <f t="shared" si="57"/>
        <v>9938.3333333333339</v>
      </c>
      <c r="AU68" s="1">
        <f t="shared" si="58"/>
        <v>2145438.0209856448</v>
      </c>
    </row>
    <row r="69" spans="1:48" x14ac:dyDescent="0.15">
      <c r="C69" s="7">
        <v>11</v>
      </c>
      <c r="D69" s="8">
        <v>6.7764815443666704</v>
      </c>
      <c r="E69" s="10">
        <f t="shared" si="59"/>
        <v>10.6677037510968</v>
      </c>
      <c r="F69" s="7" t="s">
        <v>85</v>
      </c>
      <c r="G69" s="1">
        <v>12</v>
      </c>
      <c r="H69" s="9">
        <f t="shared" si="41"/>
        <v>6.7764815443666704</v>
      </c>
      <c r="I69" s="9">
        <f t="shared" si="42"/>
        <v>279.92648154436665</v>
      </c>
      <c r="J69" s="9">
        <f t="shared" si="43"/>
        <v>4.1302101865547232E-2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0.21140247198503512</v>
      </c>
      <c r="P69" s="9">
        <f t="shared" si="46"/>
        <v>8.731366432554415E-3</v>
      </c>
      <c r="Q69" s="12">
        <f t="shared" si="47"/>
        <v>1.6589596221853388E-3</v>
      </c>
      <c r="R69" s="9">
        <f t="shared" si="48"/>
        <v>1.8955666666666669E-2</v>
      </c>
      <c r="S69" s="13">
        <f t="shared" si="49"/>
        <v>8.7517872695166185E-2</v>
      </c>
      <c r="T69" s="2">
        <f t="shared" si="50"/>
        <v>0.01</v>
      </c>
      <c r="U69" s="14">
        <f t="shared" si="51"/>
        <v>8.7517872695166185E-4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1.2875178726951661E-2</v>
      </c>
      <c r="AR69" s="9">
        <f t="shared" si="55"/>
        <v>9.9766666666666666</v>
      </c>
      <c r="AS69" s="1">
        <f t="shared" si="56"/>
        <v>0.19</v>
      </c>
      <c r="AT69" s="1">
        <f t="shared" si="57"/>
        <v>9938.3333333333339</v>
      </c>
      <c r="AU69" s="1">
        <f t="shared" si="58"/>
        <v>1625102.2483358516</v>
      </c>
      <c r="AV69" s="1">
        <f>SUM(AU58:AU69)</f>
        <v>26752279.574563526</v>
      </c>
    </row>
    <row r="70" spans="1:48" x14ac:dyDescent="0.15">
      <c r="C70" s="7">
        <v>12</v>
      </c>
      <c r="D70" s="8">
        <v>4.8288630642258097</v>
      </c>
      <c r="E70" s="10">
        <f t="shared" si="59"/>
        <v>6.7764815443666704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5.7840900427419397</v>
      </c>
      <c r="E73" s="7"/>
      <c r="F73" s="7"/>
      <c r="G73" s="1">
        <v>1</v>
      </c>
      <c r="H73" s="9">
        <f t="shared" ref="H73:H84" si="61">E74</f>
        <v>5.7840900427419397</v>
      </c>
      <c r="I73" s="9">
        <f t="shared" ref="I73:I84" si="62">H73+273.15</f>
        <v>278.9340900427419</v>
      </c>
      <c r="J73" s="9">
        <f t="shared" ref="J73:J84" si="63">EXP(($C$15*(I73-$C$13))/($C$16*I73*$C$13))</f>
        <v>3.6494483347661644E-2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3.9961459265689505E-3</v>
      </c>
      <c r="Q73" s="12">
        <f t="shared" ref="Q73:Q84" si="67">P73*$B$75</f>
        <v>7.1930626678241101E-4</v>
      </c>
      <c r="R73" s="9">
        <f t="shared" ref="R73:R84" si="68">L73*$B$75</f>
        <v>1.9710000000000002E-2</v>
      </c>
      <c r="S73" s="13">
        <f t="shared" ref="S73:S84" si="69">Q73/R73</f>
        <v>3.6494483347661644E-2</v>
      </c>
      <c r="T73" s="2">
        <f t="shared" ref="T73:T84" si="70">$B$74/100</f>
        <v>0.01</v>
      </c>
      <c r="U73" s="14">
        <f t="shared" ref="U73:U84" si="71">S73*T73</f>
        <v>3.6494483347661647E-4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1.2964944833476617E-2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2996.25</v>
      </c>
      <c r="AU73" s="1">
        <f t="shared" ref="AU73:AU84" si="78">AT73*10000*AS73*0.67*AR73*AQ73</f>
        <v>512991.47406737367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4.6212008724193598</v>
      </c>
      <c r="E74" s="10">
        <f t="shared" ref="E74:E85" si="79">D73</f>
        <v>5.7840900427419397</v>
      </c>
      <c r="F74" s="7" t="s">
        <v>83</v>
      </c>
      <c r="G74" s="1">
        <v>2</v>
      </c>
      <c r="H74" s="9">
        <f t="shared" si="61"/>
        <v>4.6212008724193598</v>
      </c>
      <c r="I74" s="9">
        <f t="shared" si="62"/>
        <v>277.77120087241934</v>
      </c>
      <c r="J74" s="9">
        <f t="shared" si="63"/>
        <v>3.1532614611864358E-2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0.21500385407343109</v>
      </c>
      <c r="P74" s="9">
        <f t="shared" si="66"/>
        <v>6.7796336705630254E-3</v>
      </c>
      <c r="Q74" s="12">
        <f t="shared" si="67"/>
        <v>1.2203340607013446E-3</v>
      </c>
      <c r="R74" s="9">
        <f t="shared" si="68"/>
        <v>1.9710000000000002E-2</v>
      </c>
      <c r="S74" s="13">
        <f t="shared" si="69"/>
        <v>6.1914462744867803E-2</v>
      </c>
      <c r="T74" s="2">
        <f t="shared" si="70"/>
        <v>0.01</v>
      </c>
      <c r="U74" s="14">
        <f t="shared" si="71"/>
        <v>6.1914462744867805E-4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1.3219144627448678E-2</v>
      </c>
      <c r="AR74" s="9">
        <f t="shared" si="75"/>
        <v>10.950000000000001</v>
      </c>
      <c r="AS74" s="1">
        <f t="shared" si="76"/>
        <v>0.18</v>
      </c>
      <c r="AT74" s="1">
        <f t="shared" si="77"/>
        <v>2996.25</v>
      </c>
      <c r="AU74" s="1">
        <f t="shared" si="78"/>
        <v>523049.54440182203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0.11785968082758699</v>
      </c>
      <c r="E75" s="10">
        <f t="shared" si="79"/>
        <v>4.6212008724193598</v>
      </c>
      <c r="F75" s="7" t="s">
        <v>83</v>
      </c>
      <c r="G75" s="1">
        <v>3</v>
      </c>
      <c r="H75" s="9">
        <f t="shared" si="61"/>
        <v>0.11785968082758699</v>
      </c>
      <c r="I75" s="9">
        <f t="shared" si="62"/>
        <v>273.26785968082754</v>
      </c>
      <c r="J75" s="9">
        <f t="shared" si="63"/>
        <v>1.7696360625794119E-2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0.31772422040286807</v>
      </c>
      <c r="P75" s="9">
        <f t="shared" si="66"/>
        <v>5.6225623837984472E-3</v>
      </c>
      <c r="Q75" s="12">
        <f t="shared" si="67"/>
        <v>1.0120612290837204E-3</v>
      </c>
      <c r="R75" s="9">
        <f t="shared" si="68"/>
        <v>1.9710000000000002E-2</v>
      </c>
      <c r="S75" s="13">
        <f t="shared" si="69"/>
        <v>5.1347601678524625E-2</v>
      </c>
      <c r="T75" s="2">
        <f t="shared" si="70"/>
        <v>0.01</v>
      </c>
      <c r="U75" s="14">
        <f t="shared" si="71"/>
        <v>5.1347601678524628E-4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1.3113476016785246E-2</v>
      </c>
      <c r="AR75" s="9">
        <f t="shared" si="75"/>
        <v>10.950000000000001</v>
      </c>
      <c r="AS75" s="1">
        <f t="shared" si="76"/>
        <v>0.18</v>
      </c>
      <c r="AT75" s="1">
        <f t="shared" si="77"/>
        <v>2996.25</v>
      </c>
      <c r="AU75" s="1">
        <f t="shared" si="78"/>
        <v>518868.49334120215</v>
      </c>
    </row>
    <row r="76" spans="1:48" x14ac:dyDescent="0.15">
      <c r="C76" s="7">
        <v>3</v>
      </c>
      <c r="D76" s="8">
        <v>8.1981257306451596</v>
      </c>
      <c r="E76" s="10">
        <f t="shared" si="79"/>
        <v>0.11785968082758699</v>
      </c>
      <c r="F76" s="7" t="s">
        <v>83</v>
      </c>
      <c r="G76" s="1">
        <v>4</v>
      </c>
      <c r="H76" s="9">
        <f t="shared" si="61"/>
        <v>8.1981257306451596</v>
      </c>
      <c r="I76" s="9">
        <f t="shared" si="62"/>
        <v>281.34812573064517</v>
      </c>
      <c r="J76" s="9">
        <f t="shared" si="63"/>
        <v>4.9238352082525222E-2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0.42160165801906968</v>
      </c>
      <c r="P76" s="9">
        <f t="shared" si="66"/>
        <v>2.0758970876119345E-2</v>
      </c>
      <c r="Q76" s="12">
        <f t="shared" si="67"/>
        <v>3.7366147577014819E-3</v>
      </c>
      <c r="R76" s="9">
        <f t="shared" si="68"/>
        <v>1.9710000000000002E-2</v>
      </c>
      <c r="S76" s="13">
        <f t="shared" si="69"/>
        <v>0.18957964270428623</v>
      </c>
      <c r="T76" s="2">
        <f t="shared" si="70"/>
        <v>0.01</v>
      </c>
      <c r="U76" s="14">
        <f t="shared" si="71"/>
        <v>1.8957964270428624E-3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1.4495796427042863E-2</v>
      </c>
      <c r="AR76" s="9">
        <f t="shared" si="75"/>
        <v>10.950000000000001</v>
      </c>
      <c r="AS76" s="1">
        <f t="shared" si="76"/>
        <v>0.18</v>
      </c>
      <c r="AT76" s="1">
        <f t="shared" si="77"/>
        <v>2996.25</v>
      </c>
      <c r="AU76" s="1">
        <f t="shared" si="78"/>
        <v>573563.56485901261</v>
      </c>
    </row>
    <row r="77" spans="1:48" x14ac:dyDescent="0.15">
      <c r="C77" s="7">
        <v>4</v>
      </c>
      <c r="D77" s="8">
        <v>8.0034201031999999</v>
      </c>
      <c r="E77" s="10">
        <f t="shared" si="79"/>
        <v>8.1981257306451596</v>
      </c>
      <c r="F77" s="7" t="s">
        <v>83</v>
      </c>
      <c r="G77" s="1">
        <v>5</v>
      </c>
      <c r="H77" s="9">
        <f t="shared" si="61"/>
        <v>8.0034201031999999</v>
      </c>
      <c r="I77" s="9">
        <f t="shared" si="62"/>
        <v>281.15342010320001</v>
      </c>
      <c r="J77" s="9">
        <f t="shared" si="63"/>
        <v>4.8072303921702197E-2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0.38080055278580283</v>
      </c>
      <c r="O77" s="9">
        <f t="shared" si="80"/>
        <v>0.12954213435714756</v>
      </c>
      <c r="P77" s="9">
        <f t="shared" si="66"/>
        <v>6.2273888534827779E-3</v>
      </c>
      <c r="Q77" s="12">
        <f t="shared" si="67"/>
        <v>1.1209299936269001E-3</v>
      </c>
      <c r="R77" s="9">
        <f t="shared" si="68"/>
        <v>1.9710000000000002E-2</v>
      </c>
      <c r="S77" s="13">
        <f t="shared" si="69"/>
        <v>5.6871131082034496E-2</v>
      </c>
      <c r="T77" s="2">
        <f t="shared" si="70"/>
        <v>0.01</v>
      </c>
      <c r="U77" s="14">
        <f t="shared" si="71"/>
        <v>5.68711310820345E-4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1.3168711310820345E-2</v>
      </c>
      <c r="AR77" s="9">
        <f t="shared" si="75"/>
        <v>10.950000000000001</v>
      </c>
      <c r="AS77" s="1">
        <f t="shared" si="76"/>
        <v>0.18</v>
      </c>
      <c r="AT77" s="1">
        <f t="shared" si="77"/>
        <v>2996.25</v>
      </c>
      <c r="AU77" s="1">
        <f t="shared" si="78"/>
        <v>521054.02018081088</v>
      </c>
    </row>
    <row r="78" spans="1:48" x14ac:dyDescent="0.15">
      <c r="C78" s="7">
        <v>5</v>
      </c>
      <c r="D78" s="8">
        <v>13.8358636330323</v>
      </c>
      <c r="E78" s="10">
        <f t="shared" si="79"/>
        <v>8.0034201031999999</v>
      </c>
      <c r="F78" s="7" t="s">
        <v>85</v>
      </c>
      <c r="G78" s="1">
        <v>6</v>
      </c>
      <c r="H78" s="9">
        <f t="shared" si="61"/>
        <v>13.8358636330323</v>
      </c>
      <c r="I78" s="9">
        <f t="shared" si="62"/>
        <v>286.9858636330323</v>
      </c>
      <c r="J78" s="9">
        <f t="shared" si="63"/>
        <v>9.7176367652024351E-2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0.23281474550366479</v>
      </c>
      <c r="P78" s="9">
        <f t="shared" si="66"/>
        <v>2.2624091303876614E-2</v>
      </c>
      <c r="Q78" s="12">
        <f t="shared" si="67"/>
        <v>4.0723364346977901E-3</v>
      </c>
      <c r="R78" s="9">
        <f t="shared" si="68"/>
        <v>1.9710000000000002E-2</v>
      </c>
      <c r="S78" s="13">
        <f t="shared" si="69"/>
        <v>0.20661270597147588</v>
      </c>
      <c r="T78" s="2">
        <f t="shared" si="70"/>
        <v>0.01</v>
      </c>
      <c r="U78" s="14">
        <f t="shared" si="71"/>
        <v>2.0661270597147588E-3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2.006612705971476E-2</v>
      </c>
      <c r="AR78" s="9">
        <f t="shared" si="75"/>
        <v>10.950000000000001</v>
      </c>
      <c r="AS78" s="1">
        <f t="shared" si="76"/>
        <v>0.18</v>
      </c>
      <c r="AT78" s="1">
        <f t="shared" si="77"/>
        <v>2996.25</v>
      </c>
      <c r="AU78" s="1">
        <f t="shared" si="78"/>
        <v>793968.06013450399</v>
      </c>
    </row>
    <row r="79" spans="1:48" x14ac:dyDescent="0.15">
      <c r="C79" s="7">
        <v>6</v>
      </c>
      <c r="D79" s="8">
        <v>15.0064600106667</v>
      </c>
      <c r="E79" s="10">
        <f t="shared" si="79"/>
        <v>13.8358636330323</v>
      </c>
      <c r="F79" s="7" t="s">
        <v>83</v>
      </c>
      <c r="G79" s="1">
        <v>7</v>
      </c>
      <c r="H79" s="9">
        <f t="shared" si="61"/>
        <v>15.0064600106667</v>
      </c>
      <c r="I79" s="9">
        <f t="shared" si="62"/>
        <v>288.15646001066671</v>
      </c>
      <c r="J79" s="9">
        <f t="shared" si="63"/>
        <v>0.11153678853131438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0.3196906541997882</v>
      </c>
      <c r="P79" s="9">
        <f t="shared" si="66"/>
        <v>3.5657268892919328E-2</v>
      </c>
      <c r="Q79" s="12">
        <f t="shared" si="67"/>
        <v>6.418308400725479E-3</v>
      </c>
      <c r="R79" s="9">
        <f t="shared" si="68"/>
        <v>1.9710000000000002E-2</v>
      </c>
      <c r="S79" s="13">
        <f t="shared" si="69"/>
        <v>0.32563715883944588</v>
      </c>
      <c r="T79" s="2">
        <f t="shared" si="70"/>
        <v>0.01</v>
      </c>
      <c r="U79" s="14">
        <f t="shared" si="71"/>
        <v>3.2563715883944591E-3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2.485637158839446E-2</v>
      </c>
      <c r="AR79" s="9">
        <f t="shared" si="75"/>
        <v>10.950000000000001</v>
      </c>
      <c r="AS79" s="1">
        <f t="shared" si="76"/>
        <v>0.18</v>
      </c>
      <c r="AT79" s="1">
        <f t="shared" si="77"/>
        <v>2996.25</v>
      </c>
      <c r="AU79" s="1">
        <f t="shared" si="78"/>
        <v>983506.43715601414</v>
      </c>
    </row>
    <row r="80" spans="1:48" x14ac:dyDescent="0.15">
      <c r="C80" s="7">
        <v>7</v>
      </c>
      <c r="D80" s="8">
        <v>16.850432202258101</v>
      </c>
      <c r="E80" s="10">
        <f t="shared" si="79"/>
        <v>15.0064600106667</v>
      </c>
      <c r="F80" s="7" t="s">
        <v>83</v>
      </c>
      <c r="G80" s="1">
        <v>8</v>
      </c>
      <c r="H80" s="9">
        <f t="shared" si="61"/>
        <v>16.850432202258101</v>
      </c>
      <c r="I80" s="9">
        <f t="shared" si="62"/>
        <v>290.00043220225808</v>
      </c>
      <c r="J80" s="9">
        <f t="shared" si="63"/>
        <v>0.13827000362760697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0.39353338530686888</v>
      </c>
      <c r="P80" s="9">
        <f t="shared" si="66"/>
        <v>5.4413862613965212E-2</v>
      </c>
      <c r="Q80" s="12">
        <f t="shared" si="67"/>
        <v>9.7944952705137384E-3</v>
      </c>
      <c r="R80" s="9">
        <f t="shared" si="68"/>
        <v>1.9710000000000002E-2</v>
      </c>
      <c r="S80" s="13">
        <f t="shared" si="69"/>
        <v>0.49693025218233067</v>
      </c>
      <c r="T80" s="2">
        <f t="shared" si="70"/>
        <v>0.01</v>
      </c>
      <c r="U80" s="14">
        <f t="shared" si="71"/>
        <v>4.9693025218233069E-3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2.656930252182331E-2</v>
      </c>
      <c r="AR80" s="9">
        <f t="shared" si="75"/>
        <v>10.950000000000001</v>
      </c>
      <c r="AS80" s="1">
        <f t="shared" si="76"/>
        <v>0.18</v>
      </c>
      <c r="AT80" s="1">
        <f t="shared" si="77"/>
        <v>2996.25</v>
      </c>
      <c r="AU80" s="1">
        <f t="shared" si="78"/>
        <v>1051282.9665436547</v>
      </c>
    </row>
    <row r="81" spans="1:48" x14ac:dyDescent="0.15">
      <c r="C81" s="7">
        <v>8</v>
      </c>
      <c r="D81" s="8">
        <v>18.5417976516129</v>
      </c>
      <c r="E81" s="10">
        <f t="shared" si="79"/>
        <v>16.850432202258101</v>
      </c>
      <c r="F81" s="7" t="s">
        <v>83</v>
      </c>
      <c r="G81" s="1">
        <v>9</v>
      </c>
      <c r="H81" s="9">
        <f t="shared" si="61"/>
        <v>18.5417976516129</v>
      </c>
      <c r="I81" s="9">
        <f t="shared" si="62"/>
        <v>291.69179765161289</v>
      </c>
      <c r="J81" s="9">
        <f t="shared" si="63"/>
        <v>0.16798796918761111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0.44861952269290373</v>
      </c>
      <c r="P81" s="9">
        <f t="shared" si="66"/>
        <v>7.5362682555096316E-2</v>
      </c>
      <c r="Q81" s="12">
        <f t="shared" si="67"/>
        <v>1.3565282859917337E-2</v>
      </c>
      <c r="R81" s="9">
        <f t="shared" si="68"/>
        <v>1.9710000000000002E-2</v>
      </c>
      <c r="S81" s="13">
        <f t="shared" si="69"/>
        <v>0.68824367630224936</v>
      </c>
      <c r="T81" s="2">
        <f t="shared" si="70"/>
        <v>0.01</v>
      </c>
      <c r="U81" s="14">
        <f t="shared" si="71"/>
        <v>6.8824367630224937E-3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2.8482436763022496E-2</v>
      </c>
      <c r="AR81" s="9">
        <f t="shared" si="75"/>
        <v>10.950000000000001</v>
      </c>
      <c r="AS81" s="1">
        <f t="shared" si="76"/>
        <v>0.18</v>
      </c>
      <c r="AT81" s="1">
        <f t="shared" si="77"/>
        <v>2996.25</v>
      </c>
      <c r="AU81" s="1">
        <f t="shared" si="78"/>
        <v>1126981.0560524834</v>
      </c>
    </row>
    <row r="82" spans="1:48" x14ac:dyDescent="0.15">
      <c r="C82" s="7">
        <v>9</v>
      </c>
      <c r="D82" s="8">
        <v>13.9469177883333</v>
      </c>
      <c r="E82" s="10">
        <f t="shared" si="79"/>
        <v>18.5417976516129</v>
      </c>
      <c r="F82" s="7" t="s">
        <v>83</v>
      </c>
      <c r="G82" s="1">
        <v>10</v>
      </c>
      <c r="H82" s="9">
        <f t="shared" si="61"/>
        <v>13.9469177883333</v>
      </c>
      <c r="I82" s="9">
        <f t="shared" si="62"/>
        <v>287.09691778833326</v>
      </c>
      <c r="J82" s="9">
        <f t="shared" si="63"/>
        <v>9.846010190952105E-2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0.48275684013780745</v>
      </c>
      <c r="P82" s="9">
        <f t="shared" si="66"/>
        <v>4.7532287677486885E-2</v>
      </c>
      <c r="Q82" s="12">
        <f t="shared" si="67"/>
        <v>8.5558117819476386E-3</v>
      </c>
      <c r="R82" s="9">
        <f t="shared" si="68"/>
        <v>1.9710000000000002E-2</v>
      </c>
      <c r="S82" s="13">
        <f t="shared" si="69"/>
        <v>0.43408481897248291</v>
      </c>
      <c r="T82" s="2">
        <f t="shared" si="70"/>
        <v>0.01</v>
      </c>
      <c r="U82" s="14">
        <f t="shared" si="71"/>
        <v>4.3408481897248292E-3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2.5940848189724829E-2</v>
      </c>
      <c r="AR82" s="9">
        <f t="shared" si="75"/>
        <v>10.950000000000001</v>
      </c>
      <c r="AS82" s="1">
        <f t="shared" si="76"/>
        <v>0.18</v>
      </c>
      <c r="AT82" s="1">
        <f t="shared" si="77"/>
        <v>2996.25</v>
      </c>
      <c r="AU82" s="1">
        <f t="shared" si="78"/>
        <v>1026416.5503461263</v>
      </c>
    </row>
    <row r="83" spans="1:48" x14ac:dyDescent="0.15">
      <c r="C83" s="7">
        <v>10</v>
      </c>
      <c r="D83" s="8">
        <v>10.6677037510968</v>
      </c>
      <c r="E83" s="10">
        <f t="shared" si="79"/>
        <v>13.9469177883333</v>
      </c>
      <c r="F83" s="7" t="s">
        <v>83</v>
      </c>
      <c r="G83" s="1">
        <v>11</v>
      </c>
      <c r="H83" s="9">
        <f t="shared" si="61"/>
        <v>10.6677037510968</v>
      </c>
      <c r="I83" s="9">
        <f t="shared" si="62"/>
        <v>283.81770375109676</v>
      </c>
      <c r="J83" s="9">
        <f t="shared" si="63"/>
        <v>6.654001629400598E-2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0.41346332483730452</v>
      </c>
      <c r="O83" s="9">
        <f t="shared" si="80"/>
        <v>0.13126122762301606</v>
      </c>
      <c r="P83" s="9">
        <f t="shared" si="66"/>
        <v>8.734124224806716E-3</v>
      </c>
      <c r="Q83" s="12">
        <f t="shared" si="67"/>
        <v>1.5721423604652088E-3</v>
      </c>
      <c r="R83" s="9">
        <f t="shared" si="68"/>
        <v>1.9710000000000002E-2</v>
      </c>
      <c r="S83" s="13">
        <f t="shared" si="69"/>
        <v>7.9763691550746252E-2</v>
      </c>
      <c r="T83" s="2">
        <f t="shared" si="70"/>
        <v>0.01</v>
      </c>
      <c r="U83" s="14">
        <f t="shared" si="71"/>
        <v>7.9763691550746249E-4</v>
      </c>
      <c r="V83" s="13"/>
      <c r="W83" s="2"/>
      <c r="X83" s="14"/>
      <c r="Y83" s="2">
        <v>0.04</v>
      </c>
      <c r="Z83" s="2">
        <v>0.27</v>
      </c>
      <c r="AA83" s="2">
        <f t="shared" si="72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1.8797636915507464E-2</v>
      </c>
      <c r="AR83" s="9">
        <f t="shared" si="75"/>
        <v>10.950000000000001</v>
      </c>
      <c r="AS83" s="1">
        <f t="shared" si="76"/>
        <v>0.18</v>
      </c>
      <c r="AT83" s="1">
        <f t="shared" si="77"/>
        <v>2996.25</v>
      </c>
      <c r="AU83" s="1">
        <f t="shared" si="78"/>
        <v>743776.9766185442</v>
      </c>
    </row>
    <row r="84" spans="1:48" x14ac:dyDescent="0.15">
      <c r="C84" s="7">
        <v>11</v>
      </c>
      <c r="D84" s="8">
        <v>6.7764815443666704</v>
      </c>
      <c r="E84" s="10">
        <f t="shared" si="79"/>
        <v>10.6677037510968</v>
      </c>
      <c r="F84" s="7" t="s">
        <v>85</v>
      </c>
      <c r="G84" s="1">
        <v>12</v>
      </c>
      <c r="H84" s="9">
        <f t="shared" si="61"/>
        <v>6.7764815443666704</v>
      </c>
      <c r="I84" s="9">
        <f t="shared" si="62"/>
        <v>279.92648154436665</v>
      </c>
      <c r="J84" s="9">
        <f t="shared" si="63"/>
        <v>4.1302101865547232E-2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0.23202710339820937</v>
      </c>
      <c r="P84" s="9">
        <f t="shared" si="66"/>
        <v>9.5832070601207034E-3</v>
      </c>
      <c r="Q84" s="12">
        <f t="shared" si="67"/>
        <v>1.7249772708217265E-3</v>
      </c>
      <c r="R84" s="9">
        <f t="shared" si="68"/>
        <v>1.9710000000000002E-2</v>
      </c>
      <c r="S84" s="13">
        <f t="shared" si="69"/>
        <v>8.7517872695166227E-2</v>
      </c>
      <c r="T84" s="2">
        <f t="shared" si="70"/>
        <v>0.01</v>
      </c>
      <c r="U84" s="14">
        <f t="shared" si="71"/>
        <v>8.7517872695166228E-4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1.3475178726951663E-2</v>
      </c>
      <c r="AR84" s="9">
        <f t="shared" si="75"/>
        <v>10.950000000000001</v>
      </c>
      <c r="AS84" s="1">
        <f t="shared" si="76"/>
        <v>0.18</v>
      </c>
      <c r="AT84" s="1">
        <f t="shared" si="77"/>
        <v>2996.25</v>
      </c>
      <c r="AU84" s="1">
        <f t="shared" si="78"/>
        <v>533180.1937645874</v>
      </c>
      <c r="AV84" s="1">
        <f>SUM(AU73:AU84)</f>
        <v>8908639.3374661356</v>
      </c>
    </row>
    <row r="85" spans="1:48" x14ac:dyDescent="0.15">
      <c r="C85" s="7">
        <v>12</v>
      </c>
      <c r="D85" s="8">
        <v>4.8288630642258097</v>
      </c>
      <c r="E85" s="10">
        <f t="shared" si="79"/>
        <v>6.7764815443666704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5.7840900427419397</v>
      </c>
      <c r="E89" s="7"/>
      <c r="F89" s="7"/>
      <c r="G89" s="1">
        <v>1</v>
      </c>
      <c r="H89" s="9">
        <f t="shared" ref="H89:H100" si="81">E90</f>
        <v>5.7840900427419397</v>
      </c>
      <c r="I89" s="9">
        <f t="shared" ref="I89:I100" si="82">H89+273.15</f>
        <v>278.9340900427419</v>
      </c>
      <c r="J89" s="9">
        <f t="shared" ref="J89:J100" si="83">EXP(($C$15*(I89-$C$13))/($C$16*I89*$C$13))</f>
        <v>3.6494483347661644E-2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0.19361327014226562</v>
      </c>
      <c r="Q89" s="12">
        <f t="shared" ref="Q89:Q100" si="87">P89*$B$91</f>
        <v>8.7125971564019536E-2</v>
      </c>
      <c r="R89" s="9">
        <f t="shared" ref="R89:R100" si="88">L89*$B$91</f>
        <v>2.3873737500000001</v>
      </c>
      <c r="S89" s="13">
        <f t="shared" ref="S89:S100" si="89">Q89/R89</f>
        <v>3.6494483347661644E-2</v>
      </c>
      <c r="T89" s="2">
        <f t="shared" ref="T89:T100" si="90">$B$90/100</f>
        <v>0.51</v>
      </c>
      <c r="U89" s="14">
        <f t="shared" ref="U89:U100" si="91">S89*T89</f>
        <v>1.8612186507307438E-2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3.594857423195319E-2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552801.08333333337</v>
      </c>
      <c r="AN89" s="1">
        <f t="shared" ref="AN89:AN100" si="96">AM89*10000*AK89*AJ89</f>
        <v>2067227531.3595905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4.6212008724193598</v>
      </c>
      <c r="E90" s="10">
        <f t="shared" ref="E90:E101" si="97">D89</f>
        <v>5.7840900427419397</v>
      </c>
      <c r="F90" s="7" t="s">
        <v>83</v>
      </c>
      <c r="G90" s="1">
        <v>2</v>
      </c>
      <c r="H90" s="9">
        <f t="shared" si="81"/>
        <v>4.6212008724193598</v>
      </c>
      <c r="I90" s="9">
        <f t="shared" si="82"/>
        <v>277.77120087241934</v>
      </c>
      <c r="J90" s="9">
        <f t="shared" si="83"/>
        <v>3.1532614611864358E-2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10.416936729857735</v>
      </c>
      <c r="P90" s="9">
        <f t="shared" si="86"/>
        <v>0.32847325133877853</v>
      </c>
      <c r="Q90" s="12">
        <f t="shared" si="87"/>
        <v>0.14781296310245035</v>
      </c>
      <c r="R90" s="9">
        <f t="shared" si="88"/>
        <v>2.3873737500000001</v>
      </c>
      <c r="S90" s="13">
        <f t="shared" si="89"/>
        <v>6.1914462744867803E-2</v>
      </c>
      <c r="T90" s="2">
        <f t="shared" si="90"/>
        <v>0.51</v>
      </c>
      <c r="U90" s="14">
        <f t="shared" si="91"/>
        <v>3.1576375999882583E-2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3.9857277363964598E-2</v>
      </c>
      <c r="AK90" s="9">
        <f t="shared" si="93"/>
        <v>10.4025</v>
      </c>
      <c r="AL90" s="1">
        <f t="shared" si="94"/>
        <v>0.45</v>
      </c>
      <c r="AM90" s="17">
        <f t="shared" si="95"/>
        <v>552801.08333333337</v>
      </c>
      <c r="AN90" s="1">
        <f t="shared" si="96"/>
        <v>2291998023.6263828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0.11785968082758699</v>
      </c>
      <c r="E91" s="10">
        <f t="shared" si="97"/>
        <v>4.6212008724193598</v>
      </c>
      <c r="F91" s="7" t="s">
        <v>83</v>
      </c>
      <c r="G91" s="1">
        <v>3</v>
      </c>
      <c r="H91" s="9">
        <f t="shared" si="81"/>
        <v>0.11785968082758699</v>
      </c>
      <c r="I91" s="9">
        <f t="shared" si="82"/>
        <v>273.26785968082754</v>
      </c>
      <c r="J91" s="9">
        <f t="shared" si="83"/>
        <v>1.7696360625794119E-2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15.393738478518957</v>
      </c>
      <c r="P91" s="9">
        <f t="shared" si="86"/>
        <v>0.27241314749503476</v>
      </c>
      <c r="Q91" s="12">
        <f t="shared" si="87"/>
        <v>0.12258591637276564</v>
      </c>
      <c r="R91" s="9">
        <f t="shared" si="88"/>
        <v>2.3873737500000001</v>
      </c>
      <c r="S91" s="13">
        <f t="shared" si="89"/>
        <v>5.1347601678524632E-2</v>
      </c>
      <c r="T91" s="2">
        <f t="shared" si="90"/>
        <v>0.51</v>
      </c>
      <c r="U91" s="14">
        <f t="shared" si="91"/>
        <v>2.6187276856047562E-2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3.8232463972098341E-2</v>
      </c>
      <c r="AK91" s="9">
        <f t="shared" si="93"/>
        <v>10.4025</v>
      </c>
      <c r="AL91" s="1">
        <f t="shared" si="94"/>
        <v>0.45</v>
      </c>
      <c r="AM91" s="17">
        <f t="shared" si="95"/>
        <v>552801.08333333337</v>
      </c>
      <c r="AN91" s="1">
        <f t="shared" si="96"/>
        <v>2198562913.9245315</v>
      </c>
    </row>
    <row r="92" spans="1:48" x14ac:dyDescent="0.15">
      <c r="C92" s="7">
        <v>3</v>
      </c>
      <c r="D92" s="8">
        <v>8.1981257306451596</v>
      </c>
      <c r="E92" s="10">
        <f t="shared" si="97"/>
        <v>0.11785968082758699</v>
      </c>
      <c r="F92" s="7" t="s">
        <v>83</v>
      </c>
      <c r="G92" s="1">
        <v>4</v>
      </c>
      <c r="H92" s="9">
        <f t="shared" si="81"/>
        <v>8.1981257306451596</v>
      </c>
      <c r="I92" s="9">
        <f t="shared" si="82"/>
        <v>281.34812573064517</v>
      </c>
      <c r="J92" s="9">
        <f t="shared" si="83"/>
        <v>4.9238352082525222E-2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20.426600331023923</v>
      </c>
      <c r="P92" s="9">
        <f t="shared" si="86"/>
        <v>1.0057721389479821</v>
      </c>
      <c r="Q92" s="12">
        <f t="shared" si="87"/>
        <v>0.45259746252659194</v>
      </c>
      <c r="R92" s="9">
        <f t="shared" si="88"/>
        <v>2.3873737500000001</v>
      </c>
      <c r="S92" s="13">
        <f t="shared" si="89"/>
        <v>0.18957964270428621</v>
      </c>
      <c r="T92" s="2">
        <f t="shared" si="90"/>
        <v>0.51</v>
      </c>
      <c r="U92" s="14">
        <f t="shared" si="91"/>
        <v>9.6685617779185967E-2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5.9487713760424568E-2</v>
      </c>
      <c r="AK92" s="9">
        <f t="shared" si="93"/>
        <v>10.4025</v>
      </c>
      <c r="AL92" s="1">
        <f t="shared" si="94"/>
        <v>0.45</v>
      </c>
      <c r="AM92" s="17">
        <f t="shared" si="95"/>
        <v>552801.08333333337</v>
      </c>
      <c r="AN92" s="1">
        <f t="shared" si="96"/>
        <v>3420848873.4410329</v>
      </c>
    </row>
    <row r="93" spans="1:48" x14ac:dyDescent="0.15">
      <c r="C93" s="7">
        <v>4</v>
      </c>
      <c r="D93" s="8">
        <v>8.0034201031999999</v>
      </c>
      <c r="E93" s="10">
        <f t="shared" si="97"/>
        <v>8.1981257306451596</v>
      </c>
      <c r="F93" s="7" t="s">
        <v>83</v>
      </c>
      <c r="G93" s="1">
        <v>5</v>
      </c>
      <c r="H93" s="9">
        <f t="shared" si="81"/>
        <v>8.0034201031999999</v>
      </c>
      <c r="I93" s="9">
        <f t="shared" si="82"/>
        <v>281.15342010320001</v>
      </c>
      <c r="J93" s="9">
        <f t="shared" si="83"/>
        <v>4.8072303921702197E-2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18.449786782472145</v>
      </c>
      <c r="O93" s="9">
        <f t="shared" si="98"/>
        <v>6.276316409603794</v>
      </c>
      <c r="P93" s="9">
        <f t="shared" si="86"/>
        <v>0.3017169899512403</v>
      </c>
      <c r="Q93" s="12">
        <f t="shared" si="87"/>
        <v>0.13577264547805815</v>
      </c>
      <c r="R93" s="9">
        <f t="shared" si="88"/>
        <v>2.3873737500000001</v>
      </c>
      <c r="S93" s="13">
        <f t="shared" si="89"/>
        <v>5.6871131082034447E-2</v>
      </c>
      <c r="T93" s="2">
        <f t="shared" si="90"/>
        <v>0.51</v>
      </c>
      <c r="U93" s="14">
        <f t="shared" si="91"/>
        <v>2.9004276851837568E-2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3.1655789470829032E-2</v>
      </c>
      <c r="AK93" s="9">
        <f t="shared" si="93"/>
        <v>10.4025</v>
      </c>
      <c r="AL93" s="1">
        <f t="shared" si="94"/>
        <v>0.45</v>
      </c>
      <c r="AM93" s="17">
        <f t="shared" si="95"/>
        <v>552801.08333333337</v>
      </c>
      <c r="AN93" s="1">
        <f t="shared" si="96"/>
        <v>1820370374.0454378</v>
      </c>
    </row>
    <row r="94" spans="1:48" x14ac:dyDescent="0.15">
      <c r="C94" s="7">
        <v>5</v>
      </c>
      <c r="D94" s="8">
        <v>13.8358636330323</v>
      </c>
      <c r="E94" s="10">
        <f t="shared" si="97"/>
        <v>8.0034201031999999</v>
      </c>
      <c r="F94" s="7" t="s">
        <v>85</v>
      </c>
      <c r="G94" s="1">
        <v>6</v>
      </c>
      <c r="H94" s="9">
        <f t="shared" si="81"/>
        <v>13.8358636330323</v>
      </c>
      <c r="I94" s="9">
        <f t="shared" si="82"/>
        <v>286.9858636330323</v>
      </c>
      <c r="J94" s="9">
        <f t="shared" si="83"/>
        <v>9.7176367652024351E-2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11.279874419652554</v>
      </c>
      <c r="P94" s="9">
        <f t="shared" si="86"/>
        <v>1.0961372236728213</v>
      </c>
      <c r="Q94" s="12">
        <f t="shared" si="87"/>
        <v>0.49326175065276961</v>
      </c>
      <c r="R94" s="9">
        <f t="shared" si="88"/>
        <v>2.3873737500000001</v>
      </c>
      <c r="S94" s="13">
        <f t="shared" si="89"/>
        <v>0.20661270597147582</v>
      </c>
      <c r="T94" s="2">
        <f t="shared" si="90"/>
        <v>0.51</v>
      </c>
      <c r="U94" s="14">
        <f t="shared" si="91"/>
        <v>0.10537248004545267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5.7898802733703986E-2</v>
      </c>
      <c r="AK94" s="9">
        <f t="shared" si="93"/>
        <v>10.4025</v>
      </c>
      <c r="AL94" s="1">
        <f t="shared" si="94"/>
        <v>0.45</v>
      </c>
      <c r="AM94" s="17">
        <f t="shared" si="95"/>
        <v>552801.08333333337</v>
      </c>
      <c r="AN94" s="1">
        <f t="shared" si="96"/>
        <v>3329478334.0109034</v>
      </c>
    </row>
    <row r="95" spans="1:48" x14ac:dyDescent="0.15">
      <c r="C95" s="7">
        <v>6</v>
      </c>
      <c r="D95" s="8">
        <v>15.0064600106667</v>
      </c>
      <c r="E95" s="10">
        <f t="shared" si="97"/>
        <v>13.8358636330323</v>
      </c>
      <c r="F95" s="7" t="s">
        <v>83</v>
      </c>
      <c r="G95" s="1">
        <v>7</v>
      </c>
      <c r="H95" s="9">
        <f t="shared" si="81"/>
        <v>15.0064600106667</v>
      </c>
      <c r="I95" s="9">
        <f t="shared" si="82"/>
        <v>288.15646001066671</v>
      </c>
      <c r="J95" s="9">
        <f t="shared" si="83"/>
        <v>0.11153678853131438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15.489012195979731</v>
      </c>
      <c r="P95" s="9">
        <f t="shared" si="86"/>
        <v>1.7275946778619407</v>
      </c>
      <c r="Q95" s="12">
        <f t="shared" si="87"/>
        <v>0.77741760503787327</v>
      </c>
      <c r="R95" s="9">
        <f t="shared" si="88"/>
        <v>2.3873737500000001</v>
      </c>
      <c r="S95" s="13">
        <f t="shared" si="89"/>
        <v>0.32563715883944577</v>
      </c>
      <c r="T95" s="2">
        <f t="shared" si="90"/>
        <v>0.51</v>
      </c>
      <c r="U95" s="14">
        <f t="shared" si="91"/>
        <v>0.16607495100811734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9.652659772894738E-2</v>
      </c>
      <c r="AK95" s="9">
        <f t="shared" si="93"/>
        <v>10.4025</v>
      </c>
      <c r="AL95" s="1">
        <f t="shared" si="94"/>
        <v>0.45</v>
      </c>
      <c r="AM95" s="17">
        <f t="shared" si="95"/>
        <v>552801.08333333337</v>
      </c>
      <c r="AN95" s="1">
        <f t="shared" si="96"/>
        <v>5550774810.8793468</v>
      </c>
    </row>
    <row r="96" spans="1:48" x14ac:dyDescent="0.15">
      <c r="C96" s="7">
        <v>7</v>
      </c>
      <c r="D96" s="8">
        <v>16.850432202258101</v>
      </c>
      <c r="E96" s="10">
        <f t="shared" si="97"/>
        <v>15.0064600106667</v>
      </c>
      <c r="F96" s="7" t="s">
        <v>83</v>
      </c>
      <c r="G96" s="1">
        <v>8</v>
      </c>
      <c r="H96" s="9">
        <f t="shared" si="81"/>
        <v>16.850432202258101</v>
      </c>
      <c r="I96" s="9">
        <f t="shared" si="82"/>
        <v>290.00043220225808</v>
      </c>
      <c r="J96" s="9">
        <f t="shared" si="83"/>
        <v>0.13827000362760697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19.06669251811779</v>
      </c>
      <c r="P96" s="9">
        <f t="shared" si="86"/>
        <v>2.6363516436466137</v>
      </c>
      <c r="Q96" s="12">
        <f t="shared" si="87"/>
        <v>1.1863582396409762</v>
      </c>
      <c r="R96" s="9">
        <f t="shared" si="88"/>
        <v>2.3873737500000001</v>
      </c>
      <c r="S96" s="13">
        <f t="shared" si="89"/>
        <v>0.49693025218233056</v>
      </c>
      <c r="T96" s="2">
        <f t="shared" si="90"/>
        <v>0.51</v>
      </c>
      <c r="U96" s="14">
        <f t="shared" si="91"/>
        <v>0.25343442861298859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0.12286548022681607</v>
      </c>
      <c r="AK96" s="9">
        <f t="shared" si="93"/>
        <v>10.4025</v>
      </c>
      <c r="AL96" s="1">
        <f t="shared" si="94"/>
        <v>0.45</v>
      </c>
      <c r="AM96" s="17">
        <f t="shared" si="95"/>
        <v>552801.08333333337</v>
      </c>
      <c r="AN96" s="1">
        <f t="shared" si="96"/>
        <v>7065395743.9243755</v>
      </c>
    </row>
    <row r="97" spans="1:50" x14ac:dyDescent="0.15">
      <c r="C97" s="7">
        <v>8</v>
      </c>
      <c r="D97" s="8">
        <v>18.5417976516129</v>
      </c>
      <c r="E97" s="10">
        <f t="shared" si="97"/>
        <v>16.850432202258101</v>
      </c>
      <c r="F97" s="7" t="s">
        <v>83</v>
      </c>
      <c r="G97" s="1">
        <v>9</v>
      </c>
      <c r="H97" s="9">
        <f t="shared" si="81"/>
        <v>18.5417976516129</v>
      </c>
      <c r="I97" s="9">
        <f t="shared" si="82"/>
        <v>291.69179765161289</v>
      </c>
      <c r="J97" s="9">
        <f t="shared" si="83"/>
        <v>0.16798796918761111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21.735615874471179</v>
      </c>
      <c r="P97" s="9">
        <f t="shared" si="86"/>
        <v>3.6513219697944153</v>
      </c>
      <c r="Q97" s="12">
        <f t="shared" si="87"/>
        <v>1.6430948864074868</v>
      </c>
      <c r="R97" s="9">
        <f t="shared" si="88"/>
        <v>2.3873737500000001</v>
      </c>
      <c r="S97" s="13">
        <f t="shared" si="89"/>
        <v>0.68824367630224914</v>
      </c>
      <c r="T97" s="2">
        <f t="shared" si="90"/>
        <v>0.51</v>
      </c>
      <c r="U97" s="14">
        <f t="shared" si="91"/>
        <v>0.35100427491414704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0.15228278888661534</v>
      </c>
      <c r="AK97" s="9">
        <f t="shared" si="93"/>
        <v>10.4025</v>
      </c>
      <c r="AL97" s="1">
        <f t="shared" si="94"/>
        <v>0.45</v>
      </c>
      <c r="AM97" s="17">
        <f t="shared" si="95"/>
        <v>552801.08333333337</v>
      </c>
      <c r="AN97" s="1">
        <f t="shared" si="96"/>
        <v>8757041981.8991337</v>
      </c>
    </row>
    <row r="98" spans="1:50" x14ac:dyDescent="0.15">
      <c r="C98" s="7">
        <v>9</v>
      </c>
      <c r="D98" s="8">
        <v>13.9469177883333</v>
      </c>
      <c r="E98" s="10">
        <f t="shared" si="97"/>
        <v>18.5417976516129</v>
      </c>
      <c r="F98" s="7" t="s">
        <v>83</v>
      </c>
      <c r="G98" s="1">
        <v>10</v>
      </c>
      <c r="H98" s="9">
        <f t="shared" si="81"/>
        <v>13.9469177883333</v>
      </c>
      <c r="I98" s="9">
        <f t="shared" si="82"/>
        <v>287.09691778833326</v>
      </c>
      <c r="J98" s="9">
        <f t="shared" si="83"/>
        <v>9.846010190952105E-2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23.389568904676764</v>
      </c>
      <c r="P98" s="9">
        <f t="shared" si="86"/>
        <v>2.3029393379742387</v>
      </c>
      <c r="Q98" s="12">
        <f t="shared" si="87"/>
        <v>1.0363227020884074</v>
      </c>
      <c r="R98" s="9">
        <f t="shared" si="88"/>
        <v>2.3873737500000001</v>
      </c>
      <c r="S98" s="13">
        <f t="shared" si="89"/>
        <v>0.4340848189724828</v>
      </c>
      <c r="T98" s="2">
        <f t="shared" si="90"/>
        <v>0.51</v>
      </c>
      <c r="U98" s="14">
        <f t="shared" si="91"/>
        <v>0.22138325767596623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0.10999605218930382</v>
      </c>
      <c r="AK98" s="9">
        <f t="shared" si="93"/>
        <v>10.4025</v>
      </c>
      <c r="AL98" s="1">
        <f t="shared" si="94"/>
        <v>0.45</v>
      </c>
      <c r="AM98" s="17">
        <f t="shared" si="95"/>
        <v>552801.08333333337</v>
      </c>
      <c r="AN98" s="1">
        <f t="shared" si="96"/>
        <v>6325337576.9345675</v>
      </c>
    </row>
    <row r="99" spans="1:50" x14ac:dyDescent="0.15">
      <c r="C99" s="7">
        <v>10</v>
      </c>
      <c r="D99" s="8">
        <v>10.6677037510968</v>
      </c>
      <c r="E99" s="10">
        <f t="shared" si="97"/>
        <v>13.9469177883333</v>
      </c>
      <c r="F99" s="7" t="s">
        <v>83</v>
      </c>
      <c r="G99" s="1">
        <v>11</v>
      </c>
      <c r="H99" s="9">
        <f t="shared" si="81"/>
        <v>10.6677037510968</v>
      </c>
      <c r="I99" s="9">
        <f t="shared" si="82"/>
        <v>283.81770375109676</v>
      </c>
      <c r="J99" s="9">
        <f t="shared" si="83"/>
        <v>6.654001629400598E-2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20.032298088367401</v>
      </c>
      <c r="O99" s="9">
        <f t="shared" si="98"/>
        <v>6.3596064783351274</v>
      </c>
      <c r="P99" s="9">
        <f t="shared" si="86"/>
        <v>0.42316831869188537</v>
      </c>
      <c r="Q99" s="12">
        <f t="shared" si="87"/>
        <v>0.19042574341134841</v>
      </c>
      <c r="R99" s="9">
        <f t="shared" si="88"/>
        <v>2.3873737500000001</v>
      </c>
      <c r="S99" s="13">
        <f t="shared" si="89"/>
        <v>7.9763691550746252E-2</v>
      </c>
      <c r="T99" s="2">
        <f t="shared" si="90"/>
        <v>0.51</v>
      </c>
      <c r="U99" s="14">
        <f t="shared" si="91"/>
        <v>4.0679482690880592E-2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4.26018640313005E-2</v>
      </c>
      <c r="AK99" s="9">
        <f t="shared" si="93"/>
        <v>10.4025</v>
      </c>
      <c r="AL99" s="1">
        <f t="shared" si="94"/>
        <v>0.45</v>
      </c>
      <c r="AM99" s="17">
        <f t="shared" si="95"/>
        <v>552801.08333333337</v>
      </c>
      <c r="AN99" s="1">
        <f t="shared" si="96"/>
        <v>2449825844.1210308</v>
      </c>
    </row>
    <row r="100" spans="1:50" x14ac:dyDescent="0.15">
      <c r="C100" s="7">
        <v>11</v>
      </c>
      <c r="D100" s="8">
        <v>6.7764815443666704</v>
      </c>
      <c r="E100" s="10">
        <f t="shared" si="97"/>
        <v>10.6677037510968</v>
      </c>
      <c r="F100" s="7" t="s">
        <v>85</v>
      </c>
      <c r="G100" s="1">
        <v>12</v>
      </c>
      <c r="H100" s="9">
        <f t="shared" si="81"/>
        <v>6.7764815443666704</v>
      </c>
      <c r="I100" s="9">
        <f t="shared" si="82"/>
        <v>279.92648154436665</v>
      </c>
      <c r="J100" s="9">
        <f t="shared" si="83"/>
        <v>4.1302101865547232E-2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11.241713159643242</v>
      </c>
      <c r="P100" s="9">
        <f t="shared" si="86"/>
        <v>0.46430638206284802</v>
      </c>
      <c r="Q100" s="12">
        <f t="shared" si="87"/>
        <v>0.20893787192828162</v>
      </c>
      <c r="R100" s="9">
        <f t="shared" si="88"/>
        <v>2.3873737500000001</v>
      </c>
      <c r="S100" s="13">
        <f t="shared" si="89"/>
        <v>8.7517872695166227E-2</v>
      </c>
      <c r="T100" s="2">
        <f t="shared" si="90"/>
        <v>0.51</v>
      </c>
      <c r="U100" s="14">
        <f t="shared" si="91"/>
        <v>4.4634115074534776E-2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4.3794185694972232E-2</v>
      </c>
      <c r="AK100" s="9">
        <f t="shared" si="93"/>
        <v>10.4025</v>
      </c>
      <c r="AL100" s="1">
        <f t="shared" si="94"/>
        <v>0.45</v>
      </c>
      <c r="AM100" s="17">
        <f t="shared" si="95"/>
        <v>552801.08333333337</v>
      </c>
      <c r="AN100" s="1">
        <f t="shared" si="96"/>
        <v>2518390459.6041064</v>
      </c>
      <c r="AO100" s="1">
        <f>SUM(AN89:AN100)</f>
        <v>47795252467.770439</v>
      </c>
    </row>
    <row r="101" spans="1:50" x14ac:dyDescent="0.15">
      <c r="C101" s="7">
        <v>12</v>
      </c>
      <c r="D101" s="8">
        <v>4.8288630642258097</v>
      </c>
      <c r="E101" s="10">
        <f t="shared" si="97"/>
        <v>6.7764815443666704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5.7840900427419397</v>
      </c>
      <c r="E105" s="7"/>
      <c r="F105" s="7"/>
      <c r="G105" s="1">
        <v>1</v>
      </c>
      <c r="H105" s="9">
        <f t="shared" ref="H105:H116" si="99">E106</f>
        <v>5.7840900427419397</v>
      </c>
      <c r="I105" s="9">
        <f t="shared" ref="I105:I116" si="100">H105+273.15</f>
        <v>278.9340900427419</v>
      </c>
      <c r="J105" s="9">
        <f t="shared" ref="J105:J116" si="101">EXP(($C$15*(I105-$C$13))/($C$16*I105*$C$13))</f>
        <v>3.6494483347661644E-2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2.364441841913387E-2</v>
      </c>
      <c r="Q105" s="12">
        <f t="shared" ref="Q105:Q116" si="105">P105*$B$107</f>
        <v>7.0933255257401608E-3</v>
      </c>
      <c r="R105" s="9">
        <f t="shared" ref="R105:R116" si="106">L105*$B$107</f>
        <v>0.19436706250000002</v>
      </c>
      <c r="S105" s="13">
        <f t="shared" ref="S105:S116" si="107">Q105/R105</f>
        <v>3.6494483347661644E-2</v>
      </c>
      <c r="T105" s="2">
        <f t="shared" ref="T105:T116" si="108">$B$106/100</f>
        <v>0.01</v>
      </c>
      <c r="U105" s="14">
        <f t="shared" ref="U105:U116" si="109">S105*T105</f>
        <v>3.6494483347661647E-4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5.8549448334766167E-3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3064.75</v>
      </c>
      <c r="AX105" s="1">
        <f t="shared" ref="AX105:AX116" si="116">AW105*10000*AV105*0.67*AU105*AT105</f>
        <v>2336766.5916929273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4.6212008724193598</v>
      </c>
      <c r="E106" s="10">
        <f t="shared" ref="E106:E117" si="117">D105</f>
        <v>5.7840900427419397</v>
      </c>
      <c r="F106" s="7" t="s">
        <v>83</v>
      </c>
      <c r="G106" s="1">
        <v>2</v>
      </c>
      <c r="H106" s="9">
        <f t="shared" si="99"/>
        <v>4.6212008724193598</v>
      </c>
      <c r="I106" s="9">
        <f t="shared" si="100"/>
        <v>277.77120087241934</v>
      </c>
      <c r="J106" s="9">
        <f t="shared" si="101"/>
        <v>3.1532614611864358E-2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1.2721359982475331</v>
      </c>
      <c r="P106" s="9">
        <f t="shared" si="104"/>
        <v>4.0113774166618814E-2</v>
      </c>
      <c r="Q106" s="12">
        <f t="shared" si="105"/>
        <v>1.2034132249985644E-2</v>
      </c>
      <c r="R106" s="9">
        <f t="shared" si="106"/>
        <v>0.19436706250000002</v>
      </c>
      <c r="S106" s="13">
        <f t="shared" si="107"/>
        <v>6.191446274486781E-2</v>
      </c>
      <c r="T106" s="2">
        <f t="shared" si="108"/>
        <v>0.01</v>
      </c>
      <c r="U106" s="14">
        <f t="shared" si="109"/>
        <v>6.1914462744867816E-4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6.1091446274486785E-3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3064.75</v>
      </c>
      <c r="AX106" s="1">
        <f t="shared" si="116"/>
        <v>2438220.2523274072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0.11785968082758699</v>
      </c>
      <c r="E107" s="10">
        <f t="shared" si="117"/>
        <v>4.6212008724193598</v>
      </c>
      <c r="F107" s="7" t="s">
        <v>83</v>
      </c>
      <c r="G107" s="1">
        <v>3</v>
      </c>
      <c r="H107" s="9">
        <f t="shared" si="99"/>
        <v>0.11785968082758699</v>
      </c>
      <c r="I107" s="9">
        <f t="shared" si="100"/>
        <v>273.26785968082754</v>
      </c>
      <c r="J107" s="9">
        <f t="shared" si="101"/>
        <v>1.7696360625794119E-2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1.8799124324142478</v>
      </c>
      <c r="P107" s="9">
        <f t="shared" si="104"/>
        <v>3.3267608348916344E-2</v>
      </c>
      <c r="Q107" s="12">
        <f t="shared" si="105"/>
        <v>9.9802825046749026E-3</v>
      </c>
      <c r="R107" s="9">
        <f t="shared" si="106"/>
        <v>0.19436706250000002</v>
      </c>
      <c r="S107" s="13">
        <f t="shared" si="107"/>
        <v>5.1347601678524632E-2</v>
      </c>
      <c r="T107" s="2">
        <f t="shared" si="108"/>
        <v>0.01</v>
      </c>
      <c r="U107" s="14">
        <f t="shared" si="109"/>
        <v>5.1347601678524628E-4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6.0034760167852466E-3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3064.75</v>
      </c>
      <c r="AX107" s="1">
        <f t="shared" si="116"/>
        <v>2396046.8610809017</v>
      </c>
    </row>
    <row r="108" spans="1:50" x14ac:dyDescent="0.15">
      <c r="C108" s="7">
        <v>3</v>
      </c>
      <c r="D108" s="8">
        <v>8.1981257306451596</v>
      </c>
      <c r="E108" s="10">
        <f t="shared" si="117"/>
        <v>0.11785968082758699</v>
      </c>
      <c r="F108" s="7" t="s">
        <v>83</v>
      </c>
      <c r="G108" s="1">
        <v>4</v>
      </c>
      <c r="H108" s="9">
        <f t="shared" si="99"/>
        <v>8.1981257306451596</v>
      </c>
      <c r="I108" s="9">
        <f t="shared" si="100"/>
        <v>281.34812573064517</v>
      </c>
      <c r="J108" s="9">
        <f t="shared" si="101"/>
        <v>4.9238352082525222E-2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2.4945350323986646</v>
      </c>
      <c r="P108" s="9">
        <f t="shared" si="104"/>
        <v>0.1228267942074389</v>
      </c>
      <c r="Q108" s="12">
        <f t="shared" si="105"/>
        <v>3.6848038262231667E-2</v>
      </c>
      <c r="R108" s="9">
        <f t="shared" si="106"/>
        <v>0.19436706250000002</v>
      </c>
      <c r="S108" s="13">
        <f t="shared" si="107"/>
        <v>0.18957964270428618</v>
      </c>
      <c r="T108" s="2">
        <f t="shared" si="108"/>
        <v>0.01</v>
      </c>
      <c r="U108" s="14">
        <f t="shared" si="109"/>
        <v>1.8957964270428617E-3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7.385796427042862E-3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3064.75</v>
      </c>
      <c r="AX108" s="1">
        <f t="shared" si="116"/>
        <v>2947744.6559493146</v>
      </c>
    </row>
    <row r="109" spans="1:50" x14ac:dyDescent="0.15">
      <c r="C109" s="7">
        <v>4</v>
      </c>
      <c r="D109" s="8">
        <v>8.0034201031999999</v>
      </c>
      <c r="E109" s="10">
        <f t="shared" si="117"/>
        <v>8.1981257306451596</v>
      </c>
      <c r="F109" s="7" t="s">
        <v>83</v>
      </c>
      <c r="G109" s="1">
        <v>5</v>
      </c>
      <c r="H109" s="9">
        <f t="shared" si="99"/>
        <v>8.0034201031999999</v>
      </c>
      <c r="I109" s="9">
        <f t="shared" si="100"/>
        <v>281.15342010320001</v>
      </c>
      <c r="J109" s="9">
        <f t="shared" si="101"/>
        <v>4.8072303921702197E-2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2.2531228262816647</v>
      </c>
      <c r="O109" s="9">
        <f t="shared" si="118"/>
        <v>0.76647562024289462</v>
      </c>
      <c r="P109" s="9">
        <f t="shared" si="104"/>
        <v>3.684624896489163E-2</v>
      </c>
      <c r="Q109" s="12">
        <f t="shared" si="105"/>
        <v>1.1053874689467488E-2</v>
      </c>
      <c r="R109" s="9">
        <f t="shared" si="106"/>
        <v>0.19436706250000002</v>
      </c>
      <c r="S109" s="13">
        <f t="shared" si="107"/>
        <v>5.6871131082034475E-2</v>
      </c>
      <c r="T109" s="2">
        <f t="shared" si="108"/>
        <v>0.01</v>
      </c>
      <c r="U109" s="14">
        <f t="shared" si="109"/>
        <v>5.6871131082034479E-4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6.0587113108203448E-3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3064.75</v>
      </c>
      <c r="AX109" s="1">
        <f t="shared" si="116"/>
        <v>2418091.8151248004</v>
      </c>
    </row>
    <row r="110" spans="1:50" x14ac:dyDescent="0.15">
      <c r="C110" s="7">
        <v>5</v>
      </c>
      <c r="D110" s="8">
        <v>13.8358636330323</v>
      </c>
      <c r="E110" s="10">
        <f t="shared" si="117"/>
        <v>8.0034201031999999</v>
      </c>
      <c r="F110" s="7" t="s">
        <v>85</v>
      </c>
      <c r="G110" s="1">
        <v>6</v>
      </c>
      <c r="H110" s="9">
        <f t="shared" si="99"/>
        <v>13.8358636330323</v>
      </c>
      <c r="I110" s="9">
        <f t="shared" si="100"/>
        <v>286.9858636330323</v>
      </c>
      <c r="J110" s="9">
        <f t="shared" si="101"/>
        <v>9.7176367652024351E-2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1.3775195796113366</v>
      </c>
      <c r="P110" s="9">
        <f t="shared" si="104"/>
        <v>0.13386234911617328</v>
      </c>
      <c r="Q110" s="12">
        <f t="shared" si="105"/>
        <v>4.0158704734851981E-2</v>
      </c>
      <c r="R110" s="9">
        <f t="shared" si="106"/>
        <v>0.19436706250000002</v>
      </c>
      <c r="S110" s="13">
        <f t="shared" si="107"/>
        <v>0.20661270597147588</v>
      </c>
      <c r="T110" s="2">
        <f t="shared" si="108"/>
        <v>0.01</v>
      </c>
      <c r="U110" s="14">
        <f t="shared" si="109"/>
        <v>2.0661270597147588E-3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7.5561270597147593E-3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3064.75</v>
      </c>
      <c r="AX110" s="1">
        <f t="shared" si="116"/>
        <v>3015725.3019314678</v>
      </c>
    </row>
    <row r="111" spans="1:50" x14ac:dyDescent="0.15">
      <c r="C111" s="7">
        <v>6</v>
      </c>
      <c r="D111" s="8">
        <v>15.0064600106667</v>
      </c>
      <c r="E111" s="10">
        <f t="shared" si="117"/>
        <v>13.8358636330323</v>
      </c>
      <c r="F111" s="7" t="s">
        <v>83</v>
      </c>
      <c r="G111" s="1">
        <v>7</v>
      </c>
      <c r="H111" s="9">
        <f t="shared" si="99"/>
        <v>15.0064600106667</v>
      </c>
      <c r="I111" s="9">
        <f t="shared" si="100"/>
        <v>288.15646001066671</v>
      </c>
      <c r="J111" s="9">
        <f t="shared" si="101"/>
        <v>0.11153678853131438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1.891547438828497</v>
      </c>
      <c r="P111" s="9">
        <f t="shared" si="104"/>
        <v>0.21097712668156338</v>
      </c>
      <c r="Q111" s="12">
        <f t="shared" si="105"/>
        <v>6.3293138004469007E-2</v>
      </c>
      <c r="R111" s="9">
        <f t="shared" si="106"/>
        <v>0.19436706250000002</v>
      </c>
      <c r="S111" s="13">
        <f t="shared" si="107"/>
        <v>0.32563715883944588</v>
      </c>
      <c r="T111" s="2">
        <f t="shared" si="108"/>
        <v>0.01</v>
      </c>
      <c r="U111" s="14">
        <f t="shared" si="109"/>
        <v>3.2563715883944591E-3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1.320637158839446E-2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3064.75</v>
      </c>
      <c r="AX111" s="1">
        <f t="shared" si="116"/>
        <v>5270793.9703879841</v>
      </c>
    </row>
    <row r="112" spans="1:50" x14ac:dyDescent="0.15">
      <c r="C112" s="7">
        <v>7</v>
      </c>
      <c r="D112" s="8">
        <v>16.850432202258101</v>
      </c>
      <c r="E112" s="10">
        <f t="shared" si="117"/>
        <v>15.0064600106667</v>
      </c>
      <c r="F112" s="7" t="s">
        <v>83</v>
      </c>
      <c r="G112" s="1">
        <v>8</v>
      </c>
      <c r="H112" s="9">
        <f t="shared" si="99"/>
        <v>16.850432202258101</v>
      </c>
      <c r="I112" s="9">
        <f t="shared" si="100"/>
        <v>290.00043220225808</v>
      </c>
      <c r="J112" s="9">
        <f t="shared" si="101"/>
        <v>0.13827000362760697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2.3284605204802671</v>
      </c>
      <c r="P112" s="9">
        <f t="shared" si="104"/>
        <v>0.32195624461354616</v>
      </c>
      <c r="Q112" s="12">
        <f t="shared" si="105"/>
        <v>9.658687338406384E-2</v>
      </c>
      <c r="R112" s="9">
        <f t="shared" si="106"/>
        <v>0.19436706250000002</v>
      </c>
      <c r="S112" s="13">
        <f t="shared" si="107"/>
        <v>0.49693025218233067</v>
      </c>
      <c r="T112" s="2">
        <f t="shared" si="108"/>
        <v>0.01</v>
      </c>
      <c r="U112" s="14">
        <f t="shared" si="109"/>
        <v>4.9693025218233069E-3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1.4919302521823306E-2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3064.75</v>
      </c>
      <c r="AX112" s="1">
        <f t="shared" si="116"/>
        <v>5954441.7062688917</v>
      </c>
    </row>
    <row r="113" spans="1:53" x14ac:dyDescent="0.15">
      <c r="C113" s="7">
        <v>8</v>
      </c>
      <c r="D113" s="8">
        <v>18.5417976516129</v>
      </c>
      <c r="E113" s="10">
        <f t="shared" si="117"/>
        <v>16.850432202258101</v>
      </c>
      <c r="F113" s="7" t="s">
        <v>83</v>
      </c>
      <c r="G113" s="1">
        <v>9</v>
      </c>
      <c r="H113" s="9">
        <f t="shared" si="99"/>
        <v>18.5417976516129</v>
      </c>
      <c r="I113" s="9">
        <f t="shared" si="100"/>
        <v>291.69179765161289</v>
      </c>
      <c r="J113" s="9">
        <f t="shared" si="101"/>
        <v>0.16798796918761111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2.6543944842000546</v>
      </c>
      <c r="P113" s="9">
        <f t="shared" si="104"/>
        <v>0.44590633882356367</v>
      </c>
      <c r="Q113" s="12">
        <f t="shared" si="105"/>
        <v>0.13377190164706909</v>
      </c>
      <c r="R113" s="9">
        <f t="shared" si="106"/>
        <v>0.19436706250000002</v>
      </c>
      <c r="S113" s="13">
        <f t="shared" si="107"/>
        <v>0.68824367630224936</v>
      </c>
      <c r="T113" s="2">
        <f t="shared" si="108"/>
        <v>0.01</v>
      </c>
      <c r="U113" s="14">
        <f t="shared" si="109"/>
        <v>6.8824367630224937E-3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1.6832436763022495E-2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3064.75</v>
      </c>
      <c r="AX113" s="1">
        <f t="shared" si="116"/>
        <v>6717992.5692414967</v>
      </c>
    </row>
    <row r="114" spans="1:53" x14ac:dyDescent="0.15">
      <c r="C114" s="7">
        <v>9</v>
      </c>
      <c r="D114" s="8">
        <v>13.9469177883333</v>
      </c>
      <c r="E114" s="10">
        <f t="shared" si="117"/>
        <v>18.5417976516129</v>
      </c>
      <c r="F114" s="7" t="s">
        <v>83</v>
      </c>
      <c r="G114" s="1">
        <v>10</v>
      </c>
      <c r="H114" s="9">
        <f t="shared" si="99"/>
        <v>13.9469177883333</v>
      </c>
      <c r="I114" s="9">
        <f t="shared" si="100"/>
        <v>287.09691778833326</v>
      </c>
      <c r="J114" s="9">
        <f t="shared" si="101"/>
        <v>9.846010190952105E-2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2.8563783537098244</v>
      </c>
      <c r="P114" s="9">
        <f t="shared" si="104"/>
        <v>0.28123930379841927</v>
      </c>
      <c r="Q114" s="12">
        <f t="shared" si="105"/>
        <v>8.4371791139525781E-2</v>
      </c>
      <c r="R114" s="9">
        <f t="shared" si="106"/>
        <v>0.19436706250000002</v>
      </c>
      <c r="S114" s="13">
        <f t="shared" si="107"/>
        <v>0.43408481897248291</v>
      </c>
      <c r="T114" s="2">
        <f t="shared" si="108"/>
        <v>0.01</v>
      </c>
      <c r="U114" s="14">
        <f t="shared" si="109"/>
        <v>4.3408481897248292E-3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1.4290848189724828E-2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3064.75</v>
      </c>
      <c r="AX114" s="1">
        <f t="shared" si="116"/>
        <v>5703619.3450989397</v>
      </c>
    </row>
    <row r="115" spans="1:53" x14ac:dyDescent="0.15">
      <c r="C115" s="7">
        <v>10</v>
      </c>
      <c r="D115" s="8">
        <v>10.6677037510968</v>
      </c>
      <c r="E115" s="10">
        <f t="shared" si="117"/>
        <v>13.9469177883333</v>
      </c>
      <c r="F115" s="7" t="s">
        <v>83</v>
      </c>
      <c r="G115" s="1">
        <v>11</v>
      </c>
      <c r="H115" s="9">
        <f t="shared" si="99"/>
        <v>10.6677037510968</v>
      </c>
      <c r="I115" s="9">
        <f t="shared" si="100"/>
        <v>283.81770375109676</v>
      </c>
      <c r="J115" s="9">
        <f t="shared" si="101"/>
        <v>6.654001629400598E-2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2.4463820974158348</v>
      </c>
      <c r="O115" s="9">
        <f t="shared" si="118"/>
        <v>0.77664716082890406</v>
      </c>
      <c r="P115" s="9">
        <f t="shared" si="104"/>
        <v>5.1678114736248761E-2</v>
      </c>
      <c r="Q115" s="12">
        <f t="shared" si="105"/>
        <v>1.5503434420874627E-2</v>
      </c>
      <c r="R115" s="9">
        <f t="shared" si="106"/>
        <v>0.19436706250000002</v>
      </c>
      <c r="S115" s="13">
        <f t="shared" si="107"/>
        <v>7.976369155074628E-2</v>
      </c>
      <c r="T115" s="2">
        <f t="shared" si="108"/>
        <v>0.01</v>
      </c>
      <c r="U115" s="14">
        <f t="shared" si="109"/>
        <v>7.9763691550746281E-4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6.2876369155074633E-3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3064.75</v>
      </c>
      <c r="AX115" s="1">
        <f t="shared" si="116"/>
        <v>2509458.2959765615</v>
      </c>
    </row>
    <row r="116" spans="1:53" x14ac:dyDescent="0.15">
      <c r="C116" s="7">
        <v>11</v>
      </c>
      <c r="D116" s="8">
        <v>6.7764815443666704</v>
      </c>
      <c r="E116" s="10">
        <f t="shared" si="117"/>
        <v>10.6677037510968</v>
      </c>
      <c r="F116" s="7" t="s">
        <v>85</v>
      </c>
      <c r="G116" s="1">
        <v>12</v>
      </c>
      <c r="H116" s="9">
        <f t="shared" si="99"/>
        <v>6.7764815443666704</v>
      </c>
      <c r="I116" s="9">
        <f t="shared" si="100"/>
        <v>279.92648154436665</v>
      </c>
      <c r="J116" s="9">
        <f t="shared" si="101"/>
        <v>4.1302101865547232E-2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1.3728592544259888</v>
      </c>
      <c r="P116" s="9">
        <f t="shared" si="104"/>
        <v>5.6701972773361413E-2</v>
      </c>
      <c r="Q116" s="12">
        <f t="shared" si="105"/>
        <v>1.7010591832008422E-2</v>
      </c>
      <c r="R116" s="9">
        <f t="shared" si="106"/>
        <v>0.19436706250000002</v>
      </c>
      <c r="S116" s="13">
        <f t="shared" si="107"/>
        <v>8.7517872695166241E-2</v>
      </c>
      <c r="T116" s="2">
        <f t="shared" si="108"/>
        <v>0.01</v>
      </c>
      <c r="U116" s="14">
        <f t="shared" si="109"/>
        <v>8.7517872695166239E-4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6.365178726951662E-3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3064.75</v>
      </c>
      <c r="AX116" s="1">
        <f t="shared" si="116"/>
        <v>2540406.0025042356</v>
      </c>
      <c r="AY116" s="1">
        <f>SUM(AX105:AX116)</f>
        <v>44249307.367584936</v>
      </c>
    </row>
    <row r="117" spans="1:53" x14ac:dyDescent="0.15">
      <c r="C117" s="7">
        <v>12</v>
      </c>
      <c r="D117" s="8">
        <v>4.8288630642258097</v>
      </c>
      <c r="E117" s="10">
        <f t="shared" si="117"/>
        <v>6.7764815443666704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5.7840900427419397</v>
      </c>
      <c r="E121" s="7"/>
      <c r="F121" s="7"/>
      <c r="G121" s="1">
        <v>1</v>
      </c>
      <c r="H121" s="9">
        <f t="shared" ref="H121:H132" si="119">E122</f>
        <v>5.7840900427419397</v>
      </c>
      <c r="I121" s="9">
        <f t="shared" ref="I121:I132" si="120">H121+273.15</f>
        <v>278.9340900427419</v>
      </c>
      <c r="J121" s="9">
        <f t="shared" ref="J121:J132" si="121">EXP(($C$15*(I121-$C$13))/($C$16*I121*$C$13))</f>
        <v>3.6494483347661644E-2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1.0389979409079271E-2</v>
      </c>
      <c r="Q121" s="12">
        <f t="shared" ref="Q121:Q132" si="125">P121*$B$123</f>
        <v>3.4286932049961594E-3</v>
      </c>
      <c r="R121" s="9">
        <f t="shared" ref="R121:R132" si="126">L121*$B$123</f>
        <v>9.3951000000000007E-2</v>
      </c>
      <c r="S121" s="13">
        <f t="shared" ref="S121:S132" si="127">Q121/R121</f>
        <v>3.6494483347661644E-2</v>
      </c>
      <c r="T121" s="2">
        <f t="shared" ref="T121:T132" si="128">$B$122/100</f>
        <v>0.01</v>
      </c>
      <c r="U121" s="14">
        <f t="shared" ref="U121:U132" si="129">S121*T121</f>
        <v>3.6494483347661647E-4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5.8549448334766167E-3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0.16666666666666666</v>
      </c>
      <c r="AX121" s="1">
        <f t="shared" ref="AX121:AX132" si="136">AW121*10000*AV121*0.67*AU121*AT121</f>
        <v>61.425367962245708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4.6212008724193598</v>
      </c>
      <c r="E122" s="10">
        <f t="shared" ref="E122:E133" si="139">D121</f>
        <v>5.7840900427419397</v>
      </c>
      <c r="F122" s="7" t="s">
        <v>83</v>
      </c>
      <c r="G122" s="1">
        <v>2</v>
      </c>
      <c r="H122" s="9">
        <f t="shared" si="119"/>
        <v>4.6212008724193598</v>
      </c>
      <c r="I122" s="9">
        <f t="shared" si="120"/>
        <v>277.77120087241934</v>
      </c>
      <c r="J122" s="9">
        <f t="shared" si="121"/>
        <v>3.1532614611864358E-2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0.55901002059092075</v>
      </c>
      <c r="P122" s="9">
        <f t="shared" si="124"/>
        <v>1.7627047543463864E-2</v>
      </c>
      <c r="Q122" s="12">
        <f t="shared" si="125"/>
        <v>5.8169256893430754E-3</v>
      </c>
      <c r="R122" s="9">
        <f t="shared" si="126"/>
        <v>9.3951000000000007E-2</v>
      </c>
      <c r="S122" s="13">
        <f t="shared" si="127"/>
        <v>6.1914462744867803E-2</v>
      </c>
      <c r="T122" s="2">
        <f t="shared" si="128"/>
        <v>0.01</v>
      </c>
      <c r="U122" s="14">
        <f t="shared" si="129"/>
        <v>6.1914462744867805E-4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6.1091446274486785E-3</v>
      </c>
      <c r="AU122" s="9">
        <f t="shared" si="133"/>
        <v>28.47</v>
      </c>
      <c r="AV122" s="1">
        <f t="shared" si="134"/>
        <v>0.33</v>
      </c>
      <c r="AW122" s="1">
        <f t="shared" si="135"/>
        <v>0.16666666666666666</v>
      </c>
      <c r="AX122" s="1">
        <f t="shared" si="136"/>
        <v>64.092227569766436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0.11785968082758699</v>
      </c>
      <c r="E123" s="10">
        <f t="shared" si="139"/>
        <v>4.6212008724193598</v>
      </c>
      <c r="F123" s="7" t="s">
        <v>83</v>
      </c>
      <c r="G123" s="1">
        <v>3</v>
      </c>
      <c r="H123" s="9">
        <f t="shared" si="119"/>
        <v>0.11785968082758699</v>
      </c>
      <c r="I123" s="9">
        <f t="shared" si="120"/>
        <v>273.26785968082754</v>
      </c>
      <c r="J123" s="9">
        <f t="shared" si="121"/>
        <v>1.7696360625794119E-2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0.82608297304745681</v>
      </c>
      <c r="P123" s="9">
        <f t="shared" si="124"/>
        <v>1.461866219787596E-2</v>
      </c>
      <c r="Q123" s="12">
        <f t="shared" si="125"/>
        <v>4.8241585252990667E-3</v>
      </c>
      <c r="R123" s="9">
        <f t="shared" si="126"/>
        <v>9.3951000000000007E-2</v>
      </c>
      <c r="S123" s="13">
        <f t="shared" si="127"/>
        <v>5.1347601678524618E-2</v>
      </c>
      <c r="T123" s="2">
        <f t="shared" si="128"/>
        <v>0.01</v>
      </c>
      <c r="U123" s="14">
        <f t="shared" si="129"/>
        <v>5.1347601678524617E-4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6.0034760167852466E-3</v>
      </c>
      <c r="AU123" s="9">
        <f t="shared" si="133"/>
        <v>28.47</v>
      </c>
      <c r="AV123" s="1">
        <f t="shared" si="134"/>
        <v>0.33</v>
      </c>
      <c r="AW123" s="1">
        <f t="shared" si="135"/>
        <v>0.16666666666666666</v>
      </c>
      <c r="AX123" s="1">
        <f t="shared" si="136"/>
        <v>62.983637569917292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8.1981257306451596</v>
      </c>
      <c r="E124" s="10">
        <f t="shared" si="139"/>
        <v>0.11785968082758699</v>
      </c>
      <c r="F124" s="7" t="s">
        <v>83</v>
      </c>
      <c r="G124" s="1">
        <v>4</v>
      </c>
      <c r="H124" s="9">
        <f t="shared" si="119"/>
        <v>8.1981257306451596</v>
      </c>
      <c r="I124" s="9">
        <f t="shared" si="120"/>
        <v>281.34812573064517</v>
      </c>
      <c r="J124" s="9">
        <f t="shared" si="121"/>
        <v>4.9238352082525222E-2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1.0961643108495809</v>
      </c>
      <c r="P124" s="9">
        <f t="shared" si="124"/>
        <v>5.3973324277910288E-2</v>
      </c>
      <c r="Q124" s="12">
        <f t="shared" si="125"/>
        <v>1.7811197011710397E-2</v>
      </c>
      <c r="R124" s="9">
        <f t="shared" si="126"/>
        <v>9.3951000000000007E-2</v>
      </c>
      <c r="S124" s="13">
        <f t="shared" si="127"/>
        <v>0.18957964270428623</v>
      </c>
      <c r="T124" s="2">
        <f t="shared" si="128"/>
        <v>0.01</v>
      </c>
      <c r="U124" s="14">
        <f t="shared" si="129"/>
        <v>1.8957964270428624E-3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7.385796427042862E-3</v>
      </c>
      <c r="AU124" s="9">
        <f t="shared" si="133"/>
        <v>28.47</v>
      </c>
      <c r="AV124" s="1">
        <f t="shared" si="134"/>
        <v>0.33</v>
      </c>
      <c r="AW124" s="1">
        <f t="shared" si="135"/>
        <v>0.16666666666666666</v>
      </c>
      <c r="AX124" s="1">
        <f t="shared" si="136"/>
        <v>77.485830546409943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8.0034201031999999</v>
      </c>
      <c r="E125" s="10">
        <f t="shared" si="139"/>
        <v>8.1981257306451596</v>
      </c>
      <c r="F125" s="7" t="s">
        <v>83</v>
      </c>
      <c r="G125" s="1">
        <v>5</v>
      </c>
      <c r="H125" s="9">
        <f t="shared" si="119"/>
        <v>8.0034201031999999</v>
      </c>
      <c r="I125" s="9">
        <f t="shared" si="120"/>
        <v>281.15342010320001</v>
      </c>
      <c r="J125" s="9">
        <f t="shared" si="121"/>
        <v>4.8072303921702197E-2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0.99008143724308695</v>
      </c>
      <c r="O125" s="9">
        <f t="shared" si="140"/>
        <v>0.33680954932858354</v>
      </c>
      <c r="P125" s="9">
        <f t="shared" si="124"/>
        <v>1.6191211019055216E-2</v>
      </c>
      <c r="Q125" s="12">
        <f t="shared" si="125"/>
        <v>5.3430996362882214E-3</v>
      </c>
      <c r="R125" s="9">
        <f t="shared" si="126"/>
        <v>9.3951000000000007E-2</v>
      </c>
      <c r="S125" s="13">
        <f t="shared" si="127"/>
        <v>5.6871131082034475E-2</v>
      </c>
      <c r="T125" s="2">
        <f t="shared" si="128"/>
        <v>0.01</v>
      </c>
      <c r="U125" s="14">
        <f t="shared" si="129"/>
        <v>5.6871131082034479E-4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6.0587113108203448E-3</v>
      </c>
      <c r="AU125" s="9">
        <f t="shared" si="133"/>
        <v>28.47</v>
      </c>
      <c r="AV125" s="1">
        <f t="shared" si="134"/>
        <v>0.33</v>
      </c>
      <c r="AW125" s="1">
        <f t="shared" si="135"/>
        <v>0.16666666666666666</v>
      </c>
      <c r="AX125" s="1">
        <f t="shared" si="136"/>
        <v>63.563121810521842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13.8358636330323</v>
      </c>
      <c r="E126" s="10">
        <f t="shared" si="139"/>
        <v>8.0034201031999999</v>
      </c>
      <c r="F126" s="7" t="s">
        <v>85</v>
      </c>
      <c r="G126" s="1">
        <v>6</v>
      </c>
      <c r="H126" s="9">
        <f t="shared" si="119"/>
        <v>13.8358636330323</v>
      </c>
      <c r="I126" s="9">
        <f t="shared" si="120"/>
        <v>286.9858636330323</v>
      </c>
      <c r="J126" s="9">
        <f t="shared" si="121"/>
        <v>9.7176367652024351E-2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0.60531833830952841</v>
      </c>
      <c r="P126" s="9">
        <f t="shared" si="124"/>
        <v>5.8822637390079188E-2</v>
      </c>
      <c r="Q126" s="12">
        <f t="shared" si="125"/>
        <v>1.9411470338726134E-2</v>
      </c>
      <c r="R126" s="9">
        <f t="shared" si="126"/>
        <v>9.3951000000000007E-2</v>
      </c>
      <c r="S126" s="13">
        <f t="shared" si="127"/>
        <v>0.20661270597147591</v>
      </c>
      <c r="T126" s="2">
        <f t="shared" si="128"/>
        <v>0.01</v>
      </c>
      <c r="U126" s="14">
        <f t="shared" si="129"/>
        <v>2.0661270597147592E-3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7.5561270597147593E-3</v>
      </c>
      <c r="AU126" s="9">
        <f t="shared" si="133"/>
        <v>28.47</v>
      </c>
      <c r="AV126" s="1">
        <f t="shared" si="134"/>
        <v>0.33</v>
      </c>
      <c r="AW126" s="1">
        <f t="shared" si="135"/>
        <v>0.16666666666666666</v>
      </c>
      <c r="AX126" s="1">
        <f t="shared" si="136"/>
        <v>79.272802428244177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15.0064600106667</v>
      </c>
      <c r="E127" s="10">
        <f t="shared" si="139"/>
        <v>13.8358636330323</v>
      </c>
      <c r="F127" s="7" t="s">
        <v>83</v>
      </c>
      <c r="G127" s="1">
        <v>7</v>
      </c>
      <c r="H127" s="9">
        <f t="shared" si="119"/>
        <v>15.0064600106667</v>
      </c>
      <c r="I127" s="9">
        <f t="shared" si="120"/>
        <v>288.15646001066671</v>
      </c>
      <c r="J127" s="9">
        <f t="shared" si="121"/>
        <v>0.11153678853131438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0.83119570091944917</v>
      </c>
      <c r="P127" s="9">
        <f t="shared" si="124"/>
        <v>9.2708899121590235E-2</v>
      </c>
      <c r="Q127" s="12">
        <f t="shared" si="125"/>
        <v>3.0593936710124781E-2</v>
      </c>
      <c r="R127" s="9">
        <f t="shared" si="126"/>
        <v>9.3951000000000007E-2</v>
      </c>
      <c r="S127" s="13">
        <f t="shared" si="127"/>
        <v>0.32563715883944588</v>
      </c>
      <c r="T127" s="2">
        <f t="shared" si="128"/>
        <v>0.01</v>
      </c>
      <c r="U127" s="14">
        <f t="shared" si="129"/>
        <v>3.2563715883944591E-3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1.320637158839446E-2</v>
      </c>
      <c r="AU127" s="9">
        <f t="shared" si="133"/>
        <v>28.47</v>
      </c>
      <c r="AV127" s="1">
        <f t="shared" si="134"/>
        <v>0.33</v>
      </c>
      <c r="AW127" s="1">
        <f t="shared" si="135"/>
        <v>0.16666666666666666</v>
      </c>
      <c r="AX127" s="1">
        <f t="shared" si="136"/>
        <v>138.55061957630602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16.850432202258101</v>
      </c>
      <c r="E128" s="10">
        <f t="shared" si="139"/>
        <v>15.0064600106667</v>
      </c>
      <c r="F128" s="7" t="s">
        <v>83</v>
      </c>
      <c r="G128" s="1">
        <v>8</v>
      </c>
      <c r="H128" s="9">
        <f t="shared" si="119"/>
        <v>16.850432202258101</v>
      </c>
      <c r="I128" s="9">
        <f t="shared" si="120"/>
        <v>290.00043220225808</v>
      </c>
      <c r="J128" s="9">
        <f t="shared" si="121"/>
        <v>0.13827000362760697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1.0231868017978589</v>
      </c>
      <c r="P128" s="9">
        <f t="shared" si="124"/>
        <v>0.14147604279630951</v>
      </c>
      <c r="Q128" s="12">
        <f t="shared" si="125"/>
        <v>4.6687094122782144E-2</v>
      </c>
      <c r="R128" s="9">
        <f t="shared" si="126"/>
        <v>9.3951000000000007E-2</v>
      </c>
      <c r="S128" s="13">
        <f t="shared" si="127"/>
        <v>0.49693025218233056</v>
      </c>
      <c r="T128" s="2">
        <f t="shared" si="128"/>
        <v>0.01</v>
      </c>
      <c r="U128" s="14">
        <f t="shared" si="129"/>
        <v>4.969302521823306E-3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1.4919302521823306E-2</v>
      </c>
      <c r="AU128" s="9">
        <f t="shared" si="133"/>
        <v>28.47</v>
      </c>
      <c r="AV128" s="1">
        <f t="shared" si="134"/>
        <v>0.33</v>
      </c>
      <c r="AW128" s="1">
        <f t="shared" si="135"/>
        <v>0.16666666666666666</v>
      </c>
      <c r="AX128" s="1">
        <f t="shared" si="136"/>
        <v>156.52131202044006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18.5417976516129</v>
      </c>
      <c r="E129" s="10">
        <f t="shared" si="139"/>
        <v>16.850432202258101</v>
      </c>
      <c r="F129" s="7" t="s">
        <v>83</v>
      </c>
      <c r="G129" s="1">
        <v>9</v>
      </c>
      <c r="H129" s="9">
        <f t="shared" si="119"/>
        <v>18.5417976516129</v>
      </c>
      <c r="I129" s="9">
        <f t="shared" si="120"/>
        <v>291.69179765161289</v>
      </c>
      <c r="J129" s="9">
        <f t="shared" si="121"/>
        <v>0.16798796918761111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1.1664107590015493</v>
      </c>
      <c r="P129" s="9">
        <f t="shared" si="124"/>
        <v>0.19594297464325036</v>
      </c>
      <c r="Q129" s="12">
        <f t="shared" si="125"/>
        <v>6.4661181632272621E-2</v>
      </c>
      <c r="R129" s="9">
        <f t="shared" si="126"/>
        <v>9.3951000000000007E-2</v>
      </c>
      <c r="S129" s="13">
        <f t="shared" si="127"/>
        <v>0.68824367630224925</v>
      </c>
      <c r="T129" s="2">
        <f t="shared" si="128"/>
        <v>0.01</v>
      </c>
      <c r="U129" s="14">
        <f t="shared" si="129"/>
        <v>6.8824367630224929E-3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1.6832436763022492E-2</v>
      </c>
      <c r="AU129" s="9">
        <f t="shared" si="133"/>
        <v>28.47</v>
      </c>
      <c r="AV129" s="1">
        <f t="shared" si="134"/>
        <v>0.33</v>
      </c>
      <c r="AW129" s="1">
        <f t="shared" si="135"/>
        <v>0.16666666666666666</v>
      </c>
      <c r="AX129" s="1">
        <f t="shared" si="136"/>
        <v>176.59237640603774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13.9469177883333</v>
      </c>
      <c r="E130" s="10">
        <f t="shared" si="139"/>
        <v>18.5417976516129</v>
      </c>
      <c r="F130" s="7" t="s">
        <v>83</v>
      </c>
      <c r="G130" s="1">
        <v>10</v>
      </c>
      <c r="H130" s="9">
        <f t="shared" si="119"/>
        <v>13.9469177883333</v>
      </c>
      <c r="I130" s="9">
        <f t="shared" si="120"/>
        <v>287.09691778833326</v>
      </c>
      <c r="J130" s="9">
        <f t="shared" si="121"/>
        <v>9.846010190952105E-2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1.2551677843582989</v>
      </c>
      <c r="P130" s="9">
        <f t="shared" si="124"/>
        <v>0.12358394796146585</v>
      </c>
      <c r="Q130" s="12">
        <f t="shared" si="125"/>
        <v>4.0782702827283732E-2</v>
      </c>
      <c r="R130" s="9">
        <f t="shared" si="126"/>
        <v>9.3951000000000007E-2</v>
      </c>
      <c r="S130" s="13">
        <f t="shared" si="127"/>
        <v>0.43408481897248274</v>
      </c>
      <c r="T130" s="2">
        <f t="shared" si="128"/>
        <v>0.01</v>
      </c>
      <c r="U130" s="14">
        <f t="shared" si="129"/>
        <v>4.3408481897248274E-3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1.4290848189724828E-2</v>
      </c>
      <c r="AU130" s="9">
        <f t="shared" si="133"/>
        <v>28.47</v>
      </c>
      <c r="AV130" s="1">
        <f t="shared" si="134"/>
        <v>0.33</v>
      </c>
      <c r="AW130" s="1">
        <f t="shared" si="135"/>
        <v>0.16666666666666666</v>
      </c>
      <c r="AX130" s="1">
        <f t="shared" si="136"/>
        <v>149.92807507380016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10.6677037510968</v>
      </c>
      <c r="E131" s="10">
        <f t="shared" si="139"/>
        <v>13.9469177883333</v>
      </c>
      <c r="F131" s="7" t="s">
        <v>83</v>
      </c>
      <c r="G131" s="1">
        <v>11</v>
      </c>
      <c r="H131" s="9">
        <f t="shared" si="119"/>
        <v>10.6677037510968</v>
      </c>
      <c r="I131" s="9">
        <f t="shared" si="120"/>
        <v>283.81770375109676</v>
      </c>
      <c r="J131" s="9">
        <f t="shared" si="121"/>
        <v>6.654001629400598E-2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1.0750046445769916</v>
      </c>
      <c r="O131" s="9">
        <f t="shared" si="140"/>
        <v>0.34127919181984145</v>
      </c>
      <c r="P131" s="9">
        <f t="shared" si="124"/>
        <v>2.2708722984497443E-2</v>
      </c>
      <c r="Q131" s="12">
        <f t="shared" si="125"/>
        <v>7.4938785848841566E-3</v>
      </c>
      <c r="R131" s="9">
        <f t="shared" si="126"/>
        <v>9.3951000000000007E-2</v>
      </c>
      <c r="S131" s="13">
        <f t="shared" si="127"/>
        <v>7.9763691550746196E-2</v>
      </c>
      <c r="T131" s="2">
        <f t="shared" si="128"/>
        <v>0.01</v>
      </c>
      <c r="U131" s="14">
        <f t="shared" si="129"/>
        <v>7.9763691550746195E-4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6.2876369155074616E-3</v>
      </c>
      <c r="AU131" s="9">
        <f t="shared" si="133"/>
        <v>28.47</v>
      </c>
      <c r="AV131" s="1">
        <f t="shared" si="134"/>
        <v>0.33</v>
      </c>
      <c r="AW131" s="1">
        <f t="shared" si="135"/>
        <v>0.16666666666666666</v>
      </c>
      <c r="AX131" s="1">
        <f t="shared" si="136"/>
        <v>65.964824969787301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6.7764815443666704</v>
      </c>
      <c r="E132" s="10">
        <f t="shared" si="139"/>
        <v>10.6677037510968</v>
      </c>
      <c r="F132" s="7" t="s">
        <v>85</v>
      </c>
      <c r="G132" s="1">
        <v>12</v>
      </c>
      <c r="H132" s="9">
        <f t="shared" si="119"/>
        <v>6.7764815443666704</v>
      </c>
      <c r="I132" s="9">
        <f t="shared" si="120"/>
        <v>279.92648154436665</v>
      </c>
      <c r="J132" s="9">
        <f t="shared" si="121"/>
        <v>4.1302101865547232E-2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0.60327046883534396</v>
      </c>
      <c r="P132" s="9">
        <f t="shared" si="124"/>
        <v>2.4916338356313811E-2</v>
      </c>
      <c r="Q132" s="12">
        <f t="shared" si="125"/>
        <v>8.2223916575835578E-3</v>
      </c>
      <c r="R132" s="9">
        <f t="shared" si="126"/>
        <v>9.3951000000000007E-2</v>
      </c>
      <c r="S132" s="13">
        <f t="shared" si="127"/>
        <v>8.7517872695166171E-2</v>
      </c>
      <c r="T132" s="2">
        <f t="shared" si="128"/>
        <v>0.01</v>
      </c>
      <c r="U132" s="14">
        <f t="shared" si="129"/>
        <v>8.7517872695166174E-4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6.365178726951662E-3</v>
      </c>
      <c r="AU132" s="9">
        <f t="shared" si="133"/>
        <v>28.47</v>
      </c>
      <c r="AV132" s="1">
        <f t="shared" si="134"/>
        <v>0.33</v>
      </c>
      <c r="AW132" s="1">
        <f t="shared" si="135"/>
        <v>0.16666666666666666</v>
      </c>
      <c r="AX132" s="1">
        <f t="shared" si="136"/>
        <v>66.778331234301646</v>
      </c>
      <c r="AY132" s="1">
        <f>SUM(AX121:AX132)</f>
        <v>1163.1585271677784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4.8288630642258097</v>
      </c>
      <c r="E133" s="10">
        <f t="shared" si="139"/>
        <v>6.7764815443666704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5.7840900427419397</v>
      </c>
      <c r="E136" s="7"/>
      <c r="F136" s="7"/>
      <c r="G136" s="1">
        <v>1</v>
      </c>
      <c r="H136" s="9">
        <f t="shared" ref="H136:H147" si="141">E137</f>
        <v>5.7840900427419397</v>
      </c>
      <c r="I136" s="9">
        <f t="shared" ref="I136:I147" si="142">H136+273.15</f>
        <v>278.9340900427419</v>
      </c>
      <c r="J136" s="9">
        <f t="shared" ref="J136:J147" si="143">EXP(($C$15*(I136-$C$13))/($C$16*I136*$C$13))</f>
        <v>3.6494483347661644E-2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2.7701061554868931E-2</v>
      </c>
      <c r="Q136" s="12">
        <f t="shared" ref="Q136:Q147" si="147">P136*$B$138</f>
        <v>7.2022760042659223E-3</v>
      </c>
      <c r="R136" s="9">
        <f t="shared" ref="R136:R147" si="148">L136*$B$138</f>
        <v>0.19735245833333334</v>
      </c>
      <c r="S136" s="13">
        <f t="shared" ref="S136:S147" si="149">Q136/R136</f>
        <v>3.6494483347661644E-2</v>
      </c>
      <c r="T136" s="2">
        <f t="shared" ref="T136:T147" si="150">$B$137/100</f>
        <v>0.01</v>
      </c>
      <c r="U136" s="14">
        <f t="shared" ref="U136:U147" si="151">S136*T136</f>
        <v>3.6494483347661647E-4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5.8549448334766167E-3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4.6212008724193598</v>
      </c>
      <c r="E137" s="10">
        <f t="shared" ref="E137:E148" si="159">D136</f>
        <v>5.7840900427419397</v>
      </c>
      <c r="F137" s="7" t="s">
        <v>83</v>
      </c>
      <c r="G137" s="1">
        <v>2</v>
      </c>
      <c r="H137" s="9">
        <f t="shared" si="141"/>
        <v>4.6212008724193598</v>
      </c>
      <c r="I137" s="9">
        <f t="shared" si="142"/>
        <v>277.77120087241934</v>
      </c>
      <c r="J137" s="9">
        <f t="shared" si="143"/>
        <v>3.1532614611864358E-2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1.4903947717784645</v>
      </c>
      <c r="P137" s="9">
        <f t="shared" si="146"/>
        <v>4.6996043958027853E-2</v>
      </c>
      <c r="Q137" s="12">
        <f t="shared" si="147"/>
        <v>1.2218971429087242E-2</v>
      </c>
      <c r="R137" s="9">
        <f t="shared" si="148"/>
        <v>0.19735245833333334</v>
      </c>
      <c r="S137" s="13">
        <f t="shared" si="149"/>
        <v>6.1914462744867796E-2</v>
      </c>
      <c r="T137" s="2">
        <f t="shared" si="150"/>
        <v>0.01</v>
      </c>
      <c r="U137" s="14">
        <f t="shared" si="151"/>
        <v>6.1914462744867794E-4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6.1091446274486776E-3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0.11785968082758699</v>
      </c>
      <c r="E138" s="10">
        <f t="shared" si="159"/>
        <v>4.6212008724193598</v>
      </c>
      <c r="F138" s="7" t="s">
        <v>83</v>
      </c>
      <c r="G138" s="1">
        <v>3</v>
      </c>
      <c r="H138" s="9">
        <f t="shared" si="141"/>
        <v>0.11785968082758699</v>
      </c>
      <c r="I138" s="9">
        <f t="shared" si="142"/>
        <v>273.26785968082754</v>
      </c>
      <c r="J138" s="9">
        <f t="shared" si="143"/>
        <v>1.7696360625794119E-2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2.2024466444871034</v>
      </c>
      <c r="P138" s="9">
        <f t="shared" si="146"/>
        <v>3.8975290079913953E-2</v>
      </c>
      <c r="Q138" s="12">
        <f t="shared" si="147"/>
        <v>1.0133575420777629E-2</v>
      </c>
      <c r="R138" s="9">
        <f t="shared" si="148"/>
        <v>0.19735245833333334</v>
      </c>
      <c r="S138" s="13">
        <f t="shared" si="149"/>
        <v>5.1347601678524625E-2</v>
      </c>
      <c r="T138" s="2">
        <f t="shared" si="150"/>
        <v>0.01</v>
      </c>
      <c r="U138" s="14">
        <f t="shared" si="151"/>
        <v>5.1347601678524628E-4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6.0034760167852466E-3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8.1981257306451596</v>
      </c>
      <c r="E139" s="10">
        <f t="shared" si="159"/>
        <v>0.11785968082758699</v>
      </c>
      <c r="F139" s="7" t="s">
        <v>83</v>
      </c>
      <c r="G139" s="1">
        <v>4</v>
      </c>
      <c r="H139" s="9">
        <f t="shared" si="141"/>
        <v>8.1981257306451596</v>
      </c>
      <c r="I139" s="9">
        <f t="shared" si="142"/>
        <v>281.34812573064517</v>
      </c>
      <c r="J139" s="9">
        <f t="shared" si="143"/>
        <v>4.9238352082525222E-2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2.9225192710738561</v>
      </c>
      <c r="P139" s="9">
        <f t="shared" si="146"/>
        <v>0.14390003283709948</v>
      </c>
      <c r="Q139" s="12">
        <f t="shared" si="147"/>
        <v>3.7414008537645864E-2</v>
      </c>
      <c r="R139" s="9">
        <f t="shared" si="148"/>
        <v>0.19735245833333334</v>
      </c>
      <c r="S139" s="13">
        <f t="shared" si="149"/>
        <v>0.18957964270428621</v>
      </c>
      <c r="T139" s="2">
        <f t="shared" si="150"/>
        <v>0.01</v>
      </c>
      <c r="U139" s="14">
        <f t="shared" si="151"/>
        <v>1.8957964270428622E-3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7.385796427042862E-3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8.0034201031999999</v>
      </c>
      <c r="E140" s="10">
        <f t="shared" si="159"/>
        <v>8.1981257306451596</v>
      </c>
      <c r="F140" s="7" t="s">
        <v>83</v>
      </c>
      <c r="G140" s="1">
        <v>5</v>
      </c>
      <c r="H140" s="9">
        <f t="shared" si="141"/>
        <v>8.0034201031999999</v>
      </c>
      <c r="I140" s="9">
        <f t="shared" si="142"/>
        <v>281.15342010320001</v>
      </c>
      <c r="J140" s="9">
        <f t="shared" si="143"/>
        <v>4.8072303921702197E-2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3.5376671549034233</v>
      </c>
      <c r="P140" s="9">
        <f t="shared" si="146"/>
        <v>0.1700638106443409</v>
      </c>
      <c r="Q140" s="12">
        <f t="shared" si="147"/>
        <v>4.4216590767528631E-2</v>
      </c>
      <c r="R140" s="9">
        <f t="shared" si="148"/>
        <v>0.19735245833333334</v>
      </c>
      <c r="S140" s="13">
        <f t="shared" si="149"/>
        <v>0.2240488471283478</v>
      </c>
      <c r="T140" s="2">
        <f t="shared" si="150"/>
        <v>0.01</v>
      </c>
      <c r="U140" s="14">
        <f t="shared" si="151"/>
        <v>2.2404884712834781E-3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7.7304884712834782E-3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13.8358636330323</v>
      </c>
      <c r="E141" s="10">
        <f t="shared" si="159"/>
        <v>8.0034201031999999</v>
      </c>
      <c r="F141" s="7" t="s">
        <v>85</v>
      </c>
      <c r="G141" s="1">
        <v>6</v>
      </c>
      <c r="H141" s="9">
        <f t="shared" si="141"/>
        <v>13.8358636330323</v>
      </c>
      <c r="I141" s="9">
        <f t="shared" si="142"/>
        <v>286.9858636330323</v>
      </c>
      <c r="J141" s="9">
        <f t="shared" si="143"/>
        <v>9.7176367652024351E-2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4.1266512609257493</v>
      </c>
      <c r="P141" s="9">
        <f t="shared" si="146"/>
        <v>0.40101298010341047</v>
      </c>
      <c r="Q141" s="12">
        <f t="shared" si="147"/>
        <v>0.10426337482688672</v>
      </c>
      <c r="R141" s="9">
        <f t="shared" si="148"/>
        <v>0.19735245833333334</v>
      </c>
      <c r="S141" s="13">
        <f t="shared" si="149"/>
        <v>0.52831049436832056</v>
      </c>
      <c r="T141" s="2">
        <f t="shared" si="150"/>
        <v>0.01</v>
      </c>
      <c r="U141" s="14">
        <f t="shared" si="151"/>
        <v>5.2831049436832056E-3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1.0773104943683207E-2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15.0064600106667</v>
      </c>
      <c r="E142" s="10">
        <f t="shared" si="159"/>
        <v>13.8358636330323</v>
      </c>
      <c r="F142" s="7" t="s">
        <v>83</v>
      </c>
      <c r="G142" s="1">
        <v>7</v>
      </c>
      <c r="H142" s="9">
        <f t="shared" si="141"/>
        <v>15.0064600106667</v>
      </c>
      <c r="I142" s="9">
        <f t="shared" si="142"/>
        <v>288.15646001066671</v>
      </c>
      <c r="J142" s="9">
        <f t="shared" si="143"/>
        <v>0.11153678853131438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4.4846861974890055</v>
      </c>
      <c r="P142" s="9">
        <f t="shared" si="146"/>
        <v>0.50020749603863557</v>
      </c>
      <c r="Q142" s="12">
        <f t="shared" si="147"/>
        <v>0.13005394897004524</v>
      </c>
      <c r="R142" s="9">
        <f t="shared" si="148"/>
        <v>0.19735245833333334</v>
      </c>
      <c r="S142" s="13">
        <f t="shared" si="149"/>
        <v>0.65899330602905792</v>
      </c>
      <c r="T142" s="2">
        <f t="shared" si="150"/>
        <v>0.01</v>
      </c>
      <c r="U142" s="14">
        <f t="shared" si="151"/>
        <v>6.589933060290579E-3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1.6539933060290578E-2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16.850432202258101</v>
      </c>
      <c r="E143" s="10">
        <f t="shared" si="159"/>
        <v>15.0064600106667</v>
      </c>
      <c r="F143" s="7" t="s">
        <v>83</v>
      </c>
      <c r="G143" s="1">
        <v>8</v>
      </c>
      <c r="H143" s="9">
        <f t="shared" si="141"/>
        <v>16.850432202258101</v>
      </c>
      <c r="I143" s="9">
        <f t="shared" si="142"/>
        <v>290.00043220225808</v>
      </c>
      <c r="J143" s="9">
        <f t="shared" si="143"/>
        <v>0.13827000362760697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4.7435266181170368</v>
      </c>
      <c r="P143" s="9">
        <f t="shared" si="146"/>
        <v>0.6558874426946929</v>
      </c>
      <c r="Q143" s="12">
        <f t="shared" si="147"/>
        <v>0.17053073510062017</v>
      </c>
      <c r="R143" s="9">
        <f t="shared" si="148"/>
        <v>0.19735245833333334</v>
      </c>
      <c r="S143" s="13">
        <f t="shared" si="149"/>
        <v>0.86409227703963742</v>
      </c>
      <c r="T143" s="2">
        <f t="shared" si="150"/>
        <v>0.01</v>
      </c>
      <c r="U143" s="14">
        <f t="shared" si="151"/>
        <v>8.640922770396374E-3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1.8590922770396374E-2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18.5417976516129</v>
      </c>
      <c r="E144" s="10">
        <f t="shared" si="159"/>
        <v>16.850432202258101</v>
      </c>
      <c r="F144" s="7" t="s">
        <v>83</v>
      </c>
      <c r="G144" s="1">
        <v>9</v>
      </c>
      <c r="H144" s="9">
        <f t="shared" si="141"/>
        <v>18.5417976516129</v>
      </c>
      <c r="I144" s="9">
        <f t="shared" si="142"/>
        <v>291.69179765161289</v>
      </c>
      <c r="J144" s="9">
        <f t="shared" si="143"/>
        <v>0.16798796918761111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4.8466870920890104</v>
      </c>
      <c r="P144" s="9">
        <f t="shared" si="146"/>
        <v>0.8141851218878412</v>
      </c>
      <c r="Q144" s="12">
        <f t="shared" si="147"/>
        <v>0.21168813169083872</v>
      </c>
      <c r="R144" s="9">
        <f t="shared" si="148"/>
        <v>0.19735245833333334</v>
      </c>
      <c r="S144" s="13">
        <f t="shared" si="149"/>
        <v>1.0726399533026949</v>
      </c>
      <c r="T144" s="2">
        <f t="shared" si="150"/>
        <v>0.01</v>
      </c>
      <c r="U144" s="14">
        <f t="shared" si="151"/>
        <v>1.072639953302695E-2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2.0676399533026951E-2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13.9469177883333</v>
      </c>
      <c r="E145" s="10">
        <f t="shared" si="159"/>
        <v>18.5417976516129</v>
      </c>
      <c r="F145" s="7" t="s">
        <v>83</v>
      </c>
      <c r="G145" s="1">
        <v>10</v>
      </c>
      <c r="H145" s="9">
        <f t="shared" si="141"/>
        <v>13.9469177883333</v>
      </c>
      <c r="I145" s="9">
        <f t="shared" si="142"/>
        <v>287.09691778833326</v>
      </c>
      <c r="J145" s="9">
        <f t="shared" si="143"/>
        <v>9.846010190952105E-2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4.7915498868678359</v>
      </c>
      <c r="P145" s="9">
        <f t="shared" si="146"/>
        <v>0.47177649016556117</v>
      </c>
      <c r="Q145" s="12">
        <f t="shared" si="147"/>
        <v>0.1226618874430459</v>
      </c>
      <c r="R145" s="9">
        <f t="shared" si="148"/>
        <v>0.19735245833333334</v>
      </c>
      <c r="S145" s="13">
        <f t="shared" si="149"/>
        <v>0.62153716492280442</v>
      </c>
      <c r="T145" s="2">
        <f t="shared" si="150"/>
        <v>0.01</v>
      </c>
      <c r="U145" s="14">
        <f t="shared" si="151"/>
        <v>6.2153716492280445E-3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1.6165371649228044E-2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10.6677037510968</v>
      </c>
      <c r="E146" s="10">
        <f t="shared" si="159"/>
        <v>13.9469177883333</v>
      </c>
      <c r="F146" s="7" t="s">
        <v>83</v>
      </c>
      <c r="G146" s="1">
        <v>11</v>
      </c>
      <c r="H146" s="9">
        <f t="shared" si="141"/>
        <v>10.6677037510968</v>
      </c>
      <c r="I146" s="9">
        <f t="shared" si="142"/>
        <v>283.81770375109676</v>
      </c>
      <c r="J146" s="9">
        <f t="shared" si="143"/>
        <v>6.654001629400598E-2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5.0788213133689419</v>
      </c>
      <c r="P146" s="9">
        <f t="shared" si="146"/>
        <v>0.33794485294591425</v>
      </c>
      <c r="Q146" s="12">
        <f t="shared" si="147"/>
        <v>8.7865661765937714E-2</v>
      </c>
      <c r="R146" s="9">
        <f t="shared" si="148"/>
        <v>0.19735245833333334</v>
      </c>
      <c r="S146" s="13">
        <f t="shared" si="149"/>
        <v>0.44522202818234152</v>
      </c>
      <c r="T146" s="2">
        <f t="shared" si="150"/>
        <v>0.01</v>
      </c>
      <c r="U146" s="14">
        <f t="shared" si="151"/>
        <v>4.4522202818234151E-3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9.9422202818234169E-3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6.7764815443666704</v>
      </c>
      <c r="E147" s="10">
        <f t="shared" si="159"/>
        <v>10.6677037510968</v>
      </c>
      <c r="F147" s="7" t="s">
        <v>85</v>
      </c>
      <c r="G147" s="1">
        <v>12</v>
      </c>
      <c r="H147" s="9">
        <f t="shared" si="141"/>
        <v>6.7764815443666704</v>
      </c>
      <c r="I147" s="9">
        <f t="shared" si="142"/>
        <v>279.92648154436665</v>
      </c>
      <c r="J147" s="9">
        <f t="shared" si="143"/>
        <v>4.1302101865547232E-2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5.4999243770896946</v>
      </c>
      <c r="P147" s="9">
        <f t="shared" si="146"/>
        <v>0.22715843687536497</v>
      </c>
      <c r="Q147" s="12">
        <f t="shared" si="147"/>
        <v>5.9061193587594894E-2</v>
      </c>
      <c r="R147" s="9">
        <f t="shared" si="148"/>
        <v>0.19735245833333334</v>
      </c>
      <c r="S147" s="13">
        <f t="shared" si="149"/>
        <v>0.29926758494104505</v>
      </c>
      <c r="T147" s="2">
        <f t="shared" si="150"/>
        <v>0.01</v>
      </c>
      <c r="U147" s="14">
        <f t="shared" si="151"/>
        <v>2.9926758494104506E-3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8.4826758494104502E-3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4.8288630642258097</v>
      </c>
      <c r="E148" s="10">
        <f t="shared" si="159"/>
        <v>6.7764815443666704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9887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557641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341362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1454617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608266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60000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24633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3000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2550505.0092347912</v>
      </c>
      <c r="J13" s="6" t="s">
        <v>37</v>
      </c>
      <c r="K13" s="6">
        <f>I13/(10000*1000)</f>
        <v>0.25505050092347914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2.5854627371935499</v>
      </c>
      <c r="E26" s="7"/>
      <c r="F26" s="7"/>
      <c r="G26" s="1">
        <v>1</v>
      </c>
      <c r="H26" s="9">
        <f t="shared" ref="H26:H37" si="0">E27</f>
        <v>2.5854627371935499</v>
      </c>
      <c r="I26" s="9">
        <f t="shared" ref="I26:I37" si="1">H26+273.15</f>
        <v>275.73546273719353</v>
      </c>
      <c r="J26" s="9">
        <f t="shared" ref="J26:J37" si="2">EXP(($C$15*(I26-$C$13))/($C$16*I26*$C$13))</f>
        <v>2.4342559306851599E-2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0.98665490608297712</v>
      </c>
      <c r="Q26" s="12">
        <f t="shared" ref="Q26:Q37" si="6">P26*$B$28</f>
        <v>9.8665490608297712E-2</v>
      </c>
      <c r="R26" s="9">
        <f t="shared" ref="R26:R37" si="7">L26*$B$28</f>
        <v>4.0532094166666672</v>
      </c>
      <c r="S26" s="13">
        <f t="shared" ref="S26:S37" si="8">Q26/R26</f>
        <v>2.4342559306851596E-2</v>
      </c>
      <c r="T26" s="2">
        <f t="shared" ref="T26:T37" si="9">$B$27/100</f>
        <v>0.34</v>
      </c>
      <c r="U26" s="14">
        <f t="shared" ref="U26:U37" si="10">S26*T26</f>
        <v>8.2764701643295441E-3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2.1176470164329546E-2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823.91666666666663</v>
      </c>
      <c r="AU26" s="1">
        <f t="shared" ref="AU26:AU37" si="17">AT26*10000*AS26*0.67*AR26*AQ26</f>
        <v>1393579.6229720232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-1.52211071351613</v>
      </c>
      <c r="E27" s="10">
        <f t="shared" ref="E27:E38" si="18">D26</f>
        <v>2.5854627371935499</v>
      </c>
      <c r="F27" s="7" t="s">
        <v>83</v>
      </c>
      <c r="G27" s="1">
        <v>2</v>
      </c>
      <c r="H27" s="9">
        <f t="shared" si="0"/>
        <v>-1.52211071351613</v>
      </c>
      <c r="I27" s="9">
        <f t="shared" si="1"/>
        <v>271.62788928648382</v>
      </c>
      <c r="J27" s="9">
        <f t="shared" si="2"/>
        <v>1.4271078505266164E-2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80.077533427250358</v>
      </c>
      <c r="P27" s="9">
        <f t="shared" si="5"/>
        <v>1.1427927660483652</v>
      </c>
      <c r="Q27" s="12">
        <f t="shared" si="6"/>
        <v>0.11427927660483653</v>
      </c>
      <c r="R27" s="9">
        <f t="shared" si="7"/>
        <v>4.0532094166666672</v>
      </c>
      <c r="S27" s="13">
        <f t="shared" si="8"/>
        <v>2.8194762435645147E-2</v>
      </c>
      <c r="T27" s="2">
        <f t="shared" si="9"/>
        <v>0.34</v>
      </c>
      <c r="U27" s="14">
        <f t="shared" si="10"/>
        <v>9.5862192281193498E-3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2.2486219228119352E-2</v>
      </c>
      <c r="AR27" s="9">
        <f t="shared" si="14"/>
        <v>119.21204166666666</v>
      </c>
      <c r="AS27" s="1">
        <f t="shared" si="15"/>
        <v>0.1</v>
      </c>
      <c r="AT27" s="1">
        <f t="shared" si="16"/>
        <v>823.91666666666663</v>
      </c>
      <c r="AU27" s="1">
        <f t="shared" si="17"/>
        <v>1479771.4950045331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-3.67231233172414</v>
      </c>
      <c r="E28" s="10">
        <f t="shared" si="18"/>
        <v>-1.52211071351613</v>
      </c>
      <c r="F28" s="7" t="s">
        <v>83</v>
      </c>
      <c r="G28" s="1">
        <v>3</v>
      </c>
      <c r="H28" s="9">
        <f t="shared" si="0"/>
        <v>-3.67231233172414</v>
      </c>
      <c r="I28" s="9">
        <f t="shared" si="1"/>
        <v>269.47768766827585</v>
      </c>
      <c r="J28" s="9">
        <f t="shared" si="2"/>
        <v>1.0721103633145875E-2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119.46683482786867</v>
      </c>
      <c r="P28" s="9">
        <f t="shared" si="5"/>
        <v>1.280816316913501</v>
      </c>
      <c r="Q28" s="12">
        <f t="shared" si="6"/>
        <v>0.12808163169135009</v>
      </c>
      <c r="R28" s="9">
        <f t="shared" si="7"/>
        <v>4.0532094166666672</v>
      </c>
      <c r="S28" s="13">
        <f t="shared" si="8"/>
        <v>3.1600052828428385E-2</v>
      </c>
      <c r="T28" s="2">
        <f t="shared" si="9"/>
        <v>0.34</v>
      </c>
      <c r="U28" s="14">
        <f t="shared" si="10"/>
        <v>1.0744017961665651E-2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2.3644017961665653E-2</v>
      </c>
      <c r="AR28" s="9">
        <f t="shared" si="14"/>
        <v>119.21204166666666</v>
      </c>
      <c r="AS28" s="1">
        <f t="shared" si="15"/>
        <v>0.1</v>
      </c>
      <c r="AT28" s="1">
        <f t="shared" si="16"/>
        <v>823.91666666666663</v>
      </c>
      <c r="AU28" s="1">
        <f t="shared" si="17"/>
        <v>1555963.8306512339</v>
      </c>
    </row>
    <row r="29" spans="1:47" x14ac:dyDescent="0.15">
      <c r="C29" s="7">
        <v>3</v>
      </c>
      <c r="D29" s="8">
        <v>6.5989219007741902</v>
      </c>
      <c r="E29" s="10">
        <f t="shared" si="18"/>
        <v>-3.67231233172414</v>
      </c>
      <c r="F29" s="7" t="s">
        <v>83</v>
      </c>
      <c r="G29" s="1">
        <v>4</v>
      </c>
      <c r="H29" s="9">
        <f t="shared" si="0"/>
        <v>6.5989219007741902</v>
      </c>
      <c r="I29" s="9">
        <f t="shared" si="1"/>
        <v>279.74892190077418</v>
      </c>
      <c r="J29" s="9">
        <f t="shared" si="2"/>
        <v>4.0400251361168558E-2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158.71811267762183</v>
      </c>
      <c r="P29" s="9">
        <f t="shared" si="5"/>
        <v>6.4122516477461957</v>
      </c>
      <c r="Q29" s="12">
        <f t="shared" si="6"/>
        <v>0.64122516477461966</v>
      </c>
      <c r="R29" s="9">
        <f t="shared" si="7"/>
        <v>4.0532094166666672</v>
      </c>
      <c r="S29" s="13">
        <f t="shared" si="8"/>
        <v>0.15820183436314006</v>
      </c>
      <c r="T29" s="2">
        <f t="shared" si="9"/>
        <v>0.34</v>
      </c>
      <c r="U29" s="14">
        <f t="shared" si="10"/>
        <v>5.3788623683467623E-2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6.6688623683467618E-2</v>
      </c>
      <c r="AR29" s="9">
        <f t="shared" si="14"/>
        <v>119.21204166666666</v>
      </c>
      <c r="AS29" s="1">
        <f t="shared" si="15"/>
        <v>0.1</v>
      </c>
      <c r="AT29" s="1">
        <f t="shared" si="16"/>
        <v>823.91666666666663</v>
      </c>
      <c r="AU29" s="1">
        <f t="shared" si="17"/>
        <v>4388640.1429580422</v>
      </c>
    </row>
    <row r="30" spans="1:47" x14ac:dyDescent="0.15">
      <c r="C30" s="7">
        <v>4</v>
      </c>
      <c r="D30" s="8">
        <v>12.7752987808667</v>
      </c>
      <c r="E30" s="10">
        <f t="shared" si="18"/>
        <v>6.5989219007741902</v>
      </c>
      <c r="F30" s="7" t="s">
        <v>83</v>
      </c>
      <c r="G30" s="1">
        <v>5</v>
      </c>
      <c r="H30" s="9">
        <f t="shared" si="0"/>
        <v>12.7752987808667</v>
      </c>
      <c r="I30" s="9">
        <f t="shared" si="1"/>
        <v>285.92529878086668</v>
      </c>
      <c r="J30" s="9">
        <f t="shared" si="2"/>
        <v>8.568531082872119E-2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144.69056797838186</v>
      </c>
      <c r="O30" s="9">
        <f t="shared" si="19"/>
        <v>48.147387218160446</v>
      </c>
      <c r="P30" s="9">
        <f t="shared" si="5"/>
        <v>4.1255238393788751</v>
      </c>
      <c r="Q30" s="12">
        <f t="shared" si="6"/>
        <v>0.41255238393788751</v>
      </c>
      <c r="R30" s="9">
        <f t="shared" si="7"/>
        <v>4.0532094166666672</v>
      </c>
      <c r="S30" s="13">
        <f t="shared" si="8"/>
        <v>0.10178412747229031</v>
      </c>
      <c r="T30" s="2">
        <f t="shared" si="9"/>
        <v>0.34</v>
      </c>
      <c r="U30" s="14">
        <f t="shared" si="10"/>
        <v>3.4606603340578704E-2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4.7506603340578706E-2</v>
      </c>
      <c r="AR30" s="9">
        <f t="shared" si="14"/>
        <v>119.21204166666666</v>
      </c>
      <c r="AS30" s="1">
        <f t="shared" si="15"/>
        <v>0.1</v>
      </c>
      <c r="AT30" s="1">
        <f t="shared" si="16"/>
        <v>823.91666666666663</v>
      </c>
      <c r="AU30" s="1">
        <f t="shared" si="17"/>
        <v>3126311.1301505794</v>
      </c>
    </row>
    <row r="31" spans="1:47" x14ac:dyDescent="0.15">
      <c r="C31" s="7">
        <v>5</v>
      </c>
      <c r="D31" s="8">
        <v>15.8690248248387</v>
      </c>
      <c r="E31" s="10">
        <f t="shared" si="18"/>
        <v>12.7752987808667</v>
      </c>
      <c r="F31" s="7" t="s">
        <v>85</v>
      </c>
      <c r="G31" s="1">
        <v>6</v>
      </c>
      <c r="H31" s="9">
        <f t="shared" si="0"/>
        <v>15.8690248248387</v>
      </c>
      <c r="I31" s="9">
        <f t="shared" si="1"/>
        <v>289.01902482483865</v>
      </c>
      <c r="J31" s="9">
        <f t="shared" si="2"/>
        <v>0.12337137227297122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84.553957545448242</v>
      </c>
      <c r="P31" s="9">
        <f t="shared" si="5"/>
        <v>10.431537773492499</v>
      </c>
      <c r="Q31" s="12">
        <f t="shared" si="6"/>
        <v>1.0431537773492499</v>
      </c>
      <c r="R31" s="9">
        <f t="shared" si="7"/>
        <v>4.0532094166666672</v>
      </c>
      <c r="S31" s="13">
        <f t="shared" si="8"/>
        <v>0.25736488548058606</v>
      </c>
      <c r="T31" s="2">
        <f t="shared" si="9"/>
        <v>0.34</v>
      </c>
      <c r="U31" s="14">
        <f t="shared" si="10"/>
        <v>8.7504061063399266E-2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0.10040406106339926</v>
      </c>
      <c r="AR31" s="9">
        <f t="shared" si="14"/>
        <v>119.21204166666666</v>
      </c>
      <c r="AS31" s="1">
        <f t="shared" si="15"/>
        <v>0.1</v>
      </c>
      <c r="AT31" s="1">
        <f t="shared" si="16"/>
        <v>823.91666666666663</v>
      </c>
      <c r="AU31" s="1">
        <f t="shared" si="17"/>
        <v>6607383.2171180397</v>
      </c>
    </row>
    <row r="32" spans="1:47" x14ac:dyDescent="0.15">
      <c r="C32" s="7">
        <v>6</v>
      </c>
      <c r="D32" s="8">
        <v>21.923774029</v>
      </c>
      <c r="E32" s="10">
        <f t="shared" si="18"/>
        <v>15.8690248248387</v>
      </c>
      <c r="F32" s="7" t="s">
        <v>83</v>
      </c>
      <c r="G32" s="1">
        <v>7</v>
      </c>
      <c r="H32" s="9">
        <f t="shared" si="0"/>
        <v>21.923774029</v>
      </c>
      <c r="I32" s="9">
        <f t="shared" si="1"/>
        <v>295.07377402899999</v>
      </c>
      <c r="J32" s="9">
        <f t="shared" si="2"/>
        <v>0.24628280943140901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114.65451393862242</v>
      </c>
      <c r="P32" s="9">
        <f t="shared" si="5"/>
        <v>28.237435806796572</v>
      </c>
      <c r="Q32" s="12">
        <f t="shared" si="6"/>
        <v>2.8237435806796576</v>
      </c>
      <c r="R32" s="9">
        <f t="shared" si="7"/>
        <v>4.0532094166666672</v>
      </c>
      <c r="S32" s="13">
        <f t="shared" si="8"/>
        <v>0.69666856320537363</v>
      </c>
      <c r="T32" s="2">
        <f t="shared" si="9"/>
        <v>0.34</v>
      </c>
      <c r="U32" s="14">
        <f t="shared" si="10"/>
        <v>0.23686731148982704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0.26251731148982704</v>
      </c>
      <c r="AR32" s="9">
        <f t="shared" si="14"/>
        <v>119.21204166666666</v>
      </c>
      <c r="AS32" s="1">
        <f t="shared" si="15"/>
        <v>0.1</v>
      </c>
      <c r="AT32" s="1">
        <f t="shared" si="16"/>
        <v>823.91666666666663</v>
      </c>
      <c r="AU32" s="1">
        <f t="shared" si="17"/>
        <v>17275720.322164699</v>
      </c>
    </row>
    <row r="33" spans="1:48" x14ac:dyDescent="0.15">
      <c r="C33" s="7">
        <v>7</v>
      </c>
      <c r="D33" s="8">
        <v>25.280131669999999</v>
      </c>
      <c r="E33" s="10">
        <f t="shared" si="18"/>
        <v>21.923774029</v>
      </c>
      <c r="F33" s="7" t="s">
        <v>83</v>
      </c>
      <c r="G33" s="1">
        <v>8</v>
      </c>
      <c r="H33" s="9">
        <f t="shared" si="0"/>
        <v>25.280131669999999</v>
      </c>
      <c r="I33" s="9">
        <f t="shared" si="1"/>
        <v>298.43013166999998</v>
      </c>
      <c r="J33" s="9">
        <f t="shared" si="2"/>
        <v>0.35695059836750609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126.94917229849251</v>
      </c>
      <c r="P33" s="9">
        <f t="shared" si="5"/>
        <v>45.314583014206534</v>
      </c>
      <c r="Q33" s="12">
        <f t="shared" si="6"/>
        <v>4.5314583014206535</v>
      </c>
      <c r="R33" s="9">
        <f t="shared" si="7"/>
        <v>4.0532094166666672</v>
      </c>
      <c r="S33" s="13">
        <f t="shared" si="8"/>
        <v>1.1179926412850623</v>
      </c>
      <c r="T33" s="2">
        <f t="shared" si="9"/>
        <v>0.34</v>
      </c>
      <c r="U33" s="14">
        <f t="shared" si="10"/>
        <v>0.38011749803692119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0.40576749803692119</v>
      </c>
      <c r="AR33" s="9">
        <f t="shared" si="14"/>
        <v>119.21204166666666</v>
      </c>
      <c r="AS33" s="1">
        <f t="shared" si="15"/>
        <v>0.1</v>
      </c>
      <c r="AT33" s="1">
        <f t="shared" si="16"/>
        <v>823.91666666666663</v>
      </c>
      <c r="AU33" s="1">
        <f t="shared" si="17"/>
        <v>26702718.278379176</v>
      </c>
    </row>
    <row r="34" spans="1:48" x14ac:dyDescent="0.15">
      <c r="C34" s="7">
        <v>8</v>
      </c>
      <c r="D34" s="8">
        <v>23.5067513170968</v>
      </c>
      <c r="E34" s="10">
        <f t="shared" si="18"/>
        <v>25.280131669999999</v>
      </c>
      <c r="F34" s="7" t="s">
        <v>83</v>
      </c>
      <c r="G34" s="1">
        <v>9</v>
      </c>
      <c r="H34" s="9">
        <f t="shared" si="0"/>
        <v>23.5067513170968</v>
      </c>
      <c r="I34" s="9">
        <f t="shared" si="1"/>
        <v>296.65675131709679</v>
      </c>
      <c r="J34" s="9">
        <f t="shared" si="2"/>
        <v>0.29369996286159661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122.16668345095266</v>
      </c>
      <c r="P34" s="9">
        <f t="shared" si="5"/>
        <v>35.880350392469225</v>
      </c>
      <c r="Q34" s="12">
        <f t="shared" si="6"/>
        <v>3.5880350392469227</v>
      </c>
      <c r="R34" s="9">
        <f t="shared" si="7"/>
        <v>4.0532094166666672</v>
      </c>
      <c r="S34" s="13">
        <f t="shared" si="8"/>
        <v>0.88523307591585021</v>
      </c>
      <c r="T34" s="2">
        <f t="shared" si="9"/>
        <v>0.34</v>
      </c>
      <c r="U34" s="14">
        <f t="shared" si="10"/>
        <v>0.30097924581138907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0.32662924581138908</v>
      </c>
      <c r="AR34" s="9">
        <f t="shared" si="14"/>
        <v>119.21204166666666</v>
      </c>
      <c r="AS34" s="1">
        <f t="shared" si="15"/>
        <v>0.1</v>
      </c>
      <c r="AT34" s="1">
        <f t="shared" si="16"/>
        <v>823.91666666666663</v>
      </c>
      <c r="AU34" s="1">
        <f t="shared" si="17"/>
        <v>21494793.877225153</v>
      </c>
    </row>
    <row r="35" spans="1:48" x14ac:dyDescent="0.15">
      <c r="C35" s="7">
        <v>9</v>
      </c>
      <c r="D35" s="8">
        <v>19.453030164000001</v>
      </c>
      <c r="E35" s="10">
        <f t="shared" si="18"/>
        <v>23.5067513170968</v>
      </c>
      <c r="F35" s="7" t="s">
        <v>83</v>
      </c>
      <c r="G35" s="1">
        <v>10</v>
      </c>
      <c r="H35" s="9">
        <f t="shared" si="0"/>
        <v>19.453030164000001</v>
      </c>
      <c r="I35" s="9">
        <f t="shared" si="1"/>
        <v>292.60303016399996</v>
      </c>
      <c r="J35" s="9">
        <f t="shared" si="2"/>
        <v>0.18639098542048654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126.8184272251501</v>
      </c>
      <c r="P35" s="9">
        <f t="shared" si="5"/>
        <v>23.637811619971988</v>
      </c>
      <c r="Q35" s="12">
        <f t="shared" si="6"/>
        <v>2.3637811619971987</v>
      </c>
      <c r="R35" s="9">
        <f t="shared" si="7"/>
        <v>4.0532094166666672</v>
      </c>
      <c r="S35" s="13">
        <f t="shared" si="8"/>
        <v>0.58318752351590974</v>
      </c>
      <c r="T35" s="2">
        <f t="shared" si="9"/>
        <v>0.34</v>
      </c>
      <c r="U35" s="14">
        <f t="shared" si="10"/>
        <v>0.19828375799540932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0.22393375799540932</v>
      </c>
      <c r="AR35" s="9">
        <f t="shared" si="14"/>
        <v>119.21204166666666</v>
      </c>
      <c r="AS35" s="1">
        <f t="shared" si="15"/>
        <v>0.1</v>
      </c>
      <c r="AT35" s="1">
        <f t="shared" si="16"/>
        <v>823.91666666666663</v>
      </c>
      <c r="AU35" s="1">
        <f t="shared" si="17"/>
        <v>14736616.613453012</v>
      </c>
    </row>
    <row r="36" spans="1:48" x14ac:dyDescent="0.15">
      <c r="C36" s="7">
        <v>10</v>
      </c>
      <c r="D36" s="8">
        <v>14.6590776371613</v>
      </c>
      <c r="E36" s="10">
        <f t="shared" si="18"/>
        <v>19.453030164000001</v>
      </c>
      <c r="F36" s="7" t="s">
        <v>83</v>
      </c>
      <c r="G36" s="1">
        <v>11</v>
      </c>
      <c r="H36" s="9">
        <f t="shared" si="0"/>
        <v>14.6590776371613</v>
      </c>
      <c r="I36" s="9">
        <f t="shared" si="1"/>
        <v>287.80907763716129</v>
      </c>
      <c r="J36" s="9">
        <f t="shared" si="2"/>
        <v>0.1070793765267771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98.021584824919216</v>
      </c>
      <c r="O36" s="9">
        <f t="shared" si="19"/>
        <v>45.691124946925555</v>
      </c>
      <c r="P36" s="9">
        <f t="shared" si="5"/>
        <v>4.8925771721238593</v>
      </c>
      <c r="Q36" s="12">
        <f t="shared" si="6"/>
        <v>0.48925771721238598</v>
      </c>
      <c r="R36" s="9">
        <f t="shared" si="7"/>
        <v>4.0532094166666672</v>
      </c>
      <c r="S36" s="13">
        <f t="shared" si="8"/>
        <v>0.12070871916969647</v>
      </c>
      <c r="T36" s="2">
        <f t="shared" si="9"/>
        <v>0.34</v>
      </c>
      <c r="U36" s="14">
        <f t="shared" si="10"/>
        <v>4.1040964517696801E-2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5.3940964517696803E-2</v>
      </c>
      <c r="AR36" s="9">
        <f t="shared" si="14"/>
        <v>119.21204166666666</v>
      </c>
      <c r="AS36" s="1">
        <f t="shared" si="15"/>
        <v>0.1</v>
      </c>
      <c r="AT36" s="1">
        <f t="shared" si="16"/>
        <v>823.91666666666663</v>
      </c>
      <c r="AU36" s="1">
        <f t="shared" si="17"/>
        <v>3549743.106948019</v>
      </c>
    </row>
    <row r="37" spans="1:48" x14ac:dyDescent="0.15">
      <c r="C37" s="7">
        <v>11</v>
      </c>
      <c r="D37" s="8">
        <v>8.1081468444000002</v>
      </c>
      <c r="E37" s="10">
        <f t="shared" si="18"/>
        <v>14.6590776371613</v>
      </c>
      <c r="F37" s="7" t="s">
        <v>85</v>
      </c>
      <c r="G37" s="1">
        <v>12</v>
      </c>
      <c r="H37" s="9">
        <f t="shared" si="0"/>
        <v>8.1081468444000002</v>
      </c>
      <c r="I37" s="9">
        <f t="shared" si="1"/>
        <v>281.25814684439996</v>
      </c>
      <c r="J37" s="9">
        <f t="shared" si="2"/>
        <v>4.8696215369830397E-2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81.330641941468357</v>
      </c>
      <c r="P37" s="9">
        <f t="shared" si="5"/>
        <v>3.9604944561483042</v>
      </c>
      <c r="Q37" s="12">
        <f t="shared" si="6"/>
        <v>0.39604944561483046</v>
      </c>
      <c r="R37" s="9">
        <f t="shared" si="7"/>
        <v>4.0532094166666672</v>
      </c>
      <c r="S37" s="13">
        <f t="shared" si="8"/>
        <v>9.7712554398568172E-2</v>
      </c>
      <c r="T37" s="2">
        <f t="shared" si="9"/>
        <v>0.34</v>
      </c>
      <c r="U37" s="14">
        <f t="shared" si="10"/>
        <v>3.3222268495513178E-2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4.612226849551318E-2</v>
      </c>
      <c r="AR37" s="9">
        <f t="shared" si="14"/>
        <v>119.21204166666666</v>
      </c>
      <c r="AS37" s="1">
        <f t="shared" si="15"/>
        <v>0.1</v>
      </c>
      <c r="AT37" s="1">
        <f t="shared" si="16"/>
        <v>823.91666666666663</v>
      </c>
      <c r="AU37" s="1">
        <f t="shared" si="17"/>
        <v>3035210.9223972103</v>
      </c>
      <c r="AV37" s="1">
        <f>SUM(AU26:AU37)</f>
        <v>105346452.55942172</v>
      </c>
    </row>
    <row r="38" spans="1:48" x14ac:dyDescent="0.15">
      <c r="C38" s="7">
        <v>12</v>
      </c>
      <c r="D38" s="8">
        <v>-0.28507646480645199</v>
      </c>
      <c r="E38" s="10">
        <f t="shared" si="18"/>
        <v>8.1081468444000002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2.5854627371935499</v>
      </c>
      <c r="E42" s="7"/>
      <c r="F42" s="7"/>
      <c r="G42" s="1">
        <v>1</v>
      </c>
      <c r="H42" s="9">
        <f t="shared" ref="H42:H53" si="20">E43</f>
        <v>2.5854627371935499</v>
      </c>
      <c r="I42" s="9">
        <f t="shared" ref="I42:I53" si="21">H42+273.15</f>
        <v>275.73546273719353</v>
      </c>
      <c r="J42" s="9">
        <f t="shared" ref="J42:J53" si="22">EXP(($C$15*(I42-$C$13))/($C$16*I42*$C$13))</f>
        <v>2.4342559306851599E-2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1.4327117562038845</v>
      </c>
      <c r="Q42" s="12">
        <f t="shared" ref="Q42:Q53" si="26">P42*$B$44</f>
        <v>0.34385082148893226</v>
      </c>
      <c r="R42" s="9">
        <f t="shared" ref="R42:R53" si="27">L42*$B$44</f>
        <v>14.125500000000001</v>
      </c>
      <c r="S42" s="13">
        <f t="shared" ref="S42:S53" si="28">Q42/R42</f>
        <v>2.4342559306851596E-2</v>
      </c>
      <c r="T42" s="2">
        <f t="shared" ref="T42:T53" si="29">$B$43/100</f>
        <v>0.43</v>
      </c>
      <c r="U42" s="14">
        <f t="shared" ref="U42:U53" si="30">S42*T42</f>
        <v>1.0467300501946187E-2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1.8887300501946185E-2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46470.083333333336</v>
      </c>
      <c r="AU42" s="1">
        <f t="shared" ref="AU42:AU53" si="38">AT42*10000*AS42*0.67*AR42*AQ42</f>
        <v>193176155.18945786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-1.52211071351613</v>
      </c>
      <c r="E43" s="10">
        <f t="shared" ref="E43:E54" si="39">D42</f>
        <v>2.5854627371935499</v>
      </c>
      <c r="F43" s="7" t="s">
        <v>83</v>
      </c>
      <c r="G43" s="1">
        <v>2</v>
      </c>
      <c r="H43" s="9">
        <f t="shared" si="20"/>
        <v>-1.52211071351613</v>
      </c>
      <c r="I43" s="9">
        <f t="shared" si="21"/>
        <v>271.62788928648382</v>
      </c>
      <c r="J43" s="9">
        <f t="shared" si="22"/>
        <v>1.4271078505266164E-2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116.27978824379612</v>
      </c>
      <c r="P43" s="9">
        <f t="shared" si="25"/>
        <v>1.6594379866029398</v>
      </c>
      <c r="Q43" s="12">
        <f t="shared" si="26"/>
        <v>0.39826511678470555</v>
      </c>
      <c r="R43" s="9">
        <f t="shared" si="27"/>
        <v>14.125500000000001</v>
      </c>
      <c r="S43" s="13">
        <f t="shared" si="28"/>
        <v>2.8194762435645147E-2</v>
      </c>
      <c r="T43" s="2">
        <f t="shared" si="29"/>
        <v>0.43</v>
      </c>
      <c r="U43" s="14">
        <f t="shared" si="30"/>
        <v>1.2123747847327412E-2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2.0543747847327411E-2</v>
      </c>
      <c r="AR43" s="9">
        <f t="shared" si="35"/>
        <v>136.875</v>
      </c>
      <c r="AS43" s="1">
        <f t="shared" si="36"/>
        <v>0.24</v>
      </c>
      <c r="AT43" s="1">
        <f t="shared" si="37"/>
        <v>46470.083333333336</v>
      </c>
      <c r="AU43" s="1">
        <f t="shared" si="38"/>
        <v>210118021.99681646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-3.67231233172414</v>
      </c>
      <c r="E44" s="10">
        <f t="shared" si="39"/>
        <v>-1.52211071351613</v>
      </c>
      <c r="F44" s="7" t="s">
        <v>83</v>
      </c>
      <c r="G44" s="1">
        <v>3</v>
      </c>
      <c r="H44" s="9">
        <f t="shared" si="20"/>
        <v>-3.67231233172414</v>
      </c>
      <c r="I44" s="9">
        <f t="shared" si="21"/>
        <v>269.47768766827585</v>
      </c>
      <c r="J44" s="9">
        <f t="shared" si="22"/>
        <v>1.0721103633145875E-2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173.47660025719318</v>
      </c>
      <c r="P44" s="9">
        <f t="shared" si="25"/>
        <v>1.8598606092831884</v>
      </c>
      <c r="Q44" s="12">
        <f t="shared" si="26"/>
        <v>0.44636654622796518</v>
      </c>
      <c r="R44" s="9">
        <f t="shared" si="27"/>
        <v>14.125500000000001</v>
      </c>
      <c r="S44" s="13">
        <f t="shared" si="28"/>
        <v>3.1600052828428385E-2</v>
      </c>
      <c r="T44" s="2">
        <f t="shared" si="29"/>
        <v>0.43</v>
      </c>
      <c r="U44" s="14">
        <f t="shared" si="30"/>
        <v>1.3588022716224205E-2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2.2008022716224204E-2</v>
      </c>
      <c r="AR44" s="9">
        <f t="shared" si="35"/>
        <v>136.875</v>
      </c>
      <c r="AS44" s="1">
        <f t="shared" si="36"/>
        <v>0.24</v>
      </c>
      <c r="AT44" s="1">
        <f t="shared" si="37"/>
        <v>46470.083333333336</v>
      </c>
      <c r="AU44" s="1">
        <f t="shared" si="38"/>
        <v>225094380.80917734</v>
      </c>
    </row>
    <row r="45" spans="1:48" x14ac:dyDescent="0.15">
      <c r="C45" s="7">
        <v>3</v>
      </c>
      <c r="D45" s="8">
        <v>6.5989219007741902</v>
      </c>
      <c r="E45" s="10">
        <f t="shared" si="39"/>
        <v>-3.67231233172414</v>
      </c>
      <c r="F45" s="7" t="s">
        <v>83</v>
      </c>
      <c r="G45" s="1">
        <v>4</v>
      </c>
      <c r="H45" s="9">
        <f t="shared" si="20"/>
        <v>6.5989219007741902</v>
      </c>
      <c r="I45" s="9">
        <f t="shared" si="21"/>
        <v>279.74892190077418</v>
      </c>
      <c r="J45" s="9">
        <f t="shared" si="22"/>
        <v>4.0400251361168558E-2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230.47298964791</v>
      </c>
      <c r="P45" s="9">
        <f t="shared" si="25"/>
        <v>9.3111667137355631</v>
      </c>
      <c r="Q45" s="12">
        <f t="shared" si="26"/>
        <v>2.2346800112965353</v>
      </c>
      <c r="R45" s="9">
        <f t="shared" si="27"/>
        <v>14.125500000000001</v>
      </c>
      <c r="S45" s="13">
        <f t="shared" si="28"/>
        <v>0.15820183436314009</v>
      </c>
      <c r="T45" s="2">
        <f t="shared" si="29"/>
        <v>0.43</v>
      </c>
      <c r="U45" s="14">
        <f t="shared" si="30"/>
        <v>6.8026788776150232E-2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7.6446788776150243E-2</v>
      </c>
      <c r="AR45" s="9">
        <f t="shared" si="35"/>
        <v>136.875</v>
      </c>
      <c r="AS45" s="1">
        <f t="shared" si="36"/>
        <v>0.24</v>
      </c>
      <c r="AT45" s="1">
        <f t="shared" si="37"/>
        <v>46470.083333333336</v>
      </c>
      <c r="AU45" s="1">
        <f t="shared" si="38"/>
        <v>781884988.3198297</v>
      </c>
    </row>
    <row r="46" spans="1:48" x14ac:dyDescent="0.15">
      <c r="C46" s="7">
        <v>4</v>
      </c>
      <c r="D46" s="8">
        <v>12.7752987808667</v>
      </c>
      <c r="E46" s="10">
        <f t="shared" si="39"/>
        <v>6.5989219007741902</v>
      </c>
      <c r="F46" s="7" t="s">
        <v>83</v>
      </c>
      <c r="G46" s="1">
        <v>5</v>
      </c>
      <c r="H46" s="9">
        <f t="shared" si="20"/>
        <v>12.7752987808667</v>
      </c>
      <c r="I46" s="9">
        <f t="shared" si="21"/>
        <v>285.92529878086668</v>
      </c>
      <c r="J46" s="9">
        <f t="shared" si="22"/>
        <v>8.568531082872119E-2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210.10373178746573</v>
      </c>
      <c r="O46" s="9">
        <f t="shared" si="40"/>
        <v>69.914341146708693</v>
      </c>
      <c r="P46" s="9">
        <f t="shared" si="25"/>
        <v>5.9906320525409855</v>
      </c>
      <c r="Q46" s="12">
        <f t="shared" si="26"/>
        <v>1.4377516926098364</v>
      </c>
      <c r="R46" s="9">
        <f t="shared" si="27"/>
        <v>14.125500000000001</v>
      </c>
      <c r="S46" s="13">
        <f t="shared" si="28"/>
        <v>0.10178412747229028</v>
      </c>
      <c r="T46" s="2">
        <f t="shared" si="29"/>
        <v>0.43</v>
      </c>
      <c r="U46" s="14">
        <f t="shared" si="30"/>
        <v>4.3767174813084821E-2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5.2187174813084818E-2</v>
      </c>
      <c r="AR46" s="9">
        <f t="shared" si="35"/>
        <v>136.875</v>
      </c>
      <c r="AS46" s="1">
        <f t="shared" si="36"/>
        <v>0.24</v>
      </c>
      <c r="AT46" s="1">
        <f t="shared" si="37"/>
        <v>46470.083333333336</v>
      </c>
      <c r="AU46" s="1">
        <f t="shared" si="38"/>
        <v>533761708.27339995</v>
      </c>
    </row>
    <row r="47" spans="1:48" x14ac:dyDescent="0.15">
      <c r="C47" s="7">
        <v>5</v>
      </c>
      <c r="D47" s="8">
        <v>15.8690248248387</v>
      </c>
      <c r="E47" s="10">
        <f t="shared" si="39"/>
        <v>12.7752987808667</v>
      </c>
      <c r="F47" s="7" t="s">
        <v>85</v>
      </c>
      <c r="G47" s="1">
        <v>6</v>
      </c>
      <c r="H47" s="9">
        <f t="shared" si="20"/>
        <v>15.8690248248387</v>
      </c>
      <c r="I47" s="9">
        <f t="shared" si="21"/>
        <v>289.01902482483865</v>
      </c>
      <c r="J47" s="9">
        <f t="shared" si="22"/>
        <v>0.12337137227297122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122.77995909416769</v>
      </c>
      <c r="P47" s="9">
        <f t="shared" si="25"/>
        <v>15.147532041066741</v>
      </c>
      <c r="Q47" s="12">
        <f t="shared" si="26"/>
        <v>3.6354076898560179</v>
      </c>
      <c r="R47" s="9">
        <f t="shared" si="27"/>
        <v>14.125500000000001</v>
      </c>
      <c r="S47" s="13">
        <f t="shared" si="28"/>
        <v>0.257364885480586</v>
      </c>
      <c r="T47" s="2">
        <f t="shared" si="29"/>
        <v>0.43</v>
      </c>
      <c r="U47" s="14">
        <f t="shared" si="30"/>
        <v>0.11066690075665198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0.11908690075665199</v>
      </c>
      <c r="AR47" s="9">
        <f t="shared" si="35"/>
        <v>136.875</v>
      </c>
      <c r="AS47" s="1">
        <f t="shared" si="36"/>
        <v>0.24</v>
      </c>
      <c r="AT47" s="1">
        <f t="shared" si="37"/>
        <v>46470.083333333336</v>
      </c>
      <c r="AU47" s="1">
        <f t="shared" si="38"/>
        <v>1218000932.3845997</v>
      </c>
    </row>
    <row r="48" spans="1:48" x14ac:dyDescent="0.15">
      <c r="C48" s="7">
        <v>6</v>
      </c>
      <c r="D48" s="8">
        <v>21.923774029</v>
      </c>
      <c r="E48" s="10">
        <f t="shared" si="39"/>
        <v>15.8690248248387</v>
      </c>
      <c r="F48" s="7" t="s">
        <v>83</v>
      </c>
      <c r="G48" s="1">
        <v>7</v>
      </c>
      <c r="H48" s="9">
        <f t="shared" si="20"/>
        <v>21.923774029</v>
      </c>
      <c r="I48" s="9">
        <f t="shared" si="21"/>
        <v>295.07377402899999</v>
      </c>
      <c r="J48" s="9">
        <f t="shared" si="22"/>
        <v>0.24628280943140901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166.48867705310096</v>
      </c>
      <c r="P48" s="9">
        <f t="shared" si="25"/>
        <v>41.00329912315626</v>
      </c>
      <c r="Q48" s="12">
        <f t="shared" si="26"/>
        <v>9.8407917895575014</v>
      </c>
      <c r="R48" s="9">
        <f t="shared" si="27"/>
        <v>14.125500000000001</v>
      </c>
      <c r="S48" s="13">
        <f t="shared" si="28"/>
        <v>0.69666856320537329</v>
      </c>
      <c r="T48" s="2">
        <f t="shared" si="29"/>
        <v>0.43</v>
      </c>
      <c r="U48" s="14">
        <f t="shared" si="30"/>
        <v>0.29956748217831053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0.31516748217831053</v>
      </c>
      <c r="AR48" s="9">
        <f t="shared" si="35"/>
        <v>136.875</v>
      </c>
      <c r="AS48" s="1">
        <f t="shared" si="36"/>
        <v>0.24</v>
      </c>
      <c r="AT48" s="1">
        <f t="shared" si="37"/>
        <v>46470.083333333336</v>
      </c>
      <c r="AU48" s="1">
        <f t="shared" si="38"/>
        <v>3223480371.9925208</v>
      </c>
    </row>
    <row r="49" spans="1:48" x14ac:dyDescent="0.15">
      <c r="C49" s="7">
        <v>7</v>
      </c>
      <c r="D49" s="8">
        <v>25.280131669999999</v>
      </c>
      <c r="E49" s="10">
        <f t="shared" si="39"/>
        <v>21.923774029</v>
      </c>
      <c r="F49" s="7" t="s">
        <v>83</v>
      </c>
      <c r="G49" s="1">
        <v>8</v>
      </c>
      <c r="H49" s="9">
        <f t="shared" si="20"/>
        <v>25.280131669999999</v>
      </c>
      <c r="I49" s="9">
        <f t="shared" si="21"/>
        <v>298.43013166999998</v>
      </c>
      <c r="J49" s="9">
        <f t="shared" si="22"/>
        <v>0.35695059836750609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184.34162792994468</v>
      </c>
      <c r="P49" s="9">
        <f t="shared" si="25"/>
        <v>65.800854393633927</v>
      </c>
      <c r="Q49" s="12">
        <f t="shared" si="26"/>
        <v>15.792205054472142</v>
      </c>
      <c r="R49" s="9">
        <f t="shared" si="27"/>
        <v>14.125500000000001</v>
      </c>
      <c r="S49" s="13">
        <f t="shared" si="28"/>
        <v>1.1179926412850618</v>
      </c>
      <c r="T49" s="2">
        <f t="shared" si="29"/>
        <v>0.43</v>
      </c>
      <c r="U49" s="14">
        <f t="shared" si="30"/>
        <v>0.48073683575257659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0.49633683575257659</v>
      </c>
      <c r="AR49" s="9">
        <f t="shared" si="35"/>
        <v>136.875</v>
      </c>
      <c r="AS49" s="1">
        <f t="shared" si="36"/>
        <v>0.24</v>
      </c>
      <c r="AT49" s="1">
        <f t="shared" si="37"/>
        <v>46470.083333333336</v>
      </c>
      <c r="AU49" s="1">
        <f t="shared" si="38"/>
        <v>5076450263.4828358</v>
      </c>
    </row>
    <row r="50" spans="1:48" x14ac:dyDescent="0.15">
      <c r="C50" s="7">
        <v>8</v>
      </c>
      <c r="D50" s="8">
        <v>23.5067513170968</v>
      </c>
      <c r="E50" s="10">
        <f t="shared" si="39"/>
        <v>25.280131669999999</v>
      </c>
      <c r="F50" s="7" t="s">
        <v>83</v>
      </c>
      <c r="G50" s="1">
        <v>9</v>
      </c>
      <c r="H50" s="9">
        <f t="shared" si="20"/>
        <v>23.5067513170968</v>
      </c>
      <c r="I50" s="9">
        <f t="shared" si="21"/>
        <v>296.65675131709679</v>
      </c>
      <c r="J50" s="9">
        <f t="shared" si="22"/>
        <v>0.29369996286159661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177.39702353631077</v>
      </c>
      <c r="P50" s="9">
        <f t="shared" si="25"/>
        <v>52.101499224372255</v>
      </c>
      <c r="Q50" s="12">
        <f t="shared" si="26"/>
        <v>12.504359813849341</v>
      </c>
      <c r="R50" s="9">
        <f t="shared" si="27"/>
        <v>14.125500000000001</v>
      </c>
      <c r="S50" s="13">
        <f t="shared" si="28"/>
        <v>0.8852330759158501</v>
      </c>
      <c r="T50" s="2">
        <f t="shared" si="29"/>
        <v>0.43</v>
      </c>
      <c r="U50" s="14">
        <f t="shared" si="30"/>
        <v>0.38065022264381554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0.39625022264381554</v>
      </c>
      <c r="AR50" s="9">
        <f t="shared" si="35"/>
        <v>136.875</v>
      </c>
      <c r="AS50" s="1">
        <f t="shared" si="36"/>
        <v>0.24</v>
      </c>
      <c r="AT50" s="1">
        <f t="shared" si="37"/>
        <v>46470.083333333336</v>
      </c>
      <c r="AU50" s="1">
        <f t="shared" si="38"/>
        <v>4052781099.9465742</v>
      </c>
    </row>
    <row r="51" spans="1:48" x14ac:dyDescent="0.15">
      <c r="C51" s="7">
        <v>9</v>
      </c>
      <c r="D51" s="8">
        <v>19.453030164000001</v>
      </c>
      <c r="E51" s="10">
        <f t="shared" si="39"/>
        <v>23.5067513170968</v>
      </c>
      <c r="F51" s="7" t="s">
        <v>83</v>
      </c>
      <c r="G51" s="1">
        <v>10</v>
      </c>
      <c r="H51" s="9">
        <f t="shared" si="20"/>
        <v>19.453030164000001</v>
      </c>
      <c r="I51" s="9">
        <f t="shared" si="21"/>
        <v>292.60303016399996</v>
      </c>
      <c r="J51" s="9">
        <f t="shared" si="22"/>
        <v>0.18639098542048654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184.15177431193851</v>
      </c>
      <c r="P51" s="9">
        <f t="shared" si="25"/>
        <v>34.324230680933262</v>
      </c>
      <c r="Q51" s="12">
        <f t="shared" si="26"/>
        <v>8.2378153634239819</v>
      </c>
      <c r="R51" s="9">
        <f t="shared" si="27"/>
        <v>14.125500000000001</v>
      </c>
      <c r="S51" s="13">
        <f t="shared" si="28"/>
        <v>0.58318752351590963</v>
      </c>
      <c r="T51" s="2">
        <f t="shared" si="29"/>
        <v>0.43</v>
      </c>
      <c r="U51" s="14">
        <f t="shared" si="30"/>
        <v>0.25077063511184111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0.26637063511184111</v>
      </c>
      <c r="AR51" s="9">
        <f t="shared" si="35"/>
        <v>136.875</v>
      </c>
      <c r="AS51" s="1">
        <f t="shared" si="36"/>
        <v>0.24</v>
      </c>
      <c r="AT51" s="1">
        <f t="shared" si="37"/>
        <v>46470.083333333336</v>
      </c>
      <c r="AU51" s="1">
        <f t="shared" si="38"/>
        <v>2724394369.697104</v>
      </c>
    </row>
    <row r="52" spans="1:48" x14ac:dyDescent="0.15">
      <c r="C52" s="7">
        <v>10</v>
      </c>
      <c r="D52" s="8">
        <v>14.6590776371613</v>
      </c>
      <c r="E52" s="10">
        <f t="shared" si="39"/>
        <v>19.453030164000001</v>
      </c>
      <c r="F52" s="7" t="s">
        <v>83</v>
      </c>
      <c r="G52" s="1">
        <v>11</v>
      </c>
      <c r="H52" s="9">
        <f t="shared" si="20"/>
        <v>14.6590776371613</v>
      </c>
      <c r="I52" s="9">
        <f t="shared" si="21"/>
        <v>287.80907763716129</v>
      </c>
      <c r="J52" s="9">
        <f t="shared" si="22"/>
        <v>0.1070793765267771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142.33616644945499</v>
      </c>
      <c r="O52" s="9">
        <f t="shared" si="40"/>
        <v>66.34762718155028</v>
      </c>
      <c r="P52" s="9">
        <f t="shared" si="25"/>
        <v>7.1044625526314533</v>
      </c>
      <c r="Q52" s="12">
        <f t="shared" si="26"/>
        <v>1.7050710126315487</v>
      </c>
      <c r="R52" s="9">
        <f t="shared" si="27"/>
        <v>14.125500000000001</v>
      </c>
      <c r="S52" s="13">
        <f t="shared" si="28"/>
        <v>0.12070871916969655</v>
      </c>
      <c r="T52" s="2">
        <f t="shared" si="29"/>
        <v>0.43</v>
      </c>
      <c r="U52" s="14">
        <f t="shared" si="30"/>
        <v>5.190474924296952E-2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6.0324749242969516E-2</v>
      </c>
      <c r="AR52" s="9">
        <f t="shared" si="35"/>
        <v>136.875</v>
      </c>
      <c r="AS52" s="1">
        <f t="shared" si="36"/>
        <v>0.24</v>
      </c>
      <c r="AT52" s="1">
        <f t="shared" si="37"/>
        <v>46470.083333333336</v>
      </c>
      <c r="AU52" s="1">
        <f t="shared" si="38"/>
        <v>616991460.49612713</v>
      </c>
    </row>
    <row r="53" spans="1:48" x14ac:dyDescent="0.15">
      <c r="C53" s="7">
        <v>11</v>
      </c>
      <c r="D53" s="8">
        <v>8.1081468444000002</v>
      </c>
      <c r="E53" s="10">
        <f t="shared" si="39"/>
        <v>14.6590776371613</v>
      </c>
      <c r="F53" s="7" t="s">
        <v>85</v>
      </c>
      <c r="G53" s="1">
        <v>12</v>
      </c>
      <c r="H53" s="9">
        <f t="shared" si="20"/>
        <v>8.1081468444000002</v>
      </c>
      <c r="I53" s="9">
        <f t="shared" si="21"/>
        <v>281.25814684439996</v>
      </c>
      <c r="J53" s="9">
        <f t="shared" si="22"/>
        <v>4.8696215369830397E-2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118.09941462891882</v>
      </c>
      <c r="P53" s="9">
        <f t="shared" si="25"/>
        <v>5.7509945298207299</v>
      </c>
      <c r="Q53" s="12">
        <f t="shared" si="26"/>
        <v>1.3802386871569752</v>
      </c>
      <c r="R53" s="9">
        <f t="shared" si="27"/>
        <v>14.125500000000001</v>
      </c>
      <c r="S53" s="13">
        <f t="shared" si="28"/>
        <v>9.7712554398568199E-2</v>
      </c>
      <c r="T53" s="2">
        <f t="shared" si="29"/>
        <v>0.43</v>
      </c>
      <c r="U53" s="14">
        <f t="shared" si="30"/>
        <v>4.2016398391384324E-2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5.0436398391384321E-2</v>
      </c>
      <c r="AR53" s="9">
        <f t="shared" si="35"/>
        <v>136.875</v>
      </c>
      <c r="AS53" s="1">
        <f t="shared" si="36"/>
        <v>0.24</v>
      </c>
      <c r="AT53" s="1">
        <f t="shared" si="37"/>
        <v>46470.083333333336</v>
      </c>
      <c r="AU53" s="1">
        <f t="shared" si="38"/>
        <v>515855059.42722899</v>
      </c>
      <c r="AV53" s="1">
        <f>SUM(AU42:AU53)</f>
        <v>19371988812.015675</v>
      </c>
    </row>
    <row r="54" spans="1:48" x14ac:dyDescent="0.15">
      <c r="C54" s="7">
        <v>12</v>
      </c>
      <c r="D54" s="8">
        <v>-0.28507646480645199</v>
      </c>
      <c r="E54" s="10">
        <f t="shared" si="39"/>
        <v>8.1081468444000002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2.5854627371935499</v>
      </c>
      <c r="E58" s="7"/>
      <c r="F58" s="7"/>
      <c r="G58" s="1">
        <v>1</v>
      </c>
      <c r="H58" s="9">
        <f t="shared" ref="H58:H69" si="41">E59</f>
        <v>2.5854627371935499</v>
      </c>
      <c r="I58" s="9">
        <f t="shared" ref="I58:I69" si="42">H58+273.15</f>
        <v>275.73546273719353</v>
      </c>
      <c r="J58" s="9">
        <f t="shared" ref="J58:J69" si="43">EXP(($C$15*(I58-$C$13))/($C$16*I58*$C$13))</f>
        <v>2.4342559306851599E-2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2.4285760001802278E-3</v>
      </c>
      <c r="Q58" s="12">
        <f t="shared" ref="Q58:Q69" si="47">P58*$B$60</f>
        <v>4.6142944003424327E-4</v>
      </c>
      <c r="R58" s="9">
        <f t="shared" ref="R58:R69" si="48">L58*$B$60</f>
        <v>1.8955666666666669E-2</v>
      </c>
      <c r="S58" s="13">
        <f t="shared" ref="S58:S69" si="49">Q58/R58</f>
        <v>2.4342559306851596E-2</v>
      </c>
      <c r="T58" s="2">
        <f t="shared" ref="T58:T69" si="50">$B$59/100</f>
        <v>0.01</v>
      </c>
      <c r="U58" s="14">
        <f t="shared" ref="U58:U69" si="51">S58*T58</f>
        <v>2.4342559306851598E-4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1.2243425593068517E-2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121218.08333333333</v>
      </c>
      <c r="AU58" s="1">
        <f t="shared" ref="AU58:AU69" si="58">AT58*10000*AS58*0.67*AR58*AQ58</f>
        <v>18848822.504883982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-1.52211071351613</v>
      </c>
      <c r="E59" s="10">
        <f t="shared" ref="E59:E70" si="59">D58</f>
        <v>2.5854627371935499</v>
      </c>
      <c r="F59" s="7" t="s">
        <v>83</v>
      </c>
      <c r="G59" s="1">
        <v>2</v>
      </c>
      <c r="H59" s="9">
        <f t="shared" si="41"/>
        <v>-1.52211071351613</v>
      </c>
      <c r="I59" s="9">
        <f t="shared" si="42"/>
        <v>271.62788928648382</v>
      </c>
      <c r="J59" s="9">
        <f t="shared" si="43"/>
        <v>1.4271078505266164E-2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0.19710475733315311</v>
      </c>
      <c r="P59" s="9">
        <f t="shared" si="46"/>
        <v>2.8128974656628646E-3</v>
      </c>
      <c r="Q59" s="12">
        <f t="shared" si="47"/>
        <v>5.3445051847594426E-4</v>
      </c>
      <c r="R59" s="9">
        <f t="shared" si="48"/>
        <v>1.8955666666666669E-2</v>
      </c>
      <c r="S59" s="13">
        <f t="shared" si="49"/>
        <v>2.8194762435645147E-2</v>
      </c>
      <c r="T59" s="2">
        <f t="shared" si="50"/>
        <v>0.01</v>
      </c>
      <c r="U59" s="14">
        <f t="shared" si="51"/>
        <v>2.8194762435645147E-4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1.2281947624356452E-2</v>
      </c>
      <c r="AR59" s="9">
        <f t="shared" si="55"/>
        <v>9.9766666666666666</v>
      </c>
      <c r="AS59" s="1">
        <f t="shared" si="56"/>
        <v>0.19</v>
      </c>
      <c r="AT59" s="1">
        <f t="shared" si="57"/>
        <v>121218.08333333333</v>
      </c>
      <c r="AU59" s="1">
        <f t="shared" si="58"/>
        <v>18908127.388533942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-3.67231233172414</v>
      </c>
      <c r="E60" s="10">
        <f t="shared" si="59"/>
        <v>-1.52211071351613</v>
      </c>
      <c r="F60" s="7" t="s">
        <v>83</v>
      </c>
      <c r="G60" s="1">
        <v>3</v>
      </c>
      <c r="H60" s="9">
        <f t="shared" si="41"/>
        <v>-3.67231233172414</v>
      </c>
      <c r="I60" s="9">
        <f t="shared" si="42"/>
        <v>269.47768766827585</v>
      </c>
      <c r="J60" s="9">
        <f t="shared" si="43"/>
        <v>1.0721103633145875E-2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0.29405852653415693</v>
      </c>
      <c r="P60" s="9">
        <f t="shared" si="46"/>
        <v>3.1526319371828725E-3</v>
      </c>
      <c r="Q60" s="12">
        <f t="shared" si="47"/>
        <v>5.9900006806474582E-4</v>
      </c>
      <c r="R60" s="9">
        <f t="shared" si="48"/>
        <v>1.8955666666666669E-2</v>
      </c>
      <c r="S60" s="13">
        <f t="shared" si="49"/>
        <v>3.1600052828428392E-2</v>
      </c>
      <c r="T60" s="2">
        <f t="shared" si="50"/>
        <v>0.01</v>
      </c>
      <c r="U60" s="14">
        <f t="shared" si="51"/>
        <v>3.1600052828428392E-4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1.2316000528284285E-2</v>
      </c>
      <c r="AR60" s="9">
        <f t="shared" si="55"/>
        <v>9.9766666666666666</v>
      </c>
      <c r="AS60" s="1">
        <f t="shared" si="56"/>
        <v>0.19</v>
      </c>
      <c r="AT60" s="1">
        <f t="shared" si="57"/>
        <v>121218.08333333333</v>
      </c>
      <c r="AU60" s="1">
        <f t="shared" si="58"/>
        <v>18960552.02549788</v>
      </c>
    </row>
    <row r="61" spans="1:48" x14ac:dyDescent="0.15">
      <c r="C61" s="7">
        <v>3</v>
      </c>
      <c r="D61" s="8">
        <v>6.5989219007741902</v>
      </c>
      <c r="E61" s="10">
        <f t="shared" si="59"/>
        <v>-3.67231233172414</v>
      </c>
      <c r="F61" s="7" t="s">
        <v>83</v>
      </c>
      <c r="G61" s="1">
        <v>4</v>
      </c>
      <c r="H61" s="9">
        <f t="shared" si="41"/>
        <v>6.5989219007741902</v>
      </c>
      <c r="I61" s="9">
        <f t="shared" si="42"/>
        <v>279.74892190077418</v>
      </c>
      <c r="J61" s="9">
        <f t="shared" si="43"/>
        <v>4.0400251361168558E-2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0.39067256126364075</v>
      </c>
      <c r="P61" s="9">
        <f t="shared" si="46"/>
        <v>1.5783269674962609E-2</v>
      </c>
      <c r="Q61" s="12">
        <f t="shared" si="47"/>
        <v>2.9988212382428959E-3</v>
      </c>
      <c r="R61" s="9">
        <f t="shared" si="48"/>
        <v>1.8955666666666669E-2</v>
      </c>
      <c r="S61" s="13">
        <f t="shared" si="49"/>
        <v>0.15820183436314009</v>
      </c>
      <c r="T61" s="2">
        <f t="shared" si="50"/>
        <v>0.01</v>
      </c>
      <c r="U61" s="14">
        <f t="shared" si="51"/>
        <v>1.5820183436314008E-3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1.3582018343631401E-2</v>
      </c>
      <c r="AR61" s="9">
        <f t="shared" si="55"/>
        <v>9.9766666666666666</v>
      </c>
      <c r="AS61" s="1">
        <f t="shared" si="56"/>
        <v>0.19</v>
      </c>
      <c r="AT61" s="1">
        <f t="shared" si="57"/>
        <v>121218.08333333333</v>
      </c>
      <c r="AU61" s="1">
        <f t="shared" si="58"/>
        <v>20909593.56686262</v>
      </c>
    </row>
    <row r="62" spans="1:48" x14ac:dyDescent="0.15">
      <c r="C62" s="7">
        <v>4</v>
      </c>
      <c r="D62" s="8">
        <v>12.7752987808667</v>
      </c>
      <c r="E62" s="10">
        <f t="shared" si="59"/>
        <v>6.5989219007741902</v>
      </c>
      <c r="F62" s="7" t="s">
        <v>83</v>
      </c>
      <c r="G62" s="1">
        <v>5</v>
      </c>
      <c r="H62" s="9">
        <f t="shared" si="41"/>
        <v>12.7752987808667</v>
      </c>
      <c r="I62" s="9">
        <f t="shared" si="42"/>
        <v>285.92529878086668</v>
      </c>
      <c r="J62" s="9">
        <f t="shared" si="43"/>
        <v>8.568531082872119E-2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0.35614482700924421</v>
      </c>
      <c r="O62" s="9">
        <f t="shared" si="60"/>
        <v>0.11851113124610058</v>
      </c>
      <c r="P62" s="9">
        <f t="shared" si="46"/>
        <v>1.01546631174855E-2</v>
      </c>
      <c r="Q62" s="12">
        <f t="shared" si="47"/>
        <v>1.929385992322245E-3</v>
      </c>
      <c r="R62" s="9">
        <f t="shared" si="48"/>
        <v>1.8955666666666669E-2</v>
      </c>
      <c r="S62" s="13">
        <f t="shared" si="49"/>
        <v>0.10178412747229033</v>
      </c>
      <c r="T62" s="2">
        <f t="shared" si="50"/>
        <v>0.01</v>
      </c>
      <c r="U62" s="14">
        <f t="shared" si="51"/>
        <v>1.0178412747229033E-3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1.3017841274722903E-2</v>
      </c>
      <c r="AR62" s="9">
        <f t="shared" si="55"/>
        <v>9.9766666666666666</v>
      </c>
      <c r="AS62" s="1">
        <f t="shared" si="56"/>
        <v>0.19</v>
      </c>
      <c r="AT62" s="1">
        <f t="shared" si="57"/>
        <v>121218.08333333333</v>
      </c>
      <c r="AU62" s="1">
        <f t="shared" si="58"/>
        <v>20041039.79877321</v>
      </c>
    </row>
    <row r="63" spans="1:48" x14ac:dyDescent="0.15">
      <c r="C63" s="7">
        <v>5</v>
      </c>
      <c r="D63" s="8">
        <v>15.8690248248387</v>
      </c>
      <c r="E63" s="10">
        <f t="shared" si="59"/>
        <v>12.7752987808667</v>
      </c>
      <c r="F63" s="7" t="s">
        <v>85</v>
      </c>
      <c r="G63" s="1">
        <v>6</v>
      </c>
      <c r="H63" s="9">
        <f t="shared" si="41"/>
        <v>15.8690248248387</v>
      </c>
      <c r="I63" s="9">
        <f t="shared" si="42"/>
        <v>289.01902482483865</v>
      </c>
      <c r="J63" s="9">
        <f t="shared" si="43"/>
        <v>0.12337137227297122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0.20812313479528174</v>
      </c>
      <c r="P63" s="9">
        <f t="shared" si="46"/>
        <v>2.5676436741446474E-2</v>
      </c>
      <c r="Q63" s="12">
        <f t="shared" si="47"/>
        <v>4.8785229808748299E-3</v>
      </c>
      <c r="R63" s="9">
        <f t="shared" si="48"/>
        <v>1.8955666666666669E-2</v>
      </c>
      <c r="S63" s="13">
        <f t="shared" si="49"/>
        <v>0.25736488548058606</v>
      </c>
      <c r="T63" s="2">
        <f t="shared" si="50"/>
        <v>0.01</v>
      </c>
      <c r="U63" s="14">
        <f t="shared" si="51"/>
        <v>2.5736488548058606E-3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1.4573648854805861E-2</v>
      </c>
      <c r="AR63" s="9">
        <f t="shared" si="55"/>
        <v>9.9766666666666666</v>
      </c>
      <c r="AS63" s="1">
        <f t="shared" si="56"/>
        <v>0.19</v>
      </c>
      <c r="AT63" s="1">
        <f t="shared" si="57"/>
        <v>121218.08333333333</v>
      </c>
      <c r="AU63" s="1">
        <f t="shared" si="58"/>
        <v>22436214.311479758</v>
      </c>
    </row>
    <row r="64" spans="1:48" x14ac:dyDescent="0.15">
      <c r="C64" s="7">
        <v>6</v>
      </c>
      <c r="D64" s="8">
        <v>21.923774029</v>
      </c>
      <c r="E64" s="10">
        <f t="shared" si="59"/>
        <v>15.8690248248387</v>
      </c>
      <c r="F64" s="7" t="s">
        <v>83</v>
      </c>
      <c r="G64" s="1">
        <v>7</v>
      </c>
      <c r="H64" s="9">
        <f t="shared" si="41"/>
        <v>21.923774029</v>
      </c>
      <c r="I64" s="9">
        <f t="shared" si="42"/>
        <v>295.07377402899999</v>
      </c>
      <c r="J64" s="9">
        <f t="shared" si="43"/>
        <v>0.24628280943140901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0.28221336472050196</v>
      </c>
      <c r="P64" s="9">
        <f t="shared" si="46"/>
        <v>6.9504300322456108E-2</v>
      </c>
      <c r="Q64" s="12">
        <f t="shared" si="47"/>
        <v>1.320581706126666E-2</v>
      </c>
      <c r="R64" s="9">
        <f t="shared" si="48"/>
        <v>1.8955666666666669E-2</v>
      </c>
      <c r="S64" s="13">
        <f t="shared" si="49"/>
        <v>0.69666856320537351</v>
      </c>
      <c r="T64" s="2">
        <f t="shared" si="50"/>
        <v>0.01</v>
      </c>
      <c r="U64" s="14">
        <f t="shared" si="51"/>
        <v>6.9666856320537351E-3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2.7066685632053736E-2</v>
      </c>
      <c r="AR64" s="9">
        <f t="shared" si="55"/>
        <v>9.9766666666666666</v>
      </c>
      <c r="AS64" s="1">
        <f t="shared" si="56"/>
        <v>0.19</v>
      </c>
      <c r="AT64" s="1">
        <f t="shared" si="57"/>
        <v>121218.08333333333</v>
      </c>
      <c r="AU64" s="1">
        <f t="shared" si="58"/>
        <v>41669314.637147345</v>
      </c>
    </row>
    <row r="65" spans="1:48" x14ac:dyDescent="0.15">
      <c r="C65" s="7">
        <v>7</v>
      </c>
      <c r="D65" s="8">
        <v>25.280131669999999</v>
      </c>
      <c r="E65" s="10">
        <f t="shared" si="59"/>
        <v>21.923774029</v>
      </c>
      <c r="F65" s="7" t="s">
        <v>83</v>
      </c>
      <c r="G65" s="1">
        <v>8</v>
      </c>
      <c r="H65" s="9">
        <f t="shared" si="41"/>
        <v>25.280131669999999</v>
      </c>
      <c r="I65" s="9">
        <f t="shared" si="42"/>
        <v>298.43013166999998</v>
      </c>
      <c r="J65" s="9">
        <f t="shared" si="43"/>
        <v>0.35695059836750609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0.31247573106471249</v>
      </c>
      <c r="P65" s="9">
        <f t="shared" si="46"/>
        <v>0.11153839917887304</v>
      </c>
      <c r="Q65" s="12">
        <f t="shared" si="47"/>
        <v>2.1192295843985878E-2</v>
      </c>
      <c r="R65" s="9">
        <f t="shared" si="48"/>
        <v>1.8955666666666669E-2</v>
      </c>
      <c r="S65" s="13">
        <f t="shared" si="49"/>
        <v>1.117992641285062</v>
      </c>
      <c r="T65" s="2">
        <f t="shared" si="50"/>
        <v>0.01</v>
      </c>
      <c r="U65" s="14">
        <f t="shared" si="51"/>
        <v>1.117992641285062E-2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3.1279926412850621E-2</v>
      </c>
      <c r="AR65" s="9">
        <f t="shared" si="55"/>
        <v>9.9766666666666666</v>
      </c>
      <c r="AS65" s="1">
        <f t="shared" si="56"/>
        <v>0.19</v>
      </c>
      <c r="AT65" s="1">
        <f t="shared" si="57"/>
        <v>121218.08333333333</v>
      </c>
      <c r="AU65" s="1">
        <f t="shared" si="58"/>
        <v>48155622.49632518</v>
      </c>
    </row>
    <row r="66" spans="1:48" x14ac:dyDescent="0.15">
      <c r="C66" s="7">
        <v>8</v>
      </c>
      <c r="D66" s="8">
        <v>23.5067513170968</v>
      </c>
      <c r="E66" s="10">
        <f t="shared" si="59"/>
        <v>25.280131669999999</v>
      </c>
      <c r="F66" s="7" t="s">
        <v>83</v>
      </c>
      <c r="G66" s="1">
        <v>9</v>
      </c>
      <c r="H66" s="9">
        <f t="shared" si="41"/>
        <v>23.5067513170968</v>
      </c>
      <c r="I66" s="9">
        <f t="shared" si="42"/>
        <v>296.65675131709679</v>
      </c>
      <c r="J66" s="9">
        <f t="shared" si="43"/>
        <v>0.29369996286159661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0.30070399855250612</v>
      </c>
      <c r="P66" s="9">
        <f t="shared" si="46"/>
        <v>8.8316753207204654E-2</v>
      </c>
      <c r="Q66" s="12">
        <f t="shared" si="47"/>
        <v>1.6780183109368886E-2</v>
      </c>
      <c r="R66" s="9">
        <f t="shared" si="48"/>
        <v>1.8955666666666669E-2</v>
      </c>
      <c r="S66" s="13">
        <f t="shared" si="49"/>
        <v>0.88523307591585021</v>
      </c>
      <c r="T66" s="2">
        <f t="shared" si="50"/>
        <v>0.01</v>
      </c>
      <c r="U66" s="14">
        <f t="shared" si="51"/>
        <v>8.852330759158502E-3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2.8952330759158502E-2</v>
      </c>
      <c r="AR66" s="9">
        <f t="shared" si="55"/>
        <v>9.9766666666666666</v>
      </c>
      <c r="AS66" s="1">
        <f t="shared" si="56"/>
        <v>0.19</v>
      </c>
      <c r="AT66" s="1">
        <f t="shared" si="57"/>
        <v>121218.08333333333</v>
      </c>
      <c r="AU66" s="1">
        <f t="shared" si="58"/>
        <v>44572275.907081388</v>
      </c>
    </row>
    <row r="67" spans="1:48" x14ac:dyDescent="0.15">
      <c r="C67" s="7">
        <v>9</v>
      </c>
      <c r="D67" s="8">
        <v>19.453030164000001</v>
      </c>
      <c r="E67" s="10">
        <f t="shared" si="59"/>
        <v>23.5067513170968</v>
      </c>
      <c r="F67" s="7" t="s">
        <v>83</v>
      </c>
      <c r="G67" s="1">
        <v>10</v>
      </c>
      <c r="H67" s="9">
        <f t="shared" si="41"/>
        <v>19.453030164000001</v>
      </c>
      <c r="I67" s="9">
        <f t="shared" si="42"/>
        <v>292.60303016399996</v>
      </c>
      <c r="J67" s="9">
        <f t="shared" si="43"/>
        <v>0.18639098542048654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0.31215391201196813</v>
      </c>
      <c r="P67" s="9">
        <f t="shared" si="46"/>
        <v>5.8182675262770593E-2</v>
      </c>
      <c r="Q67" s="12">
        <f t="shared" si="47"/>
        <v>1.1054708299926413E-2</v>
      </c>
      <c r="R67" s="9">
        <f t="shared" si="48"/>
        <v>1.8955666666666669E-2</v>
      </c>
      <c r="S67" s="13">
        <f t="shared" si="49"/>
        <v>0.58318752351590963</v>
      </c>
      <c r="T67" s="2">
        <f t="shared" si="50"/>
        <v>0.01</v>
      </c>
      <c r="U67" s="14">
        <f t="shared" si="51"/>
        <v>5.8318752351590964E-3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2.5931875235159097E-2</v>
      </c>
      <c r="AR67" s="9">
        <f t="shared" si="55"/>
        <v>9.9766666666666666</v>
      </c>
      <c r="AS67" s="1">
        <f t="shared" si="56"/>
        <v>0.19</v>
      </c>
      <c r="AT67" s="1">
        <f t="shared" si="57"/>
        <v>121218.08333333333</v>
      </c>
      <c r="AU67" s="1">
        <f t="shared" si="58"/>
        <v>39922267.653836273</v>
      </c>
    </row>
    <row r="68" spans="1:48" x14ac:dyDescent="0.15">
      <c r="C68" s="7">
        <v>10</v>
      </c>
      <c r="D68" s="8">
        <v>14.6590776371613</v>
      </c>
      <c r="E68" s="10">
        <f t="shared" si="59"/>
        <v>19.453030164000001</v>
      </c>
      <c r="F68" s="7" t="s">
        <v>83</v>
      </c>
      <c r="G68" s="1">
        <v>11</v>
      </c>
      <c r="H68" s="9">
        <f t="shared" si="41"/>
        <v>14.6590776371613</v>
      </c>
      <c r="I68" s="9">
        <f t="shared" si="42"/>
        <v>287.80907763716129</v>
      </c>
      <c r="J68" s="9">
        <f t="shared" si="43"/>
        <v>0.1070793765267771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0.24127267491173765</v>
      </c>
      <c r="O68" s="9">
        <f t="shared" si="60"/>
        <v>0.11246522850412655</v>
      </c>
      <c r="P68" s="9">
        <f t="shared" si="46"/>
        <v>1.204270654916339E-2</v>
      </c>
      <c r="Q68" s="12">
        <f t="shared" si="47"/>
        <v>2.2881142443410443E-3</v>
      </c>
      <c r="R68" s="9">
        <f t="shared" si="48"/>
        <v>1.8955666666666669E-2</v>
      </c>
      <c r="S68" s="13">
        <f t="shared" si="49"/>
        <v>0.12070871916969651</v>
      </c>
      <c r="T68" s="2">
        <f t="shared" si="50"/>
        <v>0.01</v>
      </c>
      <c r="U68" s="14">
        <f t="shared" si="51"/>
        <v>1.2070871916969651E-3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1.3207087191696965E-2</v>
      </c>
      <c r="AR68" s="9">
        <f t="shared" si="55"/>
        <v>9.9766666666666666</v>
      </c>
      <c r="AS68" s="1">
        <f t="shared" si="56"/>
        <v>0.19</v>
      </c>
      <c r="AT68" s="1">
        <f t="shared" si="57"/>
        <v>121218.08333333333</v>
      </c>
      <c r="AU68" s="1">
        <f t="shared" si="58"/>
        <v>20332384.951459691</v>
      </c>
    </row>
    <row r="69" spans="1:48" x14ac:dyDescent="0.15">
      <c r="C69" s="7">
        <v>11</v>
      </c>
      <c r="D69" s="8">
        <v>8.1081468444000002</v>
      </c>
      <c r="E69" s="10">
        <f t="shared" si="59"/>
        <v>14.6590776371613</v>
      </c>
      <c r="F69" s="7" t="s">
        <v>85</v>
      </c>
      <c r="G69" s="1">
        <v>12</v>
      </c>
      <c r="H69" s="9">
        <f t="shared" si="41"/>
        <v>8.1081468444000002</v>
      </c>
      <c r="I69" s="9">
        <f t="shared" si="42"/>
        <v>281.25814684439996</v>
      </c>
      <c r="J69" s="9">
        <f t="shared" si="43"/>
        <v>4.8696215369830397E-2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0.20018918862162982</v>
      </c>
      <c r="P69" s="9">
        <f t="shared" si="46"/>
        <v>9.748455843830486E-3</v>
      </c>
      <c r="Q69" s="12">
        <f t="shared" si="47"/>
        <v>1.8522066103277923E-3</v>
      </c>
      <c r="R69" s="9">
        <f t="shared" si="48"/>
        <v>1.8955666666666669E-2</v>
      </c>
      <c r="S69" s="13">
        <f t="shared" si="49"/>
        <v>9.7712554398568172E-2</v>
      </c>
      <c r="T69" s="2">
        <f t="shared" si="50"/>
        <v>0.01</v>
      </c>
      <c r="U69" s="14">
        <f t="shared" si="51"/>
        <v>9.7712554398568172E-4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1.2977125543985682E-2</v>
      </c>
      <c r="AR69" s="9">
        <f t="shared" si="55"/>
        <v>9.9766666666666666</v>
      </c>
      <c r="AS69" s="1">
        <f t="shared" si="56"/>
        <v>0.19</v>
      </c>
      <c r="AT69" s="1">
        <f t="shared" si="57"/>
        <v>121218.08333333333</v>
      </c>
      <c r="AU69" s="1">
        <f t="shared" si="58"/>
        <v>19978357.702493146</v>
      </c>
      <c r="AV69" s="1">
        <f>SUM(AU58:AU69)</f>
        <v>334734572.94437444</v>
      </c>
    </row>
    <row r="70" spans="1:48" x14ac:dyDescent="0.15">
      <c r="C70" s="7">
        <v>12</v>
      </c>
      <c r="D70" s="8">
        <v>-0.28507646480645199</v>
      </c>
      <c r="E70" s="10">
        <f t="shared" si="59"/>
        <v>8.1081468444000002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2.5854627371935499</v>
      </c>
      <c r="E73" s="7"/>
      <c r="F73" s="7"/>
      <c r="G73" s="1">
        <v>1</v>
      </c>
      <c r="H73" s="9">
        <f t="shared" ref="H73:H84" si="61">E74</f>
        <v>2.5854627371935499</v>
      </c>
      <c r="I73" s="9">
        <f t="shared" ref="I73:I84" si="62">H73+273.15</f>
        <v>275.73546273719353</v>
      </c>
      <c r="J73" s="9">
        <f t="shared" ref="J73:J84" si="63">EXP(($C$15*(I73-$C$13))/($C$16*I73*$C$13))</f>
        <v>2.4342559306851599E-2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2.6655102441002503E-3</v>
      </c>
      <c r="Q73" s="12">
        <f t="shared" ref="Q73:Q84" si="67">P73*$B$75</f>
        <v>4.7979184393804502E-4</v>
      </c>
      <c r="R73" s="9">
        <f t="shared" ref="R73:R84" si="68">L73*$B$75</f>
        <v>1.9710000000000002E-2</v>
      </c>
      <c r="S73" s="13">
        <f t="shared" ref="S73:S84" si="69">Q73/R73</f>
        <v>2.4342559306851596E-2</v>
      </c>
      <c r="T73" s="2">
        <f t="shared" ref="T73:T84" si="70">$B$74/100</f>
        <v>0.01</v>
      </c>
      <c r="U73" s="14">
        <f t="shared" ref="U73:U84" si="71">S73*T73</f>
        <v>2.4342559306851598E-4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1.2843425593068516E-2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28446.833333333332</v>
      </c>
      <c r="AU73" s="1">
        <f t="shared" ref="AU73:AU84" si="78">AT73*10000*AS73*0.67*AR73*AQ73</f>
        <v>4824765.7143186294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-1.52211071351613</v>
      </c>
      <c r="E74" s="10">
        <f t="shared" ref="E74:E85" si="79">D73</f>
        <v>2.5854627371935499</v>
      </c>
      <c r="F74" s="7" t="s">
        <v>83</v>
      </c>
      <c r="G74" s="1">
        <v>2</v>
      </c>
      <c r="H74" s="9">
        <f t="shared" si="61"/>
        <v>-1.52211071351613</v>
      </c>
      <c r="I74" s="9">
        <f t="shared" si="62"/>
        <v>271.62788928648382</v>
      </c>
      <c r="J74" s="9">
        <f t="shared" si="63"/>
        <v>1.4271078505266164E-2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0.21633448975589978</v>
      </c>
      <c r="P74" s="9">
        <f t="shared" si="66"/>
        <v>3.0873264867031444E-3</v>
      </c>
      <c r="Q74" s="12">
        <f t="shared" si="67"/>
        <v>5.5571876760656595E-4</v>
      </c>
      <c r="R74" s="9">
        <f t="shared" si="68"/>
        <v>1.9710000000000002E-2</v>
      </c>
      <c r="S74" s="13">
        <f t="shared" si="69"/>
        <v>2.819476243564515E-2</v>
      </c>
      <c r="T74" s="2">
        <f t="shared" si="70"/>
        <v>0.01</v>
      </c>
      <c r="U74" s="14">
        <f t="shared" si="71"/>
        <v>2.8194762435645152E-4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1.2881947624356451E-2</v>
      </c>
      <c r="AR74" s="9">
        <f t="shared" si="75"/>
        <v>10.950000000000001</v>
      </c>
      <c r="AS74" s="1">
        <f t="shared" si="76"/>
        <v>0.18</v>
      </c>
      <c r="AT74" s="1">
        <f t="shared" si="77"/>
        <v>28446.833333333332</v>
      </c>
      <c r="AU74" s="1">
        <f t="shared" si="78"/>
        <v>4839236.9139574738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-3.67231233172414</v>
      </c>
      <c r="E75" s="10">
        <f t="shared" si="79"/>
        <v>-1.52211071351613</v>
      </c>
      <c r="F75" s="7" t="s">
        <v>83</v>
      </c>
      <c r="G75" s="1">
        <v>3</v>
      </c>
      <c r="H75" s="9">
        <f t="shared" si="61"/>
        <v>-3.67231233172414</v>
      </c>
      <c r="I75" s="9">
        <f t="shared" si="62"/>
        <v>269.47768766827585</v>
      </c>
      <c r="J75" s="9">
        <f t="shared" si="63"/>
        <v>1.0721103633145875E-2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0.32274716326919667</v>
      </c>
      <c r="P75" s="9">
        <f t="shared" si="66"/>
        <v>3.4602057847129093E-3</v>
      </c>
      <c r="Q75" s="12">
        <f t="shared" si="67"/>
        <v>6.2283704124832366E-4</v>
      </c>
      <c r="R75" s="9">
        <f t="shared" si="68"/>
        <v>1.9710000000000002E-2</v>
      </c>
      <c r="S75" s="13">
        <f t="shared" si="69"/>
        <v>3.1600052828428392E-2</v>
      </c>
      <c r="T75" s="2">
        <f t="shared" si="70"/>
        <v>0.01</v>
      </c>
      <c r="U75" s="14">
        <f t="shared" si="71"/>
        <v>3.1600052828428392E-4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1.2916000528284285E-2</v>
      </c>
      <c r="AR75" s="9">
        <f t="shared" si="75"/>
        <v>10.950000000000001</v>
      </c>
      <c r="AS75" s="1">
        <f t="shared" si="76"/>
        <v>0.18</v>
      </c>
      <c r="AT75" s="1">
        <f t="shared" si="77"/>
        <v>28446.833333333332</v>
      </c>
      <c r="AU75" s="1">
        <f t="shared" si="78"/>
        <v>4852029.2396616582</v>
      </c>
    </row>
    <row r="76" spans="1:48" x14ac:dyDescent="0.15">
      <c r="C76" s="7">
        <v>3</v>
      </c>
      <c r="D76" s="8">
        <v>6.5989219007741902</v>
      </c>
      <c r="E76" s="10">
        <f t="shared" si="79"/>
        <v>-3.67231233172414</v>
      </c>
      <c r="F76" s="7" t="s">
        <v>83</v>
      </c>
      <c r="G76" s="1">
        <v>4</v>
      </c>
      <c r="H76" s="9">
        <f t="shared" si="61"/>
        <v>6.5989219007741902</v>
      </c>
      <c r="I76" s="9">
        <f t="shared" si="62"/>
        <v>279.74892190077418</v>
      </c>
      <c r="J76" s="9">
        <f t="shared" si="63"/>
        <v>4.0400251361168558E-2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0.42878695748448376</v>
      </c>
      <c r="P76" s="9">
        <f t="shared" si="66"/>
        <v>1.7323100862763841E-2</v>
      </c>
      <c r="Q76" s="12">
        <f t="shared" si="67"/>
        <v>3.1181581552974912E-3</v>
      </c>
      <c r="R76" s="9">
        <f t="shared" si="68"/>
        <v>1.9710000000000002E-2</v>
      </c>
      <c r="S76" s="13">
        <f t="shared" si="69"/>
        <v>0.15820183436314009</v>
      </c>
      <c r="T76" s="2">
        <f t="shared" si="70"/>
        <v>0.01</v>
      </c>
      <c r="U76" s="14">
        <f t="shared" si="71"/>
        <v>1.5820183436314008E-3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1.41820183436314E-2</v>
      </c>
      <c r="AR76" s="9">
        <f t="shared" si="75"/>
        <v>10.950000000000001</v>
      </c>
      <c r="AS76" s="1">
        <f t="shared" si="76"/>
        <v>0.18</v>
      </c>
      <c r="AT76" s="1">
        <f t="shared" si="77"/>
        <v>28446.833333333332</v>
      </c>
      <c r="AU76" s="1">
        <f t="shared" si="78"/>
        <v>5327621.9314198373</v>
      </c>
    </row>
    <row r="77" spans="1:48" x14ac:dyDescent="0.15">
      <c r="C77" s="7">
        <v>4</v>
      </c>
      <c r="D77" s="8">
        <v>12.7752987808667</v>
      </c>
      <c r="E77" s="10">
        <f t="shared" si="79"/>
        <v>6.5989219007741902</v>
      </c>
      <c r="F77" s="7" t="s">
        <v>83</v>
      </c>
      <c r="G77" s="1">
        <v>5</v>
      </c>
      <c r="H77" s="9">
        <f t="shared" si="61"/>
        <v>12.7752987808667</v>
      </c>
      <c r="I77" s="9">
        <f t="shared" si="62"/>
        <v>285.92529878086668</v>
      </c>
      <c r="J77" s="9">
        <f t="shared" si="63"/>
        <v>8.568531082872119E-2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0.39089066379063392</v>
      </c>
      <c r="O77" s="9">
        <f t="shared" si="80"/>
        <v>0.13007319283108593</v>
      </c>
      <c r="P77" s="9">
        <f t="shared" si="66"/>
        <v>1.1145361958215786E-2</v>
      </c>
      <c r="Q77" s="12">
        <f t="shared" si="67"/>
        <v>2.0061651524788415E-3</v>
      </c>
      <c r="R77" s="9">
        <f t="shared" si="68"/>
        <v>1.9710000000000002E-2</v>
      </c>
      <c r="S77" s="13">
        <f t="shared" si="69"/>
        <v>0.10178412747229028</v>
      </c>
      <c r="T77" s="2">
        <f t="shared" si="70"/>
        <v>0.01</v>
      </c>
      <c r="U77" s="14">
        <f t="shared" si="71"/>
        <v>1.0178412747229029E-3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1.3617841274722903E-2</v>
      </c>
      <c r="AR77" s="9">
        <f t="shared" si="75"/>
        <v>10.950000000000001</v>
      </c>
      <c r="AS77" s="1">
        <f t="shared" si="76"/>
        <v>0.18</v>
      </c>
      <c r="AT77" s="1">
        <f t="shared" si="77"/>
        <v>28446.833333333332</v>
      </c>
      <c r="AU77" s="1">
        <f t="shared" si="78"/>
        <v>5115682.9779724367</v>
      </c>
    </row>
    <row r="78" spans="1:48" x14ac:dyDescent="0.15">
      <c r="C78" s="7">
        <v>5</v>
      </c>
      <c r="D78" s="8">
        <v>15.8690248248387</v>
      </c>
      <c r="E78" s="10">
        <f t="shared" si="79"/>
        <v>12.7752987808667</v>
      </c>
      <c r="F78" s="7" t="s">
        <v>85</v>
      </c>
      <c r="G78" s="1">
        <v>6</v>
      </c>
      <c r="H78" s="9">
        <f t="shared" si="61"/>
        <v>15.8690248248387</v>
      </c>
      <c r="I78" s="9">
        <f t="shared" si="62"/>
        <v>289.01902482483865</v>
      </c>
      <c r="J78" s="9">
        <f t="shared" si="63"/>
        <v>0.12337137227297122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0.22842783087287016</v>
      </c>
      <c r="P78" s="9">
        <f t="shared" si="66"/>
        <v>2.8181454960124173E-2</v>
      </c>
      <c r="Q78" s="12">
        <f t="shared" si="67"/>
        <v>5.0726618928223508E-3</v>
      </c>
      <c r="R78" s="9">
        <f t="shared" si="68"/>
        <v>1.9710000000000002E-2</v>
      </c>
      <c r="S78" s="13">
        <f t="shared" si="69"/>
        <v>0.257364885480586</v>
      </c>
      <c r="T78" s="2">
        <f t="shared" si="70"/>
        <v>0.01</v>
      </c>
      <c r="U78" s="14">
        <f t="shared" si="71"/>
        <v>2.5736488548058602E-3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1.5173648854805859E-2</v>
      </c>
      <c r="AR78" s="9">
        <f t="shared" si="75"/>
        <v>10.950000000000001</v>
      </c>
      <c r="AS78" s="1">
        <f t="shared" si="76"/>
        <v>0.18</v>
      </c>
      <c r="AT78" s="1">
        <f t="shared" si="77"/>
        <v>28446.833333333332</v>
      </c>
      <c r="AU78" s="1">
        <f t="shared" si="78"/>
        <v>5700138.1932938397</v>
      </c>
    </row>
    <row r="79" spans="1:48" x14ac:dyDescent="0.15">
      <c r="C79" s="7">
        <v>6</v>
      </c>
      <c r="D79" s="8">
        <v>21.923774029</v>
      </c>
      <c r="E79" s="10">
        <f t="shared" si="79"/>
        <v>15.8690248248387</v>
      </c>
      <c r="F79" s="7" t="s">
        <v>83</v>
      </c>
      <c r="G79" s="1">
        <v>7</v>
      </c>
      <c r="H79" s="9">
        <f t="shared" si="61"/>
        <v>21.923774029</v>
      </c>
      <c r="I79" s="9">
        <f t="shared" si="62"/>
        <v>295.07377402899999</v>
      </c>
      <c r="J79" s="9">
        <f t="shared" si="63"/>
        <v>0.24628280943140901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0.30974637591274595</v>
      </c>
      <c r="P79" s="9">
        <f t="shared" si="66"/>
        <v>7.6285207670988384E-2</v>
      </c>
      <c r="Q79" s="12">
        <f t="shared" si="67"/>
        <v>1.3731337380777909E-2</v>
      </c>
      <c r="R79" s="9">
        <f t="shared" si="68"/>
        <v>1.9710000000000002E-2</v>
      </c>
      <c r="S79" s="13">
        <f t="shared" si="69"/>
        <v>0.69666856320537329</v>
      </c>
      <c r="T79" s="2">
        <f t="shared" si="70"/>
        <v>0.01</v>
      </c>
      <c r="U79" s="14">
        <f t="shared" si="71"/>
        <v>6.9666856320537334E-3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2.8566685632053734E-2</v>
      </c>
      <c r="AR79" s="9">
        <f t="shared" si="75"/>
        <v>10.950000000000001</v>
      </c>
      <c r="AS79" s="1">
        <f t="shared" si="76"/>
        <v>0.18</v>
      </c>
      <c r="AT79" s="1">
        <f t="shared" si="77"/>
        <v>28446.833333333332</v>
      </c>
      <c r="AU79" s="1">
        <f t="shared" si="78"/>
        <v>10731371.035748888</v>
      </c>
    </row>
    <row r="80" spans="1:48" x14ac:dyDescent="0.15">
      <c r="C80" s="7">
        <v>7</v>
      </c>
      <c r="D80" s="8">
        <v>25.280131669999999</v>
      </c>
      <c r="E80" s="10">
        <f t="shared" si="79"/>
        <v>21.923774029</v>
      </c>
      <c r="F80" s="7" t="s">
        <v>83</v>
      </c>
      <c r="G80" s="1">
        <v>8</v>
      </c>
      <c r="H80" s="9">
        <f t="shared" si="61"/>
        <v>25.280131669999999</v>
      </c>
      <c r="I80" s="9">
        <f t="shared" si="62"/>
        <v>298.43013166999998</v>
      </c>
      <c r="J80" s="9">
        <f t="shared" si="63"/>
        <v>0.35695059836750609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0.34296116824175754</v>
      </c>
      <c r="P80" s="9">
        <f t="shared" si="66"/>
        <v>0.12242019422071428</v>
      </c>
      <c r="Q80" s="12">
        <f t="shared" si="67"/>
        <v>2.2035634959728569E-2</v>
      </c>
      <c r="R80" s="9">
        <f t="shared" si="68"/>
        <v>1.9710000000000002E-2</v>
      </c>
      <c r="S80" s="13">
        <f t="shared" si="69"/>
        <v>1.1179926412850618</v>
      </c>
      <c r="T80" s="2">
        <f t="shared" si="70"/>
        <v>0.01</v>
      </c>
      <c r="U80" s="14">
        <f t="shared" si="71"/>
        <v>1.1179926412850618E-2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3.2779926412850616E-2</v>
      </c>
      <c r="AR80" s="9">
        <f t="shared" si="75"/>
        <v>10.950000000000001</v>
      </c>
      <c r="AS80" s="1">
        <f t="shared" si="76"/>
        <v>0.18</v>
      </c>
      <c r="AT80" s="1">
        <f t="shared" si="77"/>
        <v>28446.833333333332</v>
      </c>
      <c r="AU80" s="1">
        <f t="shared" si="78"/>
        <v>12314118.529246932</v>
      </c>
    </row>
    <row r="81" spans="1:48" x14ac:dyDescent="0.15">
      <c r="C81" s="7">
        <v>8</v>
      </c>
      <c r="D81" s="8">
        <v>23.5067513170968</v>
      </c>
      <c r="E81" s="10">
        <f t="shared" si="79"/>
        <v>25.280131669999999</v>
      </c>
      <c r="F81" s="7" t="s">
        <v>83</v>
      </c>
      <c r="G81" s="1">
        <v>9</v>
      </c>
      <c r="H81" s="9">
        <f t="shared" si="61"/>
        <v>23.5067513170968</v>
      </c>
      <c r="I81" s="9">
        <f t="shared" si="62"/>
        <v>296.65675131709679</v>
      </c>
      <c r="J81" s="9">
        <f t="shared" si="63"/>
        <v>0.29369996286159661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0.33004097402104327</v>
      </c>
      <c r="P81" s="9">
        <f t="shared" si="66"/>
        <v>9.6933021812785583E-2</v>
      </c>
      <c r="Q81" s="12">
        <f t="shared" si="67"/>
        <v>1.7447943926301404E-2</v>
      </c>
      <c r="R81" s="9">
        <f t="shared" si="68"/>
        <v>1.9710000000000002E-2</v>
      </c>
      <c r="S81" s="13">
        <f t="shared" si="69"/>
        <v>0.88523307591584999</v>
      </c>
      <c r="T81" s="2">
        <f t="shared" si="70"/>
        <v>0.01</v>
      </c>
      <c r="U81" s="14">
        <f t="shared" si="71"/>
        <v>8.8523307591585002E-3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3.04523307591585E-2</v>
      </c>
      <c r="AR81" s="9">
        <f t="shared" si="75"/>
        <v>10.950000000000001</v>
      </c>
      <c r="AS81" s="1">
        <f t="shared" si="76"/>
        <v>0.18</v>
      </c>
      <c r="AT81" s="1">
        <f t="shared" si="77"/>
        <v>28446.833333333332</v>
      </c>
      <c r="AU81" s="1">
        <f t="shared" si="78"/>
        <v>11439733.13842164</v>
      </c>
    </row>
    <row r="82" spans="1:48" x14ac:dyDescent="0.15">
      <c r="C82" s="7">
        <v>9</v>
      </c>
      <c r="D82" s="8">
        <v>19.453030164000001</v>
      </c>
      <c r="E82" s="10">
        <f t="shared" si="79"/>
        <v>23.5067513170968</v>
      </c>
      <c r="F82" s="7" t="s">
        <v>83</v>
      </c>
      <c r="G82" s="1">
        <v>10</v>
      </c>
      <c r="H82" s="9">
        <f t="shared" si="61"/>
        <v>19.453030164000001</v>
      </c>
      <c r="I82" s="9">
        <f t="shared" si="62"/>
        <v>292.60303016399996</v>
      </c>
      <c r="J82" s="9">
        <f t="shared" si="63"/>
        <v>0.18639098542048654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0.34260795220825774</v>
      </c>
      <c r="P82" s="9">
        <f t="shared" si="66"/>
        <v>6.3859033824992112E-2</v>
      </c>
      <c r="Q82" s="12">
        <f t="shared" si="67"/>
        <v>1.1494626088498579E-2</v>
      </c>
      <c r="R82" s="9">
        <f t="shared" si="68"/>
        <v>1.9710000000000002E-2</v>
      </c>
      <c r="S82" s="13">
        <f t="shared" si="69"/>
        <v>0.58318752351590963</v>
      </c>
      <c r="T82" s="2">
        <f t="shared" si="70"/>
        <v>0.01</v>
      </c>
      <c r="U82" s="14">
        <f t="shared" si="71"/>
        <v>5.8318752351590964E-3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2.7431875235159098E-2</v>
      </c>
      <c r="AR82" s="9">
        <f t="shared" si="75"/>
        <v>10.950000000000001</v>
      </c>
      <c r="AS82" s="1">
        <f t="shared" si="76"/>
        <v>0.18</v>
      </c>
      <c r="AT82" s="1">
        <f t="shared" si="77"/>
        <v>28446.833333333332</v>
      </c>
      <c r="AU82" s="1">
        <f t="shared" si="78"/>
        <v>10305067.768328981</v>
      </c>
    </row>
    <row r="83" spans="1:48" x14ac:dyDescent="0.15">
      <c r="C83" s="7">
        <v>10</v>
      </c>
      <c r="D83" s="8">
        <v>14.6590776371613</v>
      </c>
      <c r="E83" s="10">
        <f t="shared" si="79"/>
        <v>19.453030164000001</v>
      </c>
      <c r="F83" s="7" t="s">
        <v>83</v>
      </c>
      <c r="G83" s="1">
        <v>11</v>
      </c>
      <c r="H83" s="9">
        <f t="shared" si="61"/>
        <v>14.6590776371613</v>
      </c>
      <c r="I83" s="9">
        <f t="shared" si="62"/>
        <v>287.80907763716129</v>
      </c>
      <c r="J83" s="9">
        <f t="shared" si="63"/>
        <v>0.1070793765267771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0.26481147246410236</v>
      </c>
      <c r="O83" s="9">
        <f t="shared" si="80"/>
        <v>0.12343744591916322</v>
      </c>
      <c r="P83" s="9">
        <f t="shared" si="66"/>
        <v>1.3217604749081764E-2</v>
      </c>
      <c r="Q83" s="12">
        <f t="shared" si="67"/>
        <v>2.3791688548347174E-3</v>
      </c>
      <c r="R83" s="9">
        <f t="shared" si="68"/>
        <v>1.9710000000000002E-2</v>
      </c>
      <c r="S83" s="13">
        <f t="shared" si="69"/>
        <v>0.12070871916969646</v>
      </c>
      <c r="T83" s="2">
        <f t="shared" si="70"/>
        <v>0.01</v>
      </c>
      <c r="U83" s="14">
        <f t="shared" si="71"/>
        <v>1.2070871916969646E-3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1.3807087191696965E-2</v>
      </c>
      <c r="AR83" s="9">
        <f t="shared" si="75"/>
        <v>10.950000000000001</v>
      </c>
      <c r="AS83" s="1">
        <f t="shared" si="76"/>
        <v>0.18</v>
      </c>
      <c r="AT83" s="1">
        <f t="shared" si="77"/>
        <v>28446.833333333332</v>
      </c>
      <c r="AU83" s="1">
        <f t="shared" si="78"/>
        <v>5186775.1648017839</v>
      </c>
    </row>
    <row r="84" spans="1:48" x14ac:dyDescent="0.15">
      <c r="C84" s="7">
        <v>11</v>
      </c>
      <c r="D84" s="8">
        <v>8.1081468444000002</v>
      </c>
      <c r="E84" s="10">
        <f t="shared" si="79"/>
        <v>14.6590776371613</v>
      </c>
      <c r="F84" s="7" t="s">
        <v>85</v>
      </c>
      <c r="G84" s="1">
        <v>12</v>
      </c>
      <c r="H84" s="9">
        <f t="shared" si="61"/>
        <v>8.1081468444000002</v>
      </c>
      <c r="I84" s="9">
        <f t="shared" si="62"/>
        <v>281.25814684439996</v>
      </c>
      <c r="J84" s="9">
        <f t="shared" si="63"/>
        <v>4.8696215369830397E-2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0.21971984117008148</v>
      </c>
      <c r="P84" s="9">
        <f t="shared" si="66"/>
        <v>1.0699524706643215E-2</v>
      </c>
      <c r="Q84" s="12">
        <f t="shared" si="67"/>
        <v>1.9259144471957786E-3</v>
      </c>
      <c r="R84" s="9">
        <f t="shared" si="68"/>
        <v>1.9710000000000002E-2</v>
      </c>
      <c r="S84" s="13">
        <f t="shared" si="69"/>
        <v>9.7712554398568158E-2</v>
      </c>
      <c r="T84" s="2">
        <f t="shared" si="70"/>
        <v>0.01</v>
      </c>
      <c r="U84" s="14">
        <f t="shared" si="71"/>
        <v>9.771255439856815E-4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1.3577125543985682E-2</v>
      </c>
      <c r="AR84" s="9">
        <f t="shared" si="75"/>
        <v>10.950000000000001</v>
      </c>
      <c r="AS84" s="1">
        <f t="shared" si="76"/>
        <v>0.18</v>
      </c>
      <c r="AT84" s="1">
        <f t="shared" si="77"/>
        <v>28446.833333333332</v>
      </c>
      <c r="AU84" s="1">
        <f t="shared" si="78"/>
        <v>5100387.6924373694</v>
      </c>
      <c r="AV84" s="1">
        <f>SUM(AU73:AU84)</f>
        <v>85736928.299609467</v>
      </c>
    </row>
    <row r="85" spans="1:48" x14ac:dyDescent="0.15">
      <c r="C85" s="7">
        <v>12</v>
      </c>
      <c r="D85" s="8">
        <v>-0.28507646480645199</v>
      </c>
      <c r="E85" s="10">
        <f t="shared" si="79"/>
        <v>8.1081468444000002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2.5854627371935499</v>
      </c>
      <c r="E89" s="7"/>
      <c r="F89" s="7"/>
      <c r="G89" s="1">
        <v>1</v>
      </c>
      <c r="H89" s="9">
        <f t="shared" ref="H89:H100" si="81">E90</f>
        <v>2.5854627371935499</v>
      </c>
      <c r="I89" s="9">
        <f t="shared" ref="I89:I100" si="82">H89+273.15</f>
        <v>275.73546273719353</v>
      </c>
      <c r="J89" s="9">
        <f t="shared" ref="J89:J100" si="83">EXP(($C$15*(I89-$C$13))/($C$16*I89*$C$13))</f>
        <v>2.4342559306851599E-2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0.12914397132665711</v>
      </c>
      <c r="Q89" s="12">
        <f t="shared" ref="Q89:Q100" si="87">P89*$B$91</f>
        <v>5.8114787096995704E-2</v>
      </c>
      <c r="R89" s="9">
        <f t="shared" ref="R89:R100" si="88">L89*$B$91</f>
        <v>2.3873737500000001</v>
      </c>
      <c r="S89" s="13">
        <f t="shared" ref="S89:S100" si="89">Q89/R89</f>
        <v>2.4342559306851599E-2</v>
      </c>
      <c r="T89" s="2">
        <f t="shared" ref="T89:T100" si="90">$B$90/100</f>
        <v>0.51</v>
      </c>
      <c r="U89" s="14">
        <f t="shared" ref="U89:U100" si="91">S89*T89</f>
        <v>1.2414705246494316E-2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3.4080033631818038E-2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50688.833333333336</v>
      </c>
      <c r="AN89" s="1">
        <f t="shared" ref="AN89:AN100" si="96">AM89*10000*AK89*AJ89</f>
        <v>179700809.98341134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-1.52211071351613</v>
      </c>
      <c r="E90" s="10">
        <f t="shared" ref="E90:E101" si="97">D89</f>
        <v>2.5854627371935499</v>
      </c>
      <c r="F90" s="7" t="s">
        <v>83</v>
      </c>
      <c r="G90" s="1">
        <v>2</v>
      </c>
      <c r="H90" s="9">
        <f t="shared" si="81"/>
        <v>-1.52211071351613</v>
      </c>
      <c r="I90" s="9">
        <f t="shared" si="82"/>
        <v>271.62788928648382</v>
      </c>
      <c r="J90" s="9">
        <f t="shared" si="83"/>
        <v>1.4271078505266164E-2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10.481406028673343</v>
      </c>
      <c r="P90" s="9">
        <f t="shared" si="86"/>
        <v>0.14958096828076733</v>
      </c>
      <c r="Q90" s="12">
        <f t="shared" si="87"/>
        <v>6.7311435726345306E-2</v>
      </c>
      <c r="R90" s="9">
        <f t="shared" si="88"/>
        <v>2.3873737500000001</v>
      </c>
      <c r="S90" s="13">
        <f t="shared" si="89"/>
        <v>2.8194762435645154E-2</v>
      </c>
      <c r="T90" s="2">
        <f t="shared" si="90"/>
        <v>0.51</v>
      </c>
      <c r="U90" s="14">
        <f t="shared" si="91"/>
        <v>1.4379328842179028E-2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3.4672367645916975E-2</v>
      </c>
      <c r="AK90" s="9">
        <f t="shared" si="93"/>
        <v>10.4025</v>
      </c>
      <c r="AL90" s="1">
        <f t="shared" si="94"/>
        <v>0.45</v>
      </c>
      <c r="AM90" s="17">
        <f t="shared" si="95"/>
        <v>50688.833333333336</v>
      </c>
      <c r="AN90" s="1">
        <f t="shared" si="96"/>
        <v>182824131.49372014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-3.67231233172414</v>
      </c>
      <c r="E91" s="10">
        <f t="shared" si="97"/>
        <v>-1.52211071351613</v>
      </c>
      <c r="F91" s="7" t="s">
        <v>83</v>
      </c>
      <c r="G91" s="1">
        <v>3</v>
      </c>
      <c r="H91" s="9">
        <f t="shared" si="81"/>
        <v>-3.67231233172414</v>
      </c>
      <c r="I91" s="9">
        <f t="shared" si="82"/>
        <v>269.47768766827585</v>
      </c>
      <c r="J91" s="9">
        <f t="shared" si="83"/>
        <v>1.0721103633145875E-2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15.637100060392575</v>
      </c>
      <c r="P91" s="9">
        <f t="shared" si="86"/>
        <v>0.16764697026934042</v>
      </c>
      <c r="Q91" s="12">
        <f t="shared" si="87"/>
        <v>7.5441136621203192E-2</v>
      </c>
      <c r="R91" s="9">
        <f t="shared" si="88"/>
        <v>2.3873737500000001</v>
      </c>
      <c r="S91" s="13">
        <f t="shared" si="89"/>
        <v>3.1600052828428392E-2</v>
      </c>
      <c r="T91" s="2">
        <f t="shared" si="90"/>
        <v>0.51</v>
      </c>
      <c r="U91" s="14">
        <f t="shared" si="91"/>
        <v>1.6116026942498481E-2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3.5195982123163293E-2</v>
      </c>
      <c r="AK91" s="9">
        <f t="shared" si="93"/>
        <v>10.4025</v>
      </c>
      <c r="AL91" s="1">
        <f t="shared" si="94"/>
        <v>0.45</v>
      </c>
      <c r="AM91" s="17">
        <f t="shared" si="95"/>
        <v>50688.833333333336</v>
      </c>
      <c r="AN91" s="1">
        <f t="shared" si="96"/>
        <v>185585101.35357249</v>
      </c>
    </row>
    <row r="92" spans="1:48" x14ac:dyDescent="0.15">
      <c r="C92" s="7">
        <v>3</v>
      </c>
      <c r="D92" s="8">
        <v>6.5989219007741902</v>
      </c>
      <c r="E92" s="10">
        <f t="shared" si="97"/>
        <v>-3.67231233172414</v>
      </c>
      <c r="F92" s="7" t="s">
        <v>83</v>
      </c>
      <c r="G92" s="1">
        <v>4</v>
      </c>
      <c r="H92" s="9">
        <f t="shared" si="81"/>
        <v>6.5989219007741902</v>
      </c>
      <c r="I92" s="9">
        <f t="shared" si="82"/>
        <v>279.74892190077418</v>
      </c>
      <c r="J92" s="9">
        <f t="shared" si="83"/>
        <v>4.0400251361168558E-2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20.774728090123233</v>
      </c>
      <c r="P92" s="9">
        <f t="shared" si="86"/>
        <v>0.83930423680090782</v>
      </c>
      <c r="Q92" s="12">
        <f t="shared" si="87"/>
        <v>0.37768690656040854</v>
      </c>
      <c r="R92" s="9">
        <f t="shared" si="88"/>
        <v>2.3873737500000001</v>
      </c>
      <c r="S92" s="13">
        <f t="shared" si="89"/>
        <v>0.15820183436314006</v>
      </c>
      <c r="T92" s="2">
        <f t="shared" si="90"/>
        <v>0.51</v>
      </c>
      <c r="U92" s="14">
        <f t="shared" si="91"/>
        <v>8.0682935525201435E-2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5.4662905060848234E-2</v>
      </c>
      <c r="AK92" s="9">
        <f t="shared" si="93"/>
        <v>10.4025</v>
      </c>
      <c r="AL92" s="1">
        <f t="shared" si="94"/>
        <v>0.45</v>
      </c>
      <c r="AM92" s="17">
        <f t="shared" si="95"/>
        <v>50688.833333333336</v>
      </c>
      <c r="AN92" s="1">
        <f t="shared" si="96"/>
        <v>288232353.92320019</v>
      </c>
    </row>
    <row r="93" spans="1:48" x14ac:dyDescent="0.15">
      <c r="C93" s="7">
        <v>4</v>
      </c>
      <c r="D93" s="8">
        <v>12.7752987808667</v>
      </c>
      <c r="E93" s="10">
        <f t="shared" si="97"/>
        <v>6.5989219007741902</v>
      </c>
      <c r="F93" s="7" t="s">
        <v>83</v>
      </c>
      <c r="G93" s="1">
        <v>5</v>
      </c>
      <c r="H93" s="9">
        <f t="shared" si="81"/>
        <v>12.7752987808667</v>
      </c>
      <c r="I93" s="9">
        <f t="shared" si="82"/>
        <v>285.92529878086668</v>
      </c>
      <c r="J93" s="9">
        <f t="shared" si="83"/>
        <v>8.568531082872119E-2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18.93865266065621</v>
      </c>
      <c r="O93" s="9">
        <f t="shared" si="98"/>
        <v>6.3020461926661184</v>
      </c>
      <c r="P93" s="9">
        <f t="shared" si="86"/>
        <v>0.5399927868755553</v>
      </c>
      <c r="Q93" s="12">
        <f t="shared" si="87"/>
        <v>0.2429967540939999</v>
      </c>
      <c r="R93" s="9">
        <f t="shared" si="88"/>
        <v>2.3873737500000001</v>
      </c>
      <c r="S93" s="13">
        <f t="shared" si="89"/>
        <v>0.10178412747229038</v>
      </c>
      <c r="T93" s="2">
        <f t="shared" si="90"/>
        <v>0.51</v>
      </c>
      <c r="U93" s="14">
        <f t="shared" si="91"/>
        <v>5.190990501086809E-2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3.856183636077673E-2</v>
      </c>
      <c r="AK93" s="9">
        <f t="shared" si="93"/>
        <v>10.4025</v>
      </c>
      <c r="AL93" s="1">
        <f t="shared" si="94"/>
        <v>0.45</v>
      </c>
      <c r="AM93" s="17">
        <f t="shared" si="95"/>
        <v>50688.833333333336</v>
      </c>
      <c r="AN93" s="1">
        <f t="shared" si="96"/>
        <v>203332933.9795512</v>
      </c>
    </row>
    <row r="94" spans="1:48" x14ac:dyDescent="0.15">
      <c r="C94" s="7">
        <v>5</v>
      </c>
      <c r="D94" s="8">
        <v>15.8690248248387</v>
      </c>
      <c r="E94" s="10">
        <f t="shared" si="97"/>
        <v>12.7752987808667</v>
      </c>
      <c r="F94" s="7" t="s">
        <v>85</v>
      </c>
      <c r="G94" s="1">
        <v>6</v>
      </c>
      <c r="H94" s="9">
        <f t="shared" si="81"/>
        <v>15.8690248248387</v>
      </c>
      <c r="I94" s="9">
        <f t="shared" si="82"/>
        <v>289.01902482483865</v>
      </c>
      <c r="J94" s="9">
        <f t="shared" si="83"/>
        <v>0.12337137227297122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11.067328405790564</v>
      </c>
      <c r="P94" s="9">
        <f t="shared" si="86"/>
        <v>1.3653914928180166</v>
      </c>
      <c r="Q94" s="12">
        <f t="shared" si="87"/>
        <v>0.61442617176810754</v>
      </c>
      <c r="R94" s="9">
        <f t="shared" si="88"/>
        <v>2.3873737500000001</v>
      </c>
      <c r="S94" s="13">
        <f t="shared" si="89"/>
        <v>0.25736488548058617</v>
      </c>
      <c r="T94" s="2">
        <f t="shared" si="90"/>
        <v>0.51</v>
      </c>
      <c r="U94" s="14">
        <f t="shared" si="91"/>
        <v>0.13125609159509896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6.5702711615922338E-2</v>
      </c>
      <c r="AK94" s="9">
        <f t="shared" si="93"/>
        <v>10.4025</v>
      </c>
      <c r="AL94" s="1">
        <f t="shared" si="94"/>
        <v>0.45</v>
      </c>
      <c r="AM94" s="17">
        <f t="shared" si="95"/>
        <v>50688.833333333336</v>
      </c>
      <c r="AN94" s="1">
        <f t="shared" si="96"/>
        <v>346444214.90431154</v>
      </c>
    </row>
    <row r="95" spans="1:48" x14ac:dyDescent="0.15">
      <c r="C95" s="7">
        <v>6</v>
      </c>
      <c r="D95" s="8">
        <v>21.923774029</v>
      </c>
      <c r="E95" s="10">
        <f t="shared" si="97"/>
        <v>15.8690248248387</v>
      </c>
      <c r="F95" s="7" t="s">
        <v>83</v>
      </c>
      <c r="G95" s="1">
        <v>7</v>
      </c>
      <c r="H95" s="9">
        <f t="shared" si="81"/>
        <v>21.923774029</v>
      </c>
      <c r="I95" s="9">
        <f t="shared" si="82"/>
        <v>295.07377402899999</v>
      </c>
      <c r="J95" s="9">
        <f t="shared" si="83"/>
        <v>0.24628280943140901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15.007211912972547</v>
      </c>
      <c r="P95" s="9">
        <f t="shared" si="86"/>
        <v>3.696018311659389</v>
      </c>
      <c r="Q95" s="12">
        <f t="shared" si="87"/>
        <v>1.663208240246725</v>
      </c>
      <c r="R95" s="9">
        <f t="shared" si="88"/>
        <v>2.3873737500000001</v>
      </c>
      <c r="S95" s="13">
        <f t="shared" si="89"/>
        <v>0.69666856320537363</v>
      </c>
      <c r="T95" s="2">
        <f t="shared" si="90"/>
        <v>0.51</v>
      </c>
      <c r="U95" s="14">
        <f t="shared" si="91"/>
        <v>0.35530096723474053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0.15357824162127426</v>
      </c>
      <c r="AK95" s="9">
        <f t="shared" si="93"/>
        <v>10.4025</v>
      </c>
      <c r="AL95" s="1">
        <f t="shared" si="94"/>
        <v>0.45</v>
      </c>
      <c r="AM95" s="17">
        <f t="shared" si="95"/>
        <v>50688.833333333336</v>
      </c>
      <c r="AN95" s="1">
        <f t="shared" si="96"/>
        <v>809803614.43671453</v>
      </c>
    </row>
    <row r="96" spans="1:48" x14ac:dyDescent="0.15">
      <c r="C96" s="7">
        <v>7</v>
      </c>
      <c r="D96" s="8">
        <v>25.280131669999999</v>
      </c>
      <c r="E96" s="10">
        <f t="shared" si="97"/>
        <v>21.923774029</v>
      </c>
      <c r="F96" s="7" t="s">
        <v>83</v>
      </c>
      <c r="G96" s="1">
        <v>8</v>
      </c>
      <c r="H96" s="9">
        <f t="shared" si="81"/>
        <v>25.280131669999999</v>
      </c>
      <c r="I96" s="9">
        <f t="shared" si="82"/>
        <v>298.43013166999998</v>
      </c>
      <c r="J96" s="9">
        <f t="shared" si="83"/>
        <v>0.35695059836750609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16.616468601313155</v>
      </c>
      <c r="P96" s="9">
        <f t="shared" si="86"/>
        <v>5.9312584099936076</v>
      </c>
      <c r="Q96" s="12">
        <f t="shared" si="87"/>
        <v>2.6690662844971236</v>
      </c>
      <c r="R96" s="9">
        <f t="shared" si="88"/>
        <v>2.3873737500000001</v>
      </c>
      <c r="S96" s="13">
        <f t="shared" si="89"/>
        <v>1.117992641285062</v>
      </c>
      <c r="T96" s="2">
        <f t="shared" si="90"/>
        <v>0.51</v>
      </c>
      <c r="U96" s="14">
        <f t="shared" si="91"/>
        <v>0.57017624705538161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0.21836313848719757</v>
      </c>
      <c r="AK96" s="9">
        <f t="shared" si="93"/>
        <v>10.4025</v>
      </c>
      <c r="AL96" s="1">
        <f t="shared" si="94"/>
        <v>0.45</v>
      </c>
      <c r="AM96" s="17">
        <f t="shared" si="95"/>
        <v>50688.833333333336</v>
      </c>
      <c r="AN96" s="1">
        <f t="shared" si="96"/>
        <v>1151408278.5421219</v>
      </c>
    </row>
    <row r="97" spans="1:50" x14ac:dyDescent="0.15">
      <c r="C97" s="7">
        <v>8</v>
      </c>
      <c r="D97" s="8">
        <v>23.5067513170968</v>
      </c>
      <c r="E97" s="10">
        <f t="shared" si="97"/>
        <v>25.280131669999999</v>
      </c>
      <c r="F97" s="7" t="s">
        <v>83</v>
      </c>
      <c r="G97" s="1">
        <v>9</v>
      </c>
      <c r="H97" s="9">
        <f t="shared" si="81"/>
        <v>23.5067513170968</v>
      </c>
      <c r="I97" s="9">
        <f t="shared" si="82"/>
        <v>296.65675131709679</v>
      </c>
      <c r="J97" s="9">
        <f t="shared" si="83"/>
        <v>0.29369996286159661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15.990485191319546</v>
      </c>
      <c r="P97" s="9">
        <f t="shared" si="86"/>
        <v>4.6964049068294615</v>
      </c>
      <c r="Q97" s="12">
        <f t="shared" si="87"/>
        <v>2.1133822080732578</v>
      </c>
      <c r="R97" s="9">
        <f t="shared" si="88"/>
        <v>2.3873737500000001</v>
      </c>
      <c r="S97" s="13">
        <f t="shared" si="89"/>
        <v>0.8852330759158501</v>
      </c>
      <c r="T97" s="2">
        <f t="shared" si="90"/>
        <v>0.51</v>
      </c>
      <c r="U97" s="14">
        <f t="shared" si="91"/>
        <v>0.45146886871708358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0.18257286391820068</v>
      </c>
      <c r="AK97" s="9">
        <f t="shared" si="93"/>
        <v>10.4025</v>
      </c>
      <c r="AL97" s="1">
        <f t="shared" si="94"/>
        <v>0.45</v>
      </c>
      <c r="AM97" s="17">
        <f t="shared" si="95"/>
        <v>50688.833333333336</v>
      </c>
      <c r="AN97" s="1">
        <f t="shared" si="96"/>
        <v>962689529.05201674</v>
      </c>
    </row>
    <row r="98" spans="1:50" x14ac:dyDescent="0.15">
      <c r="C98" s="7">
        <v>9</v>
      </c>
      <c r="D98" s="8">
        <v>19.453030164000001</v>
      </c>
      <c r="E98" s="10">
        <f t="shared" si="97"/>
        <v>23.5067513170968</v>
      </c>
      <c r="F98" s="7" t="s">
        <v>83</v>
      </c>
      <c r="G98" s="1">
        <v>10</v>
      </c>
      <c r="H98" s="9">
        <f t="shared" si="81"/>
        <v>19.453030164000001</v>
      </c>
      <c r="I98" s="9">
        <f t="shared" si="82"/>
        <v>292.60303016399996</v>
      </c>
      <c r="J98" s="9">
        <f t="shared" si="83"/>
        <v>0.18639098542048654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16.599355284490084</v>
      </c>
      <c r="P98" s="9">
        <f t="shared" si="86"/>
        <v>3.0939701888208675</v>
      </c>
      <c r="Q98" s="12">
        <f t="shared" si="87"/>
        <v>1.3922865849693904</v>
      </c>
      <c r="R98" s="9">
        <f t="shared" si="88"/>
        <v>2.3873737500000001</v>
      </c>
      <c r="S98" s="13">
        <f t="shared" si="89"/>
        <v>0.58318752351590963</v>
      </c>
      <c r="T98" s="2">
        <f t="shared" si="90"/>
        <v>0.51</v>
      </c>
      <c r="U98" s="14">
        <f t="shared" si="91"/>
        <v>0.29742563699311392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0.13292282955342385</v>
      </c>
      <c r="AK98" s="9">
        <f t="shared" si="93"/>
        <v>10.4025</v>
      </c>
      <c r="AL98" s="1">
        <f t="shared" si="94"/>
        <v>0.45</v>
      </c>
      <c r="AM98" s="17">
        <f t="shared" si="95"/>
        <v>50688.833333333336</v>
      </c>
      <c r="AN98" s="1">
        <f t="shared" si="96"/>
        <v>700889570.53540766</v>
      </c>
    </row>
    <row r="99" spans="1:50" x14ac:dyDescent="0.15">
      <c r="C99" s="7">
        <v>10</v>
      </c>
      <c r="D99" s="8">
        <v>14.6590776371613</v>
      </c>
      <c r="E99" s="10">
        <f t="shared" si="97"/>
        <v>19.453030164000001</v>
      </c>
      <c r="F99" s="7" t="s">
        <v>83</v>
      </c>
      <c r="G99" s="1">
        <v>11</v>
      </c>
      <c r="H99" s="9">
        <f t="shared" si="81"/>
        <v>14.6590776371613</v>
      </c>
      <c r="I99" s="9">
        <f t="shared" si="82"/>
        <v>287.80907763716129</v>
      </c>
      <c r="J99" s="9">
        <f t="shared" si="83"/>
        <v>0.1070793765267771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12.830115840885755</v>
      </c>
      <c r="O99" s="9">
        <f t="shared" si="98"/>
        <v>5.9805442547834584</v>
      </c>
      <c r="P99" s="9">
        <f t="shared" si="86"/>
        <v>0.64039295009301145</v>
      </c>
      <c r="Q99" s="12">
        <f t="shared" si="87"/>
        <v>0.28817682754185514</v>
      </c>
      <c r="R99" s="9">
        <f t="shared" si="88"/>
        <v>2.3873737500000001</v>
      </c>
      <c r="S99" s="13">
        <f t="shared" si="89"/>
        <v>0.12070871916969646</v>
      </c>
      <c r="T99" s="2">
        <f t="shared" si="90"/>
        <v>0.51</v>
      </c>
      <c r="U99" s="14">
        <f t="shared" si="91"/>
        <v>6.1561446776545195E-2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4.8897776203128379E-2</v>
      </c>
      <c r="AK99" s="9">
        <f t="shared" si="93"/>
        <v>10.4025</v>
      </c>
      <c r="AL99" s="1">
        <f t="shared" si="94"/>
        <v>0.45</v>
      </c>
      <c r="AM99" s="17">
        <f t="shared" si="95"/>
        <v>50688.833333333336</v>
      </c>
      <c r="AN99" s="1">
        <f t="shared" si="96"/>
        <v>257833372.02713302</v>
      </c>
    </row>
    <row r="100" spans="1:50" x14ac:dyDescent="0.15">
      <c r="C100" s="7">
        <v>11</v>
      </c>
      <c r="D100" s="8">
        <v>8.1081468444000002</v>
      </c>
      <c r="E100" s="10">
        <f t="shared" si="97"/>
        <v>14.6590776371613</v>
      </c>
      <c r="F100" s="7" t="s">
        <v>85</v>
      </c>
      <c r="G100" s="1">
        <v>12</v>
      </c>
      <c r="H100" s="9">
        <f t="shared" si="81"/>
        <v>8.1081468444000002</v>
      </c>
      <c r="I100" s="9">
        <f t="shared" si="82"/>
        <v>281.25814684439996</v>
      </c>
      <c r="J100" s="9">
        <f t="shared" si="83"/>
        <v>4.8696215369830397E-2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10.645426304690448</v>
      </c>
      <c r="P100" s="9">
        <f t="shared" si="86"/>
        <v>0.51839197203686382</v>
      </c>
      <c r="Q100" s="12">
        <f t="shared" si="87"/>
        <v>0.23327638741658874</v>
      </c>
      <c r="R100" s="9">
        <f t="shared" si="88"/>
        <v>2.3873737500000001</v>
      </c>
      <c r="S100" s="13">
        <f t="shared" si="89"/>
        <v>9.7712554398568185E-2</v>
      </c>
      <c r="T100" s="2">
        <f t="shared" si="90"/>
        <v>0.51</v>
      </c>
      <c r="U100" s="14">
        <f t="shared" si="91"/>
        <v>4.9833402743269778E-2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4.536177092709584E-2</v>
      </c>
      <c r="AK100" s="9">
        <f t="shared" si="93"/>
        <v>10.4025</v>
      </c>
      <c r="AL100" s="1">
        <f t="shared" si="94"/>
        <v>0.45</v>
      </c>
      <c r="AM100" s="17">
        <f t="shared" si="95"/>
        <v>50688.833333333336</v>
      </c>
      <c r="AN100" s="1">
        <f t="shared" si="96"/>
        <v>239188348.98890999</v>
      </c>
      <c r="AO100" s="1">
        <f>SUM(AN89:AN100)</f>
        <v>5507932259.2200708</v>
      </c>
    </row>
    <row r="101" spans="1:50" x14ac:dyDescent="0.15">
      <c r="C101" s="7">
        <v>12</v>
      </c>
      <c r="D101" s="8">
        <v>-0.28507646480645199</v>
      </c>
      <c r="E101" s="10">
        <f t="shared" si="97"/>
        <v>8.1081468444000002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2.5854627371935499</v>
      </c>
      <c r="E105" s="7"/>
      <c r="F105" s="7"/>
      <c r="G105" s="1">
        <v>1</v>
      </c>
      <c r="H105" s="9">
        <f t="shared" ref="H105:H116" si="99">E106</f>
        <v>2.5854627371935499</v>
      </c>
      <c r="I105" s="9">
        <f t="shared" ref="I105:I116" si="100">H105+273.15</f>
        <v>275.73546273719353</v>
      </c>
      <c r="J105" s="9">
        <f t="shared" ref="J105:J116" si="101">EXP(($C$15*(I105-$C$13))/($C$16*I105*$C$13))</f>
        <v>2.4342559306851599E-2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1.5771305820682608E-2</v>
      </c>
      <c r="Q105" s="12">
        <f t="shared" ref="Q105:Q116" si="105">P105*$B$107</f>
        <v>4.7313917462047826E-3</v>
      </c>
      <c r="R105" s="9">
        <f t="shared" ref="R105:R116" si="106">L105*$B$107</f>
        <v>0.19436706250000002</v>
      </c>
      <c r="S105" s="13">
        <f t="shared" ref="S105:S116" si="107">Q105/R105</f>
        <v>2.4342559306851603E-2</v>
      </c>
      <c r="T105" s="2">
        <f t="shared" ref="T105:T116" si="108">$B$106/100</f>
        <v>0.01</v>
      </c>
      <c r="U105" s="14">
        <f t="shared" ref="U105:U116" si="109">S105*T105</f>
        <v>2.4342559306851603E-4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5.7334255930685165E-3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5000</v>
      </c>
      <c r="AX105" s="1">
        <f t="shared" ref="AX105:AX116" si="116">AW105*10000*AV105*0.67*AU105*AT105</f>
        <v>3733203.4534666105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-1.52211071351613</v>
      </c>
      <c r="E106" s="10">
        <f t="shared" ref="E106:E117" si="117">D105</f>
        <v>2.5854627371935499</v>
      </c>
      <c r="F106" s="7" t="s">
        <v>83</v>
      </c>
      <c r="G106" s="1">
        <v>2</v>
      </c>
      <c r="H106" s="9">
        <f t="shared" si="99"/>
        <v>-1.52211071351613</v>
      </c>
      <c r="I106" s="9">
        <f t="shared" si="100"/>
        <v>271.62788928648382</v>
      </c>
      <c r="J106" s="9">
        <f t="shared" si="101"/>
        <v>1.4271078505266164E-2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1.2800091108459843</v>
      </c>
      <c r="P106" s="9">
        <f t="shared" si="104"/>
        <v>1.8267110508338982E-2</v>
      </c>
      <c r="Q106" s="12">
        <f t="shared" si="105"/>
        <v>5.4801331525016943E-3</v>
      </c>
      <c r="R106" s="9">
        <f t="shared" si="106"/>
        <v>0.19436706250000002</v>
      </c>
      <c r="S106" s="13">
        <f t="shared" si="107"/>
        <v>2.8194762435645154E-2</v>
      </c>
      <c r="T106" s="2">
        <f t="shared" si="108"/>
        <v>0.01</v>
      </c>
      <c r="U106" s="14">
        <f t="shared" si="109"/>
        <v>2.8194762435645152E-4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5.7719476243564515E-3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5000</v>
      </c>
      <c r="AX106" s="1">
        <f t="shared" si="116"/>
        <v>3758286.2905775565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-3.67231233172414</v>
      </c>
      <c r="E107" s="10">
        <f t="shared" si="117"/>
        <v>-1.52211071351613</v>
      </c>
      <c r="F107" s="7" t="s">
        <v>83</v>
      </c>
      <c r="G107" s="1">
        <v>3</v>
      </c>
      <c r="H107" s="9">
        <f t="shared" si="99"/>
        <v>-3.67231233172414</v>
      </c>
      <c r="I107" s="9">
        <f t="shared" si="100"/>
        <v>269.47768766827585</v>
      </c>
      <c r="J107" s="9">
        <f t="shared" si="101"/>
        <v>1.0721103633145875E-2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1.9096322086709787</v>
      </c>
      <c r="P107" s="9">
        <f t="shared" si="104"/>
        <v>2.0473364810354812E-2</v>
      </c>
      <c r="Q107" s="12">
        <f t="shared" si="105"/>
        <v>6.1420094431064434E-3</v>
      </c>
      <c r="R107" s="9">
        <f t="shared" si="106"/>
        <v>0.19436706250000002</v>
      </c>
      <c r="S107" s="13">
        <f t="shared" si="107"/>
        <v>3.1600052828428392E-2</v>
      </c>
      <c r="T107" s="2">
        <f t="shared" si="108"/>
        <v>0.01</v>
      </c>
      <c r="U107" s="14">
        <f t="shared" si="109"/>
        <v>3.1600052828428392E-4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5.8060005282842839E-3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5000</v>
      </c>
      <c r="AX107" s="1">
        <f t="shared" si="116"/>
        <v>3780459.1463128156</v>
      </c>
    </row>
    <row r="108" spans="1:50" x14ac:dyDescent="0.15">
      <c r="C108" s="7">
        <v>3</v>
      </c>
      <c r="D108" s="8">
        <v>6.5989219007741902</v>
      </c>
      <c r="E108" s="10">
        <f t="shared" si="117"/>
        <v>-3.67231233172414</v>
      </c>
      <c r="F108" s="7" t="s">
        <v>83</v>
      </c>
      <c r="G108" s="1">
        <v>4</v>
      </c>
      <c r="H108" s="9">
        <f t="shared" si="99"/>
        <v>6.5989219007741902</v>
      </c>
      <c r="I108" s="9">
        <f t="shared" si="100"/>
        <v>279.74892190077418</v>
      </c>
      <c r="J108" s="9">
        <f t="shared" si="101"/>
        <v>4.0400251361168558E-2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2.5370490521939573</v>
      </c>
      <c r="P108" s="9">
        <f t="shared" si="104"/>
        <v>0.10249741942425032</v>
      </c>
      <c r="Q108" s="12">
        <f t="shared" si="105"/>
        <v>3.0749225827275094E-2</v>
      </c>
      <c r="R108" s="9">
        <f t="shared" si="106"/>
        <v>0.19436706250000002</v>
      </c>
      <c r="S108" s="13">
        <f t="shared" si="107"/>
        <v>0.15820183436314006</v>
      </c>
      <c r="T108" s="2">
        <f t="shared" si="108"/>
        <v>0.01</v>
      </c>
      <c r="U108" s="14">
        <f t="shared" si="109"/>
        <v>1.5820183436314006E-3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7.0720183436314005E-3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5000</v>
      </c>
      <c r="AX108" s="1">
        <f t="shared" si="116"/>
        <v>4604800.8951824652</v>
      </c>
    </row>
    <row r="109" spans="1:50" x14ac:dyDescent="0.15">
      <c r="C109" s="7">
        <v>4</v>
      </c>
      <c r="D109" s="8">
        <v>12.7752987808667</v>
      </c>
      <c r="E109" s="10">
        <f t="shared" si="117"/>
        <v>6.5989219007741902</v>
      </c>
      <c r="F109" s="7" t="s">
        <v>83</v>
      </c>
      <c r="G109" s="1">
        <v>5</v>
      </c>
      <c r="H109" s="9">
        <f t="shared" si="99"/>
        <v>12.7752987808667</v>
      </c>
      <c r="I109" s="9">
        <f t="shared" si="100"/>
        <v>285.92529878086668</v>
      </c>
      <c r="J109" s="9">
        <f t="shared" si="101"/>
        <v>8.568531082872119E-2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2.3128240511312215</v>
      </c>
      <c r="O109" s="9">
        <f t="shared" si="118"/>
        <v>0.76961778997181884</v>
      </c>
      <c r="P109" s="9">
        <f t="shared" si="104"/>
        <v>6.5944939553048754E-2</v>
      </c>
      <c r="Q109" s="12">
        <f t="shared" si="105"/>
        <v>1.9783481865914627E-2</v>
      </c>
      <c r="R109" s="9">
        <f t="shared" si="106"/>
        <v>0.19436706250000002</v>
      </c>
      <c r="S109" s="13">
        <f t="shared" si="107"/>
        <v>0.10178412747229035</v>
      </c>
      <c r="T109" s="2">
        <f t="shared" si="108"/>
        <v>0.01</v>
      </c>
      <c r="U109" s="14">
        <f t="shared" si="109"/>
        <v>1.0178412747229035E-3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6.5078412747229036E-3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5000</v>
      </c>
      <c r="AX109" s="1">
        <f t="shared" si="116"/>
        <v>4237448.4724768903</v>
      </c>
    </row>
    <row r="110" spans="1:50" x14ac:dyDescent="0.15">
      <c r="C110" s="7">
        <v>5</v>
      </c>
      <c r="D110" s="8">
        <v>15.8690248248387</v>
      </c>
      <c r="E110" s="10">
        <f t="shared" si="117"/>
        <v>12.7752987808667</v>
      </c>
      <c r="F110" s="7" t="s">
        <v>85</v>
      </c>
      <c r="G110" s="1">
        <v>6</v>
      </c>
      <c r="H110" s="9">
        <f t="shared" si="99"/>
        <v>15.8690248248387</v>
      </c>
      <c r="I110" s="9">
        <f t="shared" si="100"/>
        <v>289.01902482483865</v>
      </c>
      <c r="J110" s="9">
        <f t="shared" si="101"/>
        <v>0.12337137227297122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1.3515630587521037</v>
      </c>
      <c r="P110" s="9">
        <f t="shared" si="104"/>
        <v>0.16674418927170145</v>
      </c>
      <c r="Q110" s="12">
        <f t="shared" si="105"/>
        <v>5.0023256781510435E-2</v>
      </c>
      <c r="R110" s="9">
        <f t="shared" si="106"/>
        <v>0.19436706250000002</v>
      </c>
      <c r="S110" s="13">
        <f t="shared" si="107"/>
        <v>0.25736488548058617</v>
      </c>
      <c r="T110" s="2">
        <f t="shared" si="108"/>
        <v>0.01</v>
      </c>
      <c r="U110" s="14">
        <f t="shared" si="109"/>
        <v>2.5736488548058619E-3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8.0636488548058612E-3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5000</v>
      </c>
      <c r="AX110" s="1">
        <f t="shared" si="116"/>
        <v>5250480.9321493488</v>
      </c>
    </row>
    <row r="111" spans="1:50" x14ac:dyDescent="0.15">
      <c r="C111" s="7">
        <v>6</v>
      </c>
      <c r="D111" s="8">
        <v>21.923774029</v>
      </c>
      <c r="E111" s="10">
        <f t="shared" si="117"/>
        <v>15.8690248248387</v>
      </c>
      <c r="F111" s="7" t="s">
        <v>83</v>
      </c>
      <c r="G111" s="1">
        <v>7</v>
      </c>
      <c r="H111" s="9">
        <f t="shared" si="99"/>
        <v>21.923774029</v>
      </c>
      <c r="I111" s="9">
        <f t="shared" si="100"/>
        <v>295.07377402899999</v>
      </c>
      <c r="J111" s="9">
        <f t="shared" si="101"/>
        <v>0.24628280943140901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1.8327090778137358</v>
      </c>
      <c r="P111" s="9">
        <f t="shared" si="104"/>
        <v>0.45136474055441367</v>
      </c>
      <c r="Q111" s="12">
        <f t="shared" si="105"/>
        <v>0.13540942216632409</v>
      </c>
      <c r="R111" s="9">
        <f t="shared" si="106"/>
        <v>0.19436706250000002</v>
      </c>
      <c r="S111" s="13">
        <f t="shared" si="107"/>
        <v>0.69666856320537374</v>
      </c>
      <c r="T111" s="2">
        <f t="shared" si="108"/>
        <v>0.01</v>
      </c>
      <c r="U111" s="14">
        <f t="shared" si="109"/>
        <v>6.9666856320537377E-3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1.6916685632053736E-2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5000</v>
      </c>
      <c r="AX111" s="1">
        <f t="shared" si="116"/>
        <v>11014955.753353106</v>
      </c>
    </row>
    <row r="112" spans="1:50" x14ac:dyDescent="0.15">
      <c r="C112" s="7">
        <v>7</v>
      </c>
      <c r="D112" s="8">
        <v>25.280131669999999</v>
      </c>
      <c r="E112" s="10">
        <f t="shared" si="117"/>
        <v>21.923774029</v>
      </c>
      <c r="F112" s="7" t="s">
        <v>83</v>
      </c>
      <c r="G112" s="1">
        <v>8</v>
      </c>
      <c r="H112" s="9">
        <f t="shared" si="99"/>
        <v>25.280131669999999</v>
      </c>
      <c r="I112" s="9">
        <f t="shared" si="100"/>
        <v>298.43013166999998</v>
      </c>
      <c r="J112" s="9">
        <f t="shared" si="101"/>
        <v>0.35695059836750609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2.0292345455926557</v>
      </c>
      <c r="P112" s="9">
        <f t="shared" si="104"/>
        <v>0.72433648527731276</v>
      </c>
      <c r="Q112" s="12">
        <f t="shared" si="105"/>
        <v>0.21730094558319382</v>
      </c>
      <c r="R112" s="9">
        <f t="shared" si="106"/>
        <v>0.19436706250000002</v>
      </c>
      <c r="S112" s="13">
        <f t="shared" si="107"/>
        <v>1.1179926412850625</v>
      </c>
      <c r="T112" s="2">
        <f t="shared" si="108"/>
        <v>0.01</v>
      </c>
      <c r="U112" s="14">
        <f t="shared" si="109"/>
        <v>1.1179926412850625E-2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2.1129926412850625E-2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5000</v>
      </c>
      <c r="AX112" s="1">
        <f t="shared" si="116"/>
        <v>13758321.787818244</v>
      </c>
    </row>
    <row r="113" spans="1:53" x14ac:dyDescent="0.15">
      <c r="C113" s="7">
        <v>8</v>
      </c>
      <c r="D113" s="8">
        <v>23.5067513170968</v>
      </c>
      <c r="E113" s="10">
        <f t="shared" si="117"/>
        <v>25.280131669999999</v>
      </c>
      <c r="F113" s="7" t="s">
        <v>83</v>
      </c>
      <c r="G113" s="1">
        <v>9</v>
      </c>
      <c r="H113" s="9">
        <f t="shared" si="99"/>
        <v>23.5067513170968</v>
      </c>
      <c r="I113" s="9">
        <f t="shared" si="100"/>
        <v>296.65675131709679</v>
      </c>
      <c r="J113" s="9">
        <f t="shared" si="101"/>
        <v>0.29369996286159661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1.9527882686486766</v>
      </c>
      <c r="P113" s="9">
        <f t="shared" si="104"/>
        <v>0.57353384197867785</v>
      </c>
      <c r="Q113" s="12">
        <f t="shared" si="105"/>
        <v>0.17206015259360335</v>
      </c>
      <c r="R113" s="9">
        <f t="shared" si="106"/>
        <v>0.19436706250000002</v>
      </c>
      <c r="S113" s="13">
        <f t="shared" si="107"/>
        <v>0.88523307591585043</v>
      </c>
      <c r="T113" s="2">
        <f t="shared" si="108"/>
        <v>0.01</v>
      </c>
      <c r="U113" s="14">
        <f t="shared" si="109"/>
        <v>8.8523307591585037E-3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1.8802330759158506E-2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5000</v>
      </c>
      <c r="AX113" s="1">
        <f t="shared" si="116"/>
        <v>12242755.222666964</v>
      </c>
    </row>
    <row r="114" spans="1:53" x14ac:dyDescent="0.15">
      <c r="C114" s="7">
        <v>9</v>
      </c>
      <c r="D114" s="8">
        <v>19.453030164000001</v>
      </c>
      <c r="E114" s="10">
        <f t="shared" si="117"/>
        <v>23.5067513170968</v>
      </c>
      <c r="F114" s="7" t="s">
        <v>83</v>
      </c>
      <c r="G114" s="1">
        <v>10</v>
      </c>
      <c r="H114" s="9">
        <f t="shared" si="99"/>
        <v>19.453030164000001</v>
      </c>
      <c r="I114" s="9">
        <f t="shared" si="100"/>
        <v>292.60303016399996</v>
      </c>
      <c r="J114" s="9">
        <f t="shared" si="101"/>
        <v>0.18639098542048654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2.0271446350033324</v>
      </c>
      <c r="P114" s="9">
        <f t="shared" si="104"/>
        <v>0.37784148610812363</v>
      </c>
      <c r="Q114" s="12">
        <f t="shared" si="105"/>
        <v>0.11335244583243709</v>
      </c>
      <c r="R114" s="9">
        <f t="shared" si="106"/>
        <v>0.19436706250000002</v>
      </c>
      <c r="S114" s="13">
        <f t="shared" si="107"/>
        <v>0.58318752351590986</v>
      </c>
      <c r="T114" s="2">
        <f t="shared" si="108"/>
        <v>0.01</v>
      </c>
      <c r="U114" s="14">
        <f t="shared" si="109"/>
        <v>5.831875235159099E-3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1.5781875235159098E-2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5000</v>
      </c>
      <c r="AX114" s="1">
        <f t="shared" si="116"/>
        <v>10276047.046167891</v>
      </c>
    </row>
    <row r="115" spans="1:53" x14ac:dyDescent="0.15">
      <c r="C115" s="7">
        <v>10</v>
      </c>
      <c r="D115" s="8">
        <v>14.6590776371613</v>
      </c>
      <c r="E115" s="10">
        <f t="shared" si="117"/>
        <v>19.453030164000001</v>
      </c>
      <c r="F115" s="7" t="s">
        <v>83</v>
      </c>
      <c r="G115" s="1">
        <v>11</v>
      </c>
      <c r="H115" s="9">
        <f t="shared" si="99"/>
        <v>14.6590776371613</v>
      </c>
      <c r="I115" s="9">
        <f t="shared" si="100"/>
        <v>287.80907763716129</v>
      </c>
      <c r="J115" s="9">
        <f t="shared" si="101"/>
        <v>0.1070793765267771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1.5668379914504484</v>
      </c>
      <c r="O115" s="9">
        <f t="shared" si="118"/>
        <v>0.7303553657780939</v>
      </c>
      <c r="P115" s="9">
        <f t="shared" si="104"/>
        <v>7.820599721050453E-2</v>
      </c>
      <c r="Q115" s="12">
        <f t="shared" si="105"/>
        <v>2.3461799163151359E-2</v>
      </c>
      <c r="R115" s="9">
        <f t="shared" si="106"/>
        <v>0.19436706250000002</v>
      </c>
      <c r="S115" s="13">
        <f t="shared" si="107"/>
        <v>0.12070871916969654</v>
      </c>
      <c r="T115" s="2">
        <f t="shared" si="108"/>
        <v>0.01</v>
      </c>
      <c r="U115" s="14">
        <f t="shared" si="109"/>
        <v>1.2070871916969655E-3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6.6970871916969656E-3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5000</v>
      </c>
      <c r="AX115" s="1">
        <f t="shared" si="116"/>
        <v>4360672.1019343203</v>
      </c>
    </row>
    <row r="116" spans="1:53" x14ac:dyDescent="0.15">
      <c r="C116" s="7">
        <v>11</v>
      </c>
      <c r="D116" s="8">
        <v>8.1081468444000002</v>
      </c>
      <c r="E116" s="10">
        <f t="shared" si="117"/>
        <v>14.6590776371613</v>
      </c>
      <c r="F116" s="7" t="s">
        <v>85</v>
      </c>
      <c r="G116" s="1">
        <v>12</v>
      </c>
      <c r="H116" s="9">
        <f t="shared" si="99"/>
        <v>8.1081468444000002</v>
      </c>
      <c r="I116" s="9">
        <f t="shared" si="100"/>
        <v>281.25814684439996</v>
      </c>
      <c r="J116" s="9">
        <f t="shared" si="101"/>
        <v>4.8696215369830397E-2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1.300039576900923</v>
      </c>
      <c r="P116" s="9">
        <f t="shared" si="104"/>
        <v>6.3307007226070536E-2</v>
      </c>
      <c r="Q116" s="12">
        <f t="shared" si="105"/>
        <v>1.899210216782116E-2</v>
      </c>
      <c r="R116" s="9">
        <f t="shared" si="106"/>
        <v>0.19436706250000002</v>
      </c>
      <c r="S116" s="13">
        <f t="shared" si="107"/>
        <v>9.7712554398568213E-2</v>
      </c>
      <c r="T116" s="2">
        <f t="shared" si="108"/>
        <v>0.01</v>
      </c>
      <c r="U116" s="14">
        <f t="shared" si="109"/>
        <v>9.7712554398568215E-4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6.4671255439856827E-3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5000</v>
      </c>
      <c r="AX116" s="1">
        <f t="shared" si="116"/>
        <v>4210937.2525907587</v>
      </c>
      <c r="AY116" s="1">
        <f>SUM(AX105:AX116)</f>
        <v>81228368.354696974</v>
      </c>
    </row>
    <row r="117" spans="1:53" x14ac:dyDescent="0.15">
      <c r="C117" s="7">
        <v>12</v>
      </c>
      <c r="D117" s="8">
        <v>-0.28507646480645199</v>
      </c>
      <c r="E117" s="10">
        <f t="shared" si="117"/>
        <v>8.1081468444000002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2.5854627371935499</v>
      </c>
      <c r="E121" s="7"/>
      <c r="F121" s="7"/>
      <c r="G121" s="1">
        <v>1</v>
      </c>
      <c r="H121" s="9">
        <f t="shared" ref="H121:H132" si="119">E122</f>
        <v>2.5854627371935499</v>
      </c>
      <c r="I121" s="9">
        <f t="shared" ref="I121:I132" si="120">H121+273.15</f>
        <v>275.73546273719353</v>
      </c>
      <c r="J121" s="9">
        <f t="shared" ref="J121:J132" si="121">EXP(($C$15*(I121-$C$13))/($C$16*I121*$C$13))</f>
        <v>2.4342559306851599E-2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6.930326634660651E-3</v>
      </c>
      <c r="Q121" s="12">
        <f t="shared" ref="Q121:Q132" si="125">P121*$B$123</f>
        <v>2.2870077894380147E-3</v>
      </c>
      <c r="R121" s="9">
        <f t="shared" ref="R121:R132" si="126">L121*$B$123</f>
        <v>9.3951000000000007E-2</v>
      </c>
      <c r="S121" s="13">
        <f t="shared" ref="S121:S132" si="127">Q121/R121</f>
        <v>2.4342559306851599E-2</v>
      </c>
      <c r="T121" s="2">
        <f t="shared" ref="T121:T132" si="128">$B$122/100</f>
        <v>0.01</v>
      </c>
      <c r="U121" s="14">
        <f t="shared" ref="U121:U132" si="129">S121*T121</f>
        <v>2.43425593068516E-4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5.7334255930685165E-3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2052.75</v>
      </c>
      <c r="AX121" s="1">
        <f t="shared" ref="AX121:AX132" si="136">AW121*10000*AV121*0.67*AU121*AT121</f>
        <v>740843.45977052662</v>
      </c>
      <c r="AZ121" s="1">
        <f t="shared" ref="AZ121:AZ132" si="137">$E$9/12</f>
        <v>250</v>
      </c>
      <c r="BA121" s="1">
        <f t="shared" ref="BA121:BA132" si="138">AZ121*10000*AV121*0.67*AU121*AT121</f>
        <v>90225.728872308682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-1.52211071351613</v>
      </c>
      <c r="E122" s="10">
        <f t="shared" ref="E122:E133" si="139">D121</f>
        <v>2.5854627371935499</v>
      </c>
      <c r="F122" s="7" t="s">
        <v>83</v>
      </c>
      <c r="G122" s="1">
        <v>2</v>
      </c>
      <c r="H122" s="9">
        <f t="shared" si="119"/>
        <v>-1.52211071351613</v>
      </c>
      <c r="I122" s="9">
        <f t="shared" si="120"/>
        <v>271.62788928648382</v>
      </c>
      <c r="J122" s="9">
        <f t="shared" si="121"/>
        <v>1.4271078505266164E-2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0.56246967336533937</v>
      </c>
      <c r="P122" s="9">
        <f t="shared" si="124"/>
        <v>8.0270488654281755E-3</v>
      </c>
      <c r="Q122" s="12">
        <f t="shared" si="125"/>
        <v>2.648926125591298E-3</v>
      </c>
      <c r="R122" s="9">
        <f t="shared" si="126"/>
        <v>9.3951000000000007E-2</v>
      </c>
      <c r="S122" s="13">
        <f t="shared" si="127"/>
        <v>2.8194762435645154E-2</v>
      </c>
      <c r="T122" s="2">
        <f t="shared" si="128"/>
        <v>0.01</v>
      </c>
      <c r="U122" s="14">
        <f t="shared" si="129"/>
        <v>2.8194762435645152E-4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5.7719476243564515E-3</v>
      </c>
      <c r="AU122" s="9">
        <f t="shared" si="133"/>
        <v>28.47</v>
      </c>
      <c r="AV122" s="1">
        <f t="shared" si="134"/>
        <v>0.33</v>
      </c>
      <c r="AW122" s="1">
        <f t="shared" si="135"/>
        <v>2052.75</v>
      </c>
      <c r="AX122" s="1">
        <f t="shared" si="136"/>
        <v>745821.07646293554</v>
      </c>
      <c r="AZ122" s="1">
        <f t="shared" si="137"/>
        <v>250</v>
      </c>
      <c r="BA122" s="1">
        <f t="shared" si="138"/>
        <v>90831.942085365416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-3.67231233172414</v>
      </c>
      <c r="E123" s="10">
        <f t="shared" si="139"/>
        <v>-1.52211071351613</v>
      </c>
      <c r="F123" s="7" t="s">
        <v>83</v>
      </c>
      <c r="G123" s="1">
        <v>3</v>
      </c>
      <c r="H123" s="9">
        <f t="shared" si="119"/>
        <v>-3.67231233172414</v>
      </c>
      <c r="I123" s="9">
        <f t="shared" si="120"/>
        <v>269.47768766827585</v>
      </c>
      <c r="J123" s="9">
        <f t="shared" si="121"/>
        <v>1.0721103633145875E-2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0.83914262449991117</v>
      </c>
      <c r="P123" s="9">
        <f t="shared" si="124"/>
        <v>8.9965350402535626E-3</v>
      </c>
      <c r="Q123" s="12">
        <f t="shared" si="125"/>
        <v>2.968856563283676E-3</v>
      </c>
      <c r="R123" s="9">
        <f t="shared" si="126"/>
        <v>9.3951000000000007E-2</v>
      </c>
      <c r="S123" s="13">
        <f t="shared" si="127"/>
        <v>3.1600052828428392E-2</v>
      </c>
      <c r="T123" s="2">
        <f t="shared" si="128"/>
        <v>0.01</v>
      </c>
      <c r="U123" s="14">
        <f t="shared" si="129"/>
        <v>3.1600052828428392E-4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5.8060005282842839E-3</v>
      </c>
      <c r="AU123" s="9">
        <f t="shared" si="133"/>
        <v>28.47</v>
      </c>
      <c r="AV123" s="1">
        <f t="shared" si="134"/>
        <v>0.33</v>
      </c>
      <c r="AW123" s="1">
        <f t="shared" si="135"/>
        <v>2052.75</v>
      </c>
      <c r="AX123" s="1">
        <f t="shared" si="136"/>
        <v>750221.21574295475</v>
      </c>
      <c r="AZ123" s="1">
        <f t="shared" si="137"/>
        <v>250</v>
      </c>
      <c r="BA123" s="1">
        <f t="shared" si="138"/>
        <v>91367.82556850015</v>
      </c>
    </row>
    <row r="124" spans="1:53" x14ac:dyDescent="0.15">
      <c r="C124" s="7">
        <v>3</v>
      </c>
      <c r="D124" s="8">
        <v>6.5989219007741902</v>
      </c>
      <c r="E124" s="10">
        <f t="shared" si="139"/>
        <v>-3.67231233172414</v>
      </c>
      <c r="F124" s="7" t="s">
        <v>83</v>
      </c>
      <c r="G124" s="1">
        <v>4</v>
      </c>
      <c r="H124" s="9">
        <f t="shared" si="119"/>
        <v>6.5989219007741902</v>
      </c>
      <c r="I124" s="9">
        <f t="shared" si="120"/>
        <v>279.74892190077418</v>
      </c>
      <c r="J124" s="9">
        <f t="shared" si="121"/>
        <v>4.0400251361168558E-2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1.1148460894596575</v>
      </c>
      <c r="P124" s="9">
        <f t="shared" si="124"/>
        <v>4.504006224318597E-2</v>
      </c>
      <c r="Q124" s="12">
        <f t="shared" si="125"/>
        <v>1.4863220540251371E-2</v>
      </c>
      <c r="R124" s="9">
        <f t="shared" si="126"/>
        <v>9.3951000000000007E-2</v>
      </c>
      <c r="S124" s="13">
        <f t="shared" si="127"/>
        <v>0.15820183436314003</v>
      </c>
      <c r="T124" s="2">
        <f t="shared" si="128"/>
        <v>0.01</v>
      </c>
      <c r="U124" s="14">
        <f t="shared" si="129"/>
        <v>1.5820183436314004E-3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7.0720183436314005E-3</v>
      </c>
      <c r="AU124" s="9">
        <f t="shared" si="133"/>
        <v>28.47</v>
      </c>
      <c r="AV124" s="1">
        <f t="shared" si="134"/>
        <v>0.33</v>
      </c>
      <c r="AW124" s="1">
        <f t="shared" si="135"/>
        <v>2052.75</v>
      </c>
      <c r="AX124" s="1">
        <f t="shared" si="136"/>
        <v>913809.45862288168</v>
      </c>
      <c r="AZ124" s="1">
        <f t="shared" si="137"/>
        <v>250</v>
      </c>
      <c r="BA124" s="1">
        <f t="shared" si="138"/>
        <v>111290.88522992104</v>
      </c>
    </row>
    <row r="125" spans="1:53" x14ac:dyDescent="0.15">
      <c r="C125" s="7">
        <v>4</v>
      </c>
      <c r="D125" s="8">
        <v>12.7752987808667</v>
      </c>
      <c r="E125" s="10">
        <f t="shared" si="139"/>
        <v>6.5989219007741902</v>
      </c>
      <c r="F125" s="7" t="s">
        <v>83</v>
      </c>
      <c r="G125" s="1">
        <v>5</v>
      </c>
      <c r="H125" s="9">
        <f t="shared" si="119"/>
        <v>12.7752987808667</v>
      </c>
      <c r="I125" s="9">
        <f t="shared" si="120"/>
        <v>285.92529878086668</v>
      </c>
      <c r="J125" s="9">
        <f t="shared" si="121"/>
        <v>8.568531082872119E-2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1.0163157258556479</v>
      </c>
      <c r="O125" s="9">
        <f t="shared" si="140"/>
        <v>0.33819030136082362</v>
      </c>
      <c r="P125" s="9">
        <f t="shared" si="124"/>
        <v>2.8977941091361061E-2</v>
      </c>
      <c r="Q125" s="12">
        <f t="shared" si="125"/>
        <v>9.5627205601491513E-3</v>
      </c>
      <c r="R125" s="9">
        <f t="shared" si="126"/>
        <v>9.3951000000000007E-2</v>
      </c>
      <c r="S125" s="13">
        <f t="shared" si="127"/>
        <v>0.10178412747229035</v>
      </c>
      <c r="T125" s="2">
        <f t="shared" si="128"/>
        <v>0.01</v>
      </c>
      <c r="U125" s="14">
        <f t="shared" si="129"/>
        <v>1.0178412747229035E-3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6.5078412747229036E-3</v>
      </c>
      <c r="AU125" s="9">
        <f t="shared" si="133"/>
        <v>28.47</v>
      </c>
      <c r="AV125" s="1">
        <f t="shared" si="134"/>
        <v>0.33</v>
      </c>
      <c r="AW125" s="1">
        <f t="shared" si="135"/>
        <v>2052.75</v>
      </c>
      <c r="AX125" s="1">
        <f t="shared" si="136"/>
        <v>840909.42968404433</v>
      </c>
      <c r="AZ125" s="1">
        <f t="shared" si="137"/>
        <v>250</v>
      </c>
      <c r="BA125" s="1">
        <f t="shared" si="138"/>
        <v>102412.54776324982</v>
      </c>
    </row>
    <row r="126" spans="1:53" x14ac:dyDescent="0.15">
      <c r="C126" s="7">
        <v>5</v>
      </c>
      <c r="D126" s="8">
        <v>15.8690248248387</v>
      </c>
      <c r="E126" s="10">
        <f t="shared" si="139"/>
        <v>12.7752987808667</v>
      </c>
      <c r="F126" s="7" t="s">
        <v>85</v>
      </c>
      <c r="G126" s="1">
        <v>6</v>
      </c>
      <c r="H126" s="9">
        <f t="shared" si="119"/>
        <v>15.8690248248387</v>
      </c>
      <c r="I126" s="9">
        <f t="shared" si="120"/>
        <v>289.01902482483865</v>
      </c>
      <c r="J126" s="9">
        <f t="shared" si="121"/>
        <v>0.12337137227297122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0.59391236026946248</v>
      </c>
      <c r="P126" s="9">
        <f t="shared" si="124"/>
        <v>7.3271782896322857E-2</v>
      </c>
      <c r="Q126" s="12">
        <f t="shared" si="125"/>
        <v>2.4179688355786544E-2</v>
      </c>
      <c r="R126" s="9">
        <f t="shared" si="126"/>
        <v>9.3951000000000007E-2</v>
      </c>
      <c r="S126" s="13">
        <f t="shared" si="127"/>
        <v>0.25736488548058606</v>
      </c>
      <c r="T126" s="2">
        <f t="shared" si="128"/>
        <v>0.01</v>
      </c>
      <c r="U126" s="14">
        <f t="shared" si="129"/>
        <v>2.5736488548058606E-3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8.0636488548058612E-3</v>
      </c>
      <c r="AU126" s="9">
        <f t="shared" si="133"/>
        <v>28.47</v>
      </c>
      <c r="AV126" s="1">
        <f t="shared" si="134"/>
        <v>0.33</v>
      </c>
      <c r="AW126" s="1">
        <f t="shared" si="135"/>
        <v>2052.75</v>
      </c>
      <c r="AX126" s="1">
        <f t="shared" si="136"/>
        <v>1041942.7999887586</v>
      </c>
      <c r="AZ126" s="1">
        <f t="shared" si="137"/>
        <v>250</v>
      </c>
      <c r="BA126" s="1">
        <f t="shared" si="138"/>
        <v>126895.96882094246</v>
      </c>
    </row>
    <row r="127" spans="1:53" x14ac:dyDescent="0.15">
      <c r="C127" s="7">
        <v>6</v>
      </c>
      <c r="D127" s="8">
        <v>21.923774029</v>
      </c>
      <c r="E127" s="10">
        <f t="shared" si="139"/>
        <v>15.8690248248387</v>
      </c>
      <c r="F127" s="7" t="s">
        <v>83</v>
      </c>
      <c r="G127" s="1">
        <v>7</v>
      </c>
      <c r="H127" s="9">
        <f t="shared" si="119"/>
        <v>21.923774029</v>
      </c>
      <c r="I127" s="9">
        <f t="shared" si="120"/>
        <v>295.07377402899999</v>
      </c>
      <c r="J127" s="9">
        <f t="shared" si="121"/>
        <v>0.24628280943140901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0.80534057737313958</v>
      </c>
      <c r="P127" s="9">
        <f t="shared" si="124"/>
        <v>0.19834153994456985</v>
      </c>
      <c r="Q127" s="12">
        <f t="shared" si="125"/>
        <v>6.545270818170805E-2</v>
      </c>
      <c r="R127" s="9">
        <f t="shared" si="126"/>
        <v>9.3951000000000007E-2</v>
      </c>
      <c r="S127" s="13">
        <f t="shared" si="127"/>
        <v>0.69666856320537351</v>
      </c>
      <c r="T127" s="2">
        <f t="shared" si="128"/>
        <v>0.01</v>
      </c>
      <c r="U127" s="14">
        <f t="shared" si="129"/>
        <v>6.9666856320537351E-3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1.6916685632053736E-2</v>
      </c>
      <c r="AU127" s="9">
        <f t="shared" si="133"/>
        <v>28.47</v>
      </c>
      <c r="AV127" s="1">
        <f t="shared" si="134"/>
        <v>0.33</v>
      </c>
      <c r="AW127" s="1">
        <f t="shared" si="135"/>
        <v>2052.75</v>
      </c>
      <c r="AX127" s="1">
        <f t="shared" si="136"/>
        <v>2185886.2050381331</v>
      </c>
      <c r="AZ127" s="1">
        <f t="shared" si="137"/>
        <v>250</v>
      </c>
      <c r="BA127" s="1">
        <f t="shared" si="138"/>
        <v>266214.37157936097</v>
      </c>
    </row>
    <row r="128" spans="1:53" x14ac:dyDescent="0.15">
      <c r="C128" s="7">
        <v>7</v>
      </c>
      <c r="D128" s="8">
        <v>25.280131669999999</v>
      </c>
      <c r="E128" s="10">
        <f t="shared" si="139"/>
        <v>21.923774029</v>
      </c>
      <c r="F128" s="7" t="s">
        <v>83</v>
      </c>
      <c r="G128" s="1">
        <v>8</v>
      </c>
      <c r="H128" s="9">
        <f t="shared" si="119"/>
        <v>25.280131669999999</v>
      </c>
      <c r="I128" s="9">
        <f t="shared" si="120"/>
        <v>298.43013166999998</v>
      </c>
      <c r="J128" s="9">
        <f t="shared" si="121"/>
        <v>0.35695059836750609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0.89169903742856982</v>
      </c>
      <c r="P128" s="9">
        <f t="shared" si="124"/>
        <v>0.31829250497385719</v>
      </c>
      <c r="Q128" s="12">
        <f t="shared" si="125"/>
        <v>0.10503652664137288</v>
      </c>
      <c r="R128" s="9">
        <f t="shared" si="126"/>
        <v>9.3951000000000007E-2</v>
      </c>
      <c r="S128" s="13">
        <f t="shared" si="127"/>
        <v>1.117992641285062</v>
      </c>
      <c r="T128" s="2">
        <f t="shared" si="128"/>
        <v>0.01</v>
      </c>
      <c r="U128" s="14">
        <f t="shared" si="129"/>
        <v>1.117992641285062E-2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2.1129926412850622E-2</v>
      </c>
      <c r="AU128" s="9">
        <f t="shared" si="133"/>
        <v>28.47</v>
      </c>
      <c r="AV128" s="1">
        <f t="shared" si="134"/>
        <v>0.33</v>
      </c>
      <c r="AW128" s="1">
        <f t="shared" si="135"/>
        <v>2052.75</v>
      </c>
      <c r="AX128" s="1">
        <f t="shared" si="136"/>
        <v>2730299.2834367487</v>
      </c>
      <c r="AZ128" s="1">
        <f t="shared" si="137"/>
        <v>250</v>
      </c>
      <c r="BA128" s="1">
        <f t="shared" si="138"/>
        <v>332517.26749929955</v>
      </c>
    </row>
    <row r="129" spans="1:54" x14ac:dyDescent="0.15">
      <c r="C129" s="7">
        <v>8</v>
      </c>
      <c r="D129" s="8">
        <v>23.5067513170968</v>
      </c>
      <c r="E129" s="10">
        <f t="shared" si="139"/>
        <v>25.280131669999999</v>
      </c>
      <c r="F129" s="7" t="s">
        <v>83</v>
      </c>
      <c r="G129" s="1">
        <v>9</v>
      </c>
      <c r="H129" s="9">
        <f t="shared" si="119"/>
        <v>23.5067513170968</v>
      </c>
      <c r="I129" s="9">
        <f t="shared" si="120"/>
        <v>296.65675131709679</v>
      </c>
      <c r="J129" s="9">
        <f t="shared" si="121"/>
        <v>0.29369996286159661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0.85810653245471258</v>
      </c>
      <c r="P129" s="9">
        <f t="shared" si="124"/>
        <v>0.25202585671324251</v>
      </c>
      <c r="Q129" s="12">
        <f t="shared" si="125"/>
        <v>8.316853271537003E-2</v>
      </c>
      <c r="R129" s="9">
        <f t="shared" si="126"/>
        <v>9.3951000000000007E-2</v>
      </c>
      <c r="S129" s="13">
        <f t="shared" si="127"/>
        <v>0.88523307591584999</v>
      </c>
      <c r="T129" s="2">
        <f t="shared" si="128"/>
        <v>0.01</v>
      </c>
      <c r="U129" s="14">
        <f t="shared" si="129"/>
        <v>8.8523307591585002E-3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1.8802330759158499E-2</v>
      </c>
      <c r="AU129" s="9">
        <f t="shared" si="133"/>
        <v>28.47</v>
      </c>
      <c r="AV129" s="1">
        <f t="shared" si="134"/>
        <v>0.33</v>
      </c>
      <c r="AW129" s="1">
        <f t="shared" si="135"/>
        <v>2052.75</v>
      </c>
      <c r="AX129" s="1">
        <f t="shared" si="136"/>
        <v>2429539.469075013</v>
      </c>
      <c r="AZ129" s="1">
        <f t="shared" si="137"/>
        <v>250</v>
      </c>
      <c r="BA129" s="1">
        <f t="shared" si="138"/>
        <v>295888.3776732448</v>
      </c>
    </row>
    <row r="130" spans="1:54" x14ac:dyDescent="0.15">
      <c r="C130" s="7">
        <v>9</v>
      </c>
      <c r="D130" s="8">
        <v>19.453030164000001</v>
      </c>
      <c r="E130" s="10">
        <f t="shared" si="139"/>
        <v>23.5067513170968</v>
      </c>
      <c r="F130" s="7" t="s">
        <v>83</v>
      </c>
      <c r="G130" s="1">
        <v>10</v>
      </c>
      <c r="H130" s="9">
        <f t="shared" si="119"/>
        <v>19.453030164000001</v>
      </c>
      <c r="I130" s="9">
        <f t="shared" si="120"/>
        <v>292.60303016399996</v>
      </c>
      <c r="J130" s="9">
        <f t="shared" si="121"/>
        <v>0.18639098542048654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0.89078067574147002</v>
      </c>
      <c r="P130" s="9">
        <f t="shared" si="124"/>
        <v>0.16603348794497949</v>
      </c>
      <c r="Q130" s="12">
        <f t="shared" si="125"/>
        <v>5.4791051021843236E-2</v>
      </c>
      <c r="R130" s="9">
        <f t="shared" si="126"/>
        <v>9.3951000000000007E-2</v>
      </c>
      <c r="S130" s="13">
        <f t="shared" si="127"/>
        <v>0.58318752351590974</v>
      </c>
      <c r="T130" s="2">
        <f t="shared" si="128"/>
        <v>0.01</v>
      </c>
      <c r="U130" s="14">
        <f t="shared" si="129"/>
        <v>5.8318752351590973E-3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1.5781875235159098E-2</v>
      </c>
      <c r="AU130" s="9">
        <f t="shared" si="133"/>
        <v>28.47</v>
      </c>
      <c r="AV130" s="1">
        <f t="shared" si="134"/>
        <v>0.33</v>
      </c>
      <c r="AW130" s="1">
        <f t="shared" si="135"/>
        <v>2052.75</v>
      </c>
      <c r="AX130" s="1">
        <f t="shared" si="136"/>
        <v>2039251.9029142193</v>
      </c>
      <c r="AZ130" s="1">
        <f t="shared" si="137"/>
        <v>250</v>
      </c>
      <c r="BA130" s="1">
        <f t="shared" si="138"/>
        <v>248356.09583658742</v>
      </c>
    </row>
    <row r="131" spans="1:54" x14ac:dyDescent="0.15">
      <c r="C131" s="7">
        <v>10</v>
      </c>
      <c r="D131" s="8">
        <v>14.6590776371613</v>
      </c>
      <c r="E131" s="10">
        <f t="shared" si="139"/>
        <v>19.453030164000001</v>
      </c>
      <c r="F131" s="7" t="s">
        <v>83</v>
      </c>
      <c r="G131" s="1">
        <v>11</v>
      </c>
      <c r="H131" s="9">
        <f t="shared" si="119"/>
        <v>14.6590776371613</v>
      </c>
      <c r="I131" s="9">
        <f t="shared" si="120"/>
        <v>287.80907763716129</v>
      </c>
      <c r="J131" s="9">
        <f t="shared" si="121"/>
        <v>0.1070793765267771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0.68850982840666608</v>
      </c>
      <c r="O131" s="9">
        <f t="shared" si="140"/>
        <v>0.32093735938982448</v>
      </c>
      <c r="P131" s="9">
        <f t="shared" si="124"/>
        <v>3.4365772347612594E-2</v>
      </c>
      <c r="Q131" s="12">
        <f t="shared" si="125"/>
        <v>1.1340704874712157E-2</v>
      </c>
      <c r="R131" s="9">
        <f t="shared" si="126"/>
        <v>9.3951000000000007E-2</v>
      </c>
      <c r="S131" s="13">
        <f t="shared" si="127"/>
        <v>0.1207087191696965</v>
      </c>
      <c r="T131" s="2">
        <f t="shared" si="128"/>
        <v>0.01</v>
      </c>
      <c r="U131" s="14">
        <f t="shared" si="129"/>
        <v>1.2070871916969651E-3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6.6970871916969656E-3</v>
      </c>
      <c r="AU131" s="9">
        <f t="shared" si="133"/>
        <v>28.47</v>
      </c>
      <c r="AV131" s="1">
        <f t="shared" si="134"/>
        <v>0.33</v>
      </c>
      <c r="AW131" s="1">
        <f t="shared" si="135"/>
        <v>2052.75</v>
      </c>
      <c r="AX131" s="1">
        <f t="shared" si="136"/>
        <v>865362.80360556312</v>
      </c>
      <c r="AZ131" s="1">
        <f t="shared" si="137"/>
        <v>250</v>
      </c>
      <c r="BA131" s="1">
        <f t="shared" si="138"/>
        <v>105390.67149014286</v>
      </c>
    </row>
    <row r="132" spans="1:54" x14ac:dyDescent="0.15">
      <c r="C132" s="7">
        <v>11</v>
      </c>
      <c r="D132" s="8">
        <v>8.1081468444000002</v>
      </c>
      <c r="E132" s="10">
        <f t="shared" si="139"/>
        <v>14.6590776371613</v>
      </c>
      <c r="F132" s="7" t="s">
        <v>85</v>
      </c>
      <c r="G132" s="1">
        <v>12</v>
      </c>
      <c r="H132" s="9">
        <f t="shared" si="119"/>
        <v>8.1081468444000002</v>
      </c>
      <c r="I132" s="9">
        <f t="shared" si="120"/>
        <v>281.25814684439996</v>
      </c>
      <c r="J132" s="9">
        <f t="shared" si="121"/>
        <v>4.8696215369830397E-2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0.57127158704221193</v>
      </c>
      <c r="P132" s="9">
        <f t="shared" si="124"/>
        <v>2.7818764237272364E-2</v>
      </c>
      <c r="Q132" s="12">
        <f t="shared" si="125"/>
        <v>9.1801921982998802E-3</v>
      </c>
      <c r="R132" s="9">
        <f t="shared" si="126"/>
        <v>9.3951000000000007E-2</v>
      </c>
      <c r="S132" s="13">
        <f t="shared" si="127"/>
        <v>9.7712554398568185E-2</v>
      </c>
      <c r="T132" s="2">
        <f t="shared" si="128"/>
        <v>0.01</v>
      </c>
      <c r="U132" s="14">
        <f t="shared" si="129"/>
        <v>9.7712554398568193E-4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6.4671255439856818E-3</v>
      </c>
      <c r="AU132" s="9">
        <f t="shared" si="133"/>
        <v>28.47</v>
      </c>
      <c r="AV132" s="1">
        <f t="shared" si="134"/>
        <v>0.33</v>
      </c>
      <c r="AW132" s="1">
        <f t="shared" si="135"/>
        <v>2052.75</v>
      </c>
      <c r="AX132" s="1">
        <f t="shared" si="136"/>
        <v>835648.35454897757</v>
      </c>
      <c r="AY132" s="1">
        <f>SUM(AX121:AX132)</f>
        <v>16119535.458890757</v>
      </c>
      <c r="AZ132" s="1">
        <f t="shared" si="137"/>
        <v>250</v>
      </c>
      <c r="BA132" s="1">
        <f t="shared" si="138"/>
        <v>101771.81275715229</v>
      </c>
      <c r="BB132" s="1">
        <f>SUM(BA121:BA132)</f>
        <v>1963163.4951760755</v>
      </c>
    </row>
    <row r="133" spans="1:54" x14ac:dyDescent="0.15">
      <c r="C133" s="7">
        <v>12</v>
      </c>
      <c r="D133" s="8">
        <v>-0.28507646480645199</v>
      </c>
      <c r="E133" s="10">
        <f t="shared" si="139"/>
        <v>8.1081468444000002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2.5854627371935499</v>
      </c>
      <c r="E136" s="7"/>
      <c r="F136" s="7"/>
      <c r="G136" s="1">
        <v>1</v>
      </c>
      <c r="H136" s="9">
        <f t="shared" ref="H136:H147" si="141">E137</f>
        <v>2.5854627371935499</v>
      </c>
      <c r="I136" s="9">
        <f t="shared" ref="I136:I147" si="142">H136+273.15</f>
        <v>275.73546273719353</v>
      </c>
      <c r="J136" s="9">
        <f t="shared" ref="J136:J147" si="143">EXP(($C$15*(I136-$C$13))/($C$16*I136*$C$13))</f>
        <v>2.4342559306851599E-2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1.8477168928200484E-2</v>
      </c>
      <c r="Q136" s="12">
        <f t="shared" ref="Q136:Q147" si="147">P136*$B$138</f>
        <v>4.804063921332126E-3</v>
      </c>
      <c r="R136" s="9">
        <f t="shared" ref="R136:R147" si="148">L136*$B$138</f>
        <v>0.19735245833333334</v>
      </c>
      <c r="S136" s="13">
        <f t="shared" ref="S136:S147" si="149">Q136/R136</f>
        <v>2.4342559306851599E-2</v>
      </c>
      <c r="T136" s="2">
        <f t="shared" ref="T136:T147" si="150">$B$137/100</f>
        <v>0.01</v>
      </c>
      <c r="U136" s="14">
        <f t="shared" ref="U136:U147" si="151">S136*T136</f>
        <v>2.43425593068516E-4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5.7334255930685165E-3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-1.52211071351613</v>
      </c>
      <c r="E137" s="10">
        <f t="shared" ref="E137:E148" si="159">D136</f>
        <v>2.5854627371935499</v>
      </c>
      <c r="F137" s="7" t="s">
        <v>83</v>
      </c>
      <c r="G137" s="1">
        <v>2</v>
      </c>
      <c r="H137" s="9">
        <f t="shared" si="141"/>
        <v>-1.52211071351613</v>
      </c>
      <c r="I137" s="9">
        <f t="shared" si="142"/>
        <v>271.62788928648382</v>
      </c>
      <c r="J137" s="9">
        <f t="shared" si="143"/>
        <v>1.4271078505266164E-2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1.499618664405133</v>
      </c>
      <c r="P137" s="9">
        <f t="shared" si="146"/>
        <v>2.1401175687688047E-2</v>
      </c>
      <c r="Q137" s="12">
        <f t="shared" si="147"/>
        <v>5.5643056787988924E-3</v>
      </c>
      <c r="R137" s="9">
        <f t="shared" si="148"/>
        <v>0.19735245833333334</v>
      </c>
      <c r="S137" s="13">
        <f t="shared" si="149"/>
        <v>2.8194762435645154E-2</v>
      </c>
      <c r="T137" s="2">
        <f t="shared" si="150"/>
        <v>0.01</v>
      </c>
      <c r="U137" s="14">
        <f t="shared" si="151"/>
        <v>2.8194762435645152E-4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5.7719476243564515E-3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-3.67231233172414</v>
      </c>
      <c r="E138" s="10">
        <f t="shared" si="159"/>
        <v>-1.52211071351613</v>
      </c>
      <c r="F138" s="7" t="s">
        <v>83</v>
      </c>
      <c r="G138" s="1">
        <v>3</v>
      </c>
      <c r="H138" s="9">
        <f t="shared" si="141"/>
        <v>-3.67231233172414</v>
      </c>
      <c r="I138" s="9">
        <f t="shared" si="142"/>
        <v>269.47768766827585</v>
      </c>
      <c r="J138" s="9">
        <f t="shared" si="143"/>
        <v>1.0721103633145875E-2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2.2372654053841119</v>
      </c>
      <c r="P138" s="9">
        <f t="shared" si="146"/>
        <v>2.398595426597518E-2</v>
      </c>
      <c r="Q138" s="12">
        <f t="shared" si="147"/>
        <v>6.2363481091535465E-3</v>
      </c>
      <c r="R138" s="9">
        <f t="shared" si="148"/>
        <v>0.19735245833333334</v>
      </c>
      <c r="S138" s="13">
        <f t="shared" si="149"/>
        <v>3.1600052828428392E-2</v>
      </c>
      <c r="T138" s="2">
        <f t="shared" si="150"/>
        <v>0.01</v>
      </c>
      <c r="U138" s="14">
        <f t="shared" si="151"/>
        <v>3.1600052828428392E-4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5.8060005282842839E-3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6.5989219007741902</v>
      </c>
      <c r="E139" s="10">
        <f t="shared" si="159"/>
        <v>-3.67231233172414</v>
      </c>
      <c r="F139" s="7" t="s">
        <v>83</v>
      </c>
      <c r="G139" s="1">
        <v>4</v>
      </c>
      <c r="H139" s="9">
        <f t="shared" si="141"/>
        <v>6.5989219007741902</v>
      </c>
      <c r="I139" s="9">
        <f t="shared" si="142"/>
        <v>279.74892190077418</v>
      </c>
      <c r="J139" s="9">
        <f t="shared" si="143"/>
        <v>4.0400251361168558E-2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2.9723273677848034</v>
      </c>
      <c r="P139" s="9">
        <f t="shared" si="146"/>
        <v>0.12008277278618656</v>
      </c>
      <c r="Q139" s="12">
        <f t="shared" si="147"/>
        <v>3.1221520924408507E-2</v>
      </c>
      <c r="R139" s="9">
        <f t="shared" si="148"/>
        <v>0.19735245833333334</v>
      </c>
      <c r="S139" s="13">
        <f t="shared" si="149"/>
        <v>0.15820183436314009</v>
      </c>
      <c r="T139" s="2">
        <f t="shared" si="150"/>
        <v>0.01</v>
      </c>
      <c r="U139" s="14">
        <f t="shared" si="151"/>
        <v>1.5820183436314008E-3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7.0720183436314013E-3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12.7752987808667</v>
      </c>
      <c r="E140" s="10">
        <f t="shared" si="159"/>
        <v>6.5989219007741902</v>
      </c>
      <c r="F140" s="7" t="s">
        <v>83</v>
      </c>
      <c r="G140" s="1">
        <v>5</v>
      </c>
      <c r="H140" s="9">
        <f t="shared" si="141"/>
        <v>12.7752987808667</v>
      </c>
      <c r="I140" s="9">
        <f t="shared" si="142"/>
        <v>285.92529878086668</v>
      </c>
      <c r="J140" s="9">
        <f t="shared" si="143"/>
        <v>8.568531082872119E-2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3.6112925116652836</v>
      </c>
      <c r="P140" s="9">
        <f t="shared" si="146"/>
        <v>0.30943472135547306</v>
      </c>
      <c r="Q140" s="12">
        <f t="shared" si="147"/>
        <v>8.0453027552422993E-2</v>
      </c>
      <c r="R140" s="9">
        <f t="shared" si="148"/>
        <v>0.19735245833333334</v>
      </c>
      <c r="S140" s="13">
        <f t="shared" si="149"/>
        <v>0.40766164370010416</v>
      </c>
      <c r="T140" s="2">
        <f t="shared" si="150"/>
        <v>0.01</v>
      </c>
      <c r="U140" s="14">
        <f t="shared" si="151"/>
        <v>4.076616437001042E-3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9.566616437001043E-3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15.8690248248387</v>
      </c>
      <c r="E141" s="10">
        <f t="shared" si="159"/>
        <v>12.7752987808667</v>
      </c>
      <c r="F141" s="7" t="s">
        <v>85</v>
      </c>
      <c r="G141" s="1">
        <v>6</v>
      </c>
      <c r="H141" s="9">
        <f t="shared" si="141"/>
        <v>15.8690248248387</v>
      </c>
      <c r="I141" s="9">
        <f t="shared" si="142"/>
        <v>289.01902482483865</v>
      </c>
      <c r="J141" s="9">
        <f t="shared" si="143"/>
        <v>0.12337137227297122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4.0609057069764773</v>
      </c>
      <c r="P141" s="9">
        <f t="shared" si="146"/>
        <v>0.50099950974082841</v>
      </c>
      <c r="Q141" s="12">
        <f t="shared" si="147"/>
        <v>0.1302598725326154</v>
      </c>
      <c r="R141" s="9">
        <f t="shared" si="148"/>
        <v>0.19735245833333334</v>
      </c>
      <c r="S141" s="13">
        <f t="shared" si="149"/>
        <v>0.6600367364697487</v>
      </c>
      <c r="T141" s="2">
        <f t="shared" si="150"/>
        <v>0.01</v>
      </c>
      <c r="U141" s="14">
        <f t="shared" si="151"/>
        <v>6.6003673646974868E-3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1.2090367364697489E-2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21.923774029</v>
      </c>
      <c r="E142" s="10">
        <f t="shared" si="159"/>
        <v>15.8690248248387</v>
      </c>
      <c r="F142" s="7" t="s">
        <v>83</v>
      </c>
      <c r="G142" s="1">
        <v>7</v>
      </c>
      <c r="H142" s="9">
        <f t="shared" si="141"/>
        <v>21.923774029</v>
      </c>
      <c r="I142" s="9">
        <f t="shared" si="142"/>
        <v>295.07377402899999</v>
      </c>
      <c r="J142" s="9">
        <f t="shared" si="143"/>
        <v>0.24628280943140901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4.3189541139023158</v>
      </c>
      <c r="P142" s="9">
        <f t="shared" si="146"/>
        <v>1.0636841529772041</v>
      </c>
      <c r="Q142" s="12">
        <f t="shared" si="147"/>
        <v>0.27655787977407309</v>
      </c>
      <c r="R142" s="9">
        <f t="shared" si="148"/>
        <v>0.19735245833333334</v>
      </c>
      <c r="S142" s="13">
        <f t="shared" si="149"/>
        <v>1.4013399281146008</v>
      </c>
      <c r="T142" s="2">
        <f t="shared" si="150"/>
        <v>0.01</v>
      </c>
      <c r="U142" s="14">
        <f t="shared" si="151"/>
        <v>1.4013399281146009E-2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2.3963399281146009E-2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25.280131669999999</v>
      </c>
      <c r="E143" s="10">
        <f t="shared" si="159"/>
        <v>21.923774029</v>
      </c>
      <c r="F143" s="7" t="s">
        <v>83</v>
      </c>
      <c r="G143" s="1">
        <v>8</v>
      </c>
      <c r="H143" s="9">
        <f t="shared" si="141"/>
        <v>25.280131669999999</v>
      </c>
      <c r="I143" s="9">
        <f t="shared" si="142"/>
        <v>298.43013166999998</v>
      </c>
      <c r="J143" s="9">
        <f t="shared" si="143"/>
        <v>0.35695059836750609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4.0143178775917789</v>
      </c>
      <c r="P143" s="9">
        <f t="shared" si="146"/>
        <v>1.4329131684437626</v>
      </c>
      <c r="Q143" s="12">
        <f t="shared" si="147"/>
        <v>0.37255742379537826</v>
      </c>
      <c r="R143" s="9">
        <f t="shared" si="148"/>
        <v>0.19735245833333334</v>
      </c>
      <c r="S143" s="13">
        <f t="shared" si="149"/>
        <v>1.887776959768696</v>
      </c>
      <c r="T143" s="2">
        <f t="shared" si="150"/>
        <v>0.01</v>
      </c>
      <c r="U143" s="14">
        <f t="shared" si="151"/>
        <v>1.8877769597686962E-2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2.8827769597686962E-2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23.5067513170968</v>
      </c>
      <c r="E144" s="10">
        <f t="shared" si="159"/>
        <v>25.280131669999999</v>
      </c>
      <c r="F144" s="7" t="s">
        <v>83</v>
      </c>
      <c r="G144" s="1">
        <v>9</v>
      </c>
      <c r="H144" s="9">
        <f t="shared" si="141"/>
        <v>23.5067513170968</v>
      </c>
      <c r="I144" s="9">
        <f t="shared" si="142"/>
        <v>296.65675131709679</v>
      </c>
      <c r="J144" s="9">
        <f t="shared" si="143"/>
        <v>0.29369996286159661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3.3404526258146832</v>
      </c>
      <c r="P144" s="9">
        <f t="shared" si="146"/>
        <v>0.98109081214269533</v>
      </c>
      <c r="Q144" s="12">
        <f t="shared" si="147"/>
        <v>0.25508361115710082</v>
      </c>
      <c r="R144" s="9">
        <f t="shared" si="148"/>
        <v>0.19735245833333334</v>
      </c>
      <c r="S144" s="13">
        <f t="shared" si="149"/>
        <v>1.2925281666684794</v>
      </c>
      <c r="T144" s="2">
        <f t="shared" si="150"/>
        <v>0.01</v>
      </c>
      <c r="U144" s="14">
        <f t="shared" si="151"/>
        <v>1.2925281666684794E-2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2.2875281666684795E-2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19.453030164000001</v>
      </c>
      <c r="E145" s="10">
        <f t="shared" si="159"/>
        <v>23.5067513170968</v>
      </c>
      <c r="F145" s="7" t="s">
        <v>83</v>
      </c>
      <c r="G145" s="1">
        <v>10</v>
      </c>
      <c r="H145" s="9">
        <f t="shared" si="141"/>
        <v>19.453030164000001</v>
      </c>
      <c r="I145" s="9">
        <f t="shared" si="142"/>
        <v>292.60303016399996</v>
      </c>
      <c r="J145" s="9">
        <f t="shared" si="143"/>
        <v>0.18639098542048654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3.1184097303386542</v>
      </c>
      <c r="P145" s="9">
        <f t="shared" si="146"/>
        <v>0.58124346258265547</v>
      </c>
      <c r="Q145" s="12">
        <f t="shared" si="147"/>
        <v>0.15112330027149043</v>
      </c>
      <c r="R145" s="9">
        <f t="shared" si="148"/>
        <v>0.19735245833333334</v>
      </c>
      <c r="S145" s="13">
        <f t="shared" si="149"/>
        <v>0.7657533204691036</v>
      </c>
      <c r="T145" s="2">
        <f t="shared" si="150"/>
        <v>0.01</v>
      </c>
      <c r="U145" s="14">
        <f t="shared" si="151"/>
        <v>7.657533204691036E-3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1.7607533204691037E-2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14.6590776371613</v>
      </c>
      <c r="E146" s="10">
        <f t="shared" si="159"/>
        <v>19.453030164000001</v>
      </c>
      <c r="F146" s="7" t="s">
        <v>83</v>
      </c>
      <c r="G146" s="1">
        <v>11</v>
      </c>
      <c r="H146" s="9">
        <f t="shared" si="141"/>
        <v>14.6590776371613</v>
      </c>
      <c r="I146" s="9">
        <f t="shared" si="142"/>
        <v>287.80907763716129</v>
      </c>
      <c r="J146" s="9">
        <f t="shared" si="143"/>
        <v>0.1070793765267771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3.2962141844226656</v>
      </c>
      <c r="P146" s="9">
        <f t="shared" si="146"/>
        <v>0.3529565597666981</v>
      </c>
      <c r="Q146" s="12">
        <f t="shared" si="147"/>
        <v>9.1768705539341508E-2</v>
      </c>
      <c r="R146" s="9">
        <f t="shared" si="148"/>
        <v>0.19735245833333334</v>
      </c>
      <c r="S146" s="13">
        <f t="shared" si="149"/>
        <v>0.46499904948912174</v>
      </c>
      <c r="T146" s="2">
        <f t="shared" si="150"/>
        <v>0.01</v>
      </c>
      <c r="U146" s="14">
        <f t="shared" si="151"/>
        <v>4.6499904948912171E-3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1.0139990494891216E-2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8.1081468444000002</v>
      </c>
      <c r="E147" s="10">
        <f t="shared" si="159"/>
        <v>14.6590776371613</v>
      </c>
      <c r="F147" s="7" t="s">
        <v>85</v>
      </c>
      <c r="G147" s="1">
        <v>12</v>
      </c>
      <c r="H147" s="9">
        <f t="shared" si="141"/>
        <v>8.1081468444000002</v>
      </c>
      <c r="I147" s="9">
        <f t="shared" si="142"/>
        <v>281.25814684439996</v>
      </c>
      <c r="J147" s="9">
        <f t="shared" si="143"/>
        <v>4.8696215369830397E-2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3.7023055413226342</v>
      </c>
      <c r="P147" s="9">
        <f t="shared" si="146"/>
        <v>0.18028826800516351</v>
      </c>
      <c r="Q147" s="12">
        <f t="shared" si="147"/>
        <v>4.6874949681342516E-2</v>
      </c>
      <c r="R147" s="9">
        <f t="shared" si="148"/>
        <v>0.19735245833333334</v>
      </c>
      <c r="S147" s="13">
        <f t="shared" si="149"/>
        <v>0.23751895505740056</v>
      </c>
      <c r="T147" s="2">
        <f t="shared" si="150"/>
        <v>0.01</v>
      </c>
      <c r="U147" s="14">
        <f t="shared" si="151"/>
        <v>2.3751895505740059E-3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7.8651895505740047E-3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-0.28507646480645199</v>
      </c>
      <c r="E148" s="10">
        <f t="shared" si="159"/>
        <v>8.1081468444000002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56918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271175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346836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394706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660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5200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1500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848246.59930046939</v>
      </c>
      <c r="J13" s="6" t="s">
        <v>37</v>
      </c>
      <c r="K13" s="6">
        <f>I13/(10000*1000)</f>
        <v>8.4824659930046939E-2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12.2398703207419</v>
      </c>
      <c r="E26" s="7"/>
      <c r="F26" s="7"/>
      <c r="G26" s="1">
        <v>1</v>
      </c>
      <c r="H26" s="9">
        <f t="shared" ref="H26:H37" si="0">E27</f>
        <v>12.2398703207419</v>
      </c>
      <c r="I26" s="9">
        <f t="shared" ref="I26:I37" si="1">H26+273.15</f>
        <v>285.38987032074186</v>
      </c>
      <c r="J26" s="9">
        <f t="shared" ref="J26:J37" si="2">EXP(($C$15*(I26-$C$13))/($C$16*I26*$C$13))</f>
        <v>8.0382172009162561E-2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3.2580577651965745</v>
      </c>
      <c r="Q26" s="12">
        <f t="shared" ref="Q26:Q37" si="6">P26*$B$28</f>
        <v>0.32580577651965748</v>
      </c>
      <c r="R26" s="9">
        <f t="shared" ref="R26:R37" si="7">L26*$B$28</f>
        <v>4.0532094166666672</v>
      </c>
      <c r="S26" s="13">
        <f t="shared" ref="S26:S37" si="8">Q26/R26</f>
        <v>8.0382172009162561E-2</v>
      </c>
      <c r="T26" s="2">
        <f t="shared" ref="T26:T37" si="9">$B$27/100</f>
        <v>0.34</v>
      </c>
      <c r="U26" s="14">
        <f t="shared" ref="U26:U37" si="10">S26*T26</f>
        <v>2.7329938483115272E-2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4.022993848311527E-2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10.2662314453548</v>
      </c>
      <c r="E27" s="10">
        <f t="shared" ref="E27:E38" si="18">D26</f>
        <v>12.2398703207419</v>
      </c>
      <c r="F27" s="7" t="s">
        <v>83</v>
      </c>
      <c r="G27" s="1">
        <v>2</v>
      </c>
      <c r="H27" s="9">
        <f t="shared" si="0"/>
        <v>10.2662314453548</v>
      </c>
      <c r="I27" s="9">
        <f t="shared" si="1"/>
        <v>283.41623144535475</v>
      </c>
      <c r="J27" s="9">
        <f t="shared" si="2"/>
        <v>6.338370270781879E-2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77.806130568136766</v>
      </c>
      <c r="P27" s="9">
        <f t="shared" si="5"/>
        <v>4.9316406487765123</v>
      </c>
      <c r="Q27" s="12">
        <f t="shared" si="6"/>
        <v>0.49316406487765124</v>
      </c>
      <c r="R27" s="9">
        <f t="shared" si="7"/>
        <v>4.0532094166666672</v>
      </c>
      <c r="S27" s="13">
        <f t="shared" si="8"/>
        <v>0.12167248572200005</v>
      </c>
      <c r="T27" s="2">
        <f t="shared" si="9"/>
        <v>0.34</v>
      </c>
      <c r="U27" s="14">
        <f t="shared" si="10"/>
        <v>4.1368645145480019E-2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5.4268645145480021E-2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10.1319636091034</v>
      </c>
      <c r="E28" s="10">
        <f t="shared" si="18"/>
        <v>10.2662314453548</v>
      </c>
      <c r="F28" s="7" t="s">
        <v>83</v>
      </c>
      <c r="G28" s="1">
        <v>3</v>
      </c>
      <c r="H28" s="9">
        <f t="shared" si="0"/>
        <v>10.1319636091034</v>
      </c>
      <c r="I28" s="9">
        <f t="shared" si="1"/>
        <v>283.2819636091034</v>
      </c>
      <c r="J28" s="9">
        <f t="shared" si="2"/>
        <v>6.2359960455105445E-2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113.40658408602692</v>
      </c>
      <c r="P28" s="9">
        <f t="shared" si="5"/>
        <v>7.0720300989532294</v>
      </c>
      <c r="Q28" s="12">
        <f t="shared" si="6"/>
        <v>0.70720300989532303</v>
      </c>
      <c r="R28" s="9">
        <f t="shared" si="7"/>
        <v>4.0532094166666672</v>
      </c>
      <c r="S28" s="13">
        <f t="shared" si="8"/>
        <v>0.17447976089943118</v>
      </c>
      <c r="T28" s="2">
        <f t="shared" si="9"/>
        <v>0.34</v>
      </c>
      <c r="U28" s="14">
        <f t="shared" si="10"/>
        <v>5.9323118705806609E-2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7.222311870580661E-2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12.185054585032301</v>
      </c>
      <c r="E29" s="10">
        <f t="shared" si="18"/>
        <v>10.1319636091034</v>
      </c>
      <c r="F29" s="7" t="s">
        <v>83</v>
      </c>
      <c r="G29" s="1">
        <v>4</v>
      </c>
      <c r="H29" s="9">
        <f t="shared" si="0"/>
        <v>12.185054585032301</v>
      </c>
      <c r="I29" s="9">
        <f t="shared" si="1"/>
        <v>285.33505458503225</v>
      </c>
      <c r="J29" s="9">
        <f t="shared" si="2"/>
        <v>7.9857044716091161E-2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146.86664815374036</v>
      </c>
      <c r="P29" s="9">
        <f t="shared" si="5"/>
        <v>11.728336488915671</v>
      </c>
      <c r="Q29" s="12">
        <f t="shared" si="6"/>
        <v>1.1728336488915672</v>
      </c>
      <c r="R29" s="9">
        <f t="shared" si="7"/>
        <v>4.0532094166666672</v>
      </c>
      <c r="S29" s="13">
        <f t="shared" si="8"/>
        <v>0.28935925295863391</v>
      </c>
      <c r="T29" s="2">
        <f t="shared" si="9"/>
        <v>0.34</v>
      </c>
      <c r="U29" s="14">
        <f t="shared" si="10"/>
        <v>9.8382146005935533E-2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0.11128214600593553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17.125429603000001</v>
      </c>
      <c r="E30" s="10">
        <f t="shared" si="18"/>
        <v>12.185054585032301</v>
      </c>
      <c r="F30" s="7" t="s">
        <v>83</v>
      </c>
      <c r="G30" s="1">
        <v>5</v>
      </c>
      <c r="H30" s="9">
        <f t="shared" si="0"/>
        <v>17.125429603000001</v>
      </c>
      <c r="I30" s="9">
        <f t="shared" si="1"/>
        <v>290.27542960299996</v>
      </c>
      <c r="J30" s="9">
        <f t="shared" si="2"/>
        <v>0.14273878099353041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128.38139608158346</v>
      </c>
      <c r="O30" s="9">
        <f t="shared" si="19"/>
        <v>47.289009749907905</v>
      </c>
      <c r="P30" s="9">
        <f t="shared" si="5"/>
        <v>6.7499756060930283</v>
      </c>
      <c r="Q30" s="12">
        <f t="shared" si="6"/>
        <v>0.67499756060930283</v>
      </c>
      <c r="R30" s="9">
        <f t="shared" si="7"/>
        <v>4.0532094166666672</v>
      </c>
      <c r="S30" s="13">
        <f t="shared" si="8"/>
        <v>0.16653409464453883</v>
      </c>
      <c r="T30" s="2">
        <f t="shared" si="9"/>
        <v>0.34</v>
      </c>
      <c r="U30" s="14">
        <f t="shared" si="10"/>
        <v>5.6621592179143206E-2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8.2271592179143205E-2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20.1825528241935</v>
      </c>
      <c r="E31" s="10">
        <f t="shared" si="18"/>
        <v>17.125429603000001</v>
      </c>
      <c r="F31" s="7" t="s">
        <v>85</v>
      </c>
      <c r="G31" s="1">
        <v>6</v>
      </c>
      <c r="H31" s="9">
        <f t="shared" si="0"/>
        <v>20.1825528241935</v>
      </c>
      <c r="I31" s="9">
        <f t="shared" si="1"/>
        <v>293.3325528241935</v>
      </c>
      <c r="J31" s="9">
        <f t="shared" si="2"/>
        <v>0.20247280565438577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81.071128310481541</v>
      </c>
      <c r="P31" s="9">
        <f t="shared" si="5"/>
        <v>16.4146988065899</v>
      </c>
      <c r="Q31" s="12">
        <f t="shared" si="6"/>
        <v>1.64146988065899</v>
      </c>
      <c r="R31" s="9">
        <f t="shared" si="7"/>
        <v>4.0532094166666672</v>
      </c>
      <c r="S31" s="13">
        <f t="shared" si="8"/>
        <v>0.40498027906214729</v>
      </c>
      <c r="T31" s="2">
        <f t="shared" si="9"/>
        <v>0.34</v>
      </c>
      <c r="U31" s="14">
        <f t="shared" si="10"/>
        <v>0.13769329488113008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0.16334329488113009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25.666631155000001</v>
      </c>
      <c r="E32" s="10">
        <f t="shared" si="18"/>
        <v>20.1825528241935</v>
      </c>
      <c r="F32" s="7" t="s">
        <v>83</v>
      </c>
      <c r="G32" s="1">
        <v>7</v>
      </c>
      <c r="H32" s="9">
        <f t="shared" si="0"/>
        <v>25.666631155000001</v>
      </c>
      <c r="I32" s="9">
        <f t="shared" si="1"/>
        <v>298.81663115499998</v>
      </c>
      <c r="J32" s="9">
        <f t="shared" si="2"/>
        <v>0.37233644160037982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105.18852367055831</v>
      </c>
      <c r="P32" s="9">
        <f t="shared" si="5"/>
        <v>39.165520600693007</v>
      </c>
      <c r="Q32" s="12">
        <f t="shared" si="6"/>
        <v>3.9165520600693009</v>
      </c>
      <c r="R32" s="9">
        <f t="shared" si="7"/>
        <v>4.0532094166666672</v>
      </c>
      <c r="S32" s="13">
        <f t="shared" si="8"/>
        <v>0.96628416088361102</v>
      </c>
      <c r="T32" s="2">
        <f t="shared" si="9"/>
        <v>0.34</v>
      </c>
      <c r="U32" s="14">
        <f t="shared" si="10"/>
        <v>0.32853661470042778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0.36063661470042779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29.144958028387101</v>
      </c>
      <c r="E33" s="10">
        <f t="shared" si="18"/>
        <v>25.666631155000001</v>
      </c>
      <c r="F33" s="7" t="s">
        <v>83</v>
      </c>
      <c r="G33" s="1">
        <v>8</v>
      </c>
      <c r="H33" s="9">
        <f t="shared" si="0"/>
        <v>29.144958028387101</v>
      </c>
      <c r="I33" s="9">
        <f t="shared" si="1"/>
        <v>302.2949580283871</v>
      </c>
      <c r="J33" s="9">
        <f t="shared" si="2"/>
        <v>0.54170854335642415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106.55509723653196</v>
      </c>
      <c r="P33" s="9">
        <f t="shared" si="5"/>
        <v>57.721806511203866</v>
      </c>
      <c r="Q33" s="12">
        <f t="shared" si="6"/>
        <v>5.7721806511203866</v>
      </c>
      <c r="R33" s="9">
        <f t="shared" si="7"/>
        <v>4.0532094166666672</v>
      </c>
      <c r="S33" s="13">
        <f t="shared" si="8"/>
        <v>1.4241012634050845</v>
      </c>
      <c r="T33" s="2">
        <f t="shared" si="9"/>
        <v>0.34</v>
      </c>
      <c r="U33" s="14">
        <f t="shared" si="10"/>
        <v>0.48419442955772873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0.51629442955772875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28.664991113225799</v>
      </c>
      <c r="E34" s="10">
        <f t="shared" si="18"/>
        <v>29.144958028387101</v>
      </c>
      <c r="F34" s="7" t="s">
        <v>83</v>
      </c>
      <c r="G34" s="1">
        <v>9</v>
      </c>
      <c r="H34" s="9">
        <f t="shared" si="0"/>
        <v>28.664991113225799</v>
      </c>
      <c r="I34" s="9">
        <f t="shared" si="1"/>
        <v>301.8149911132258</v>
      </c>
      <c r="J34" s="9">
        <f t="shared" si="2"/>
        <v>0.51465987864428753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89.365384891994765</v>
      </c>
      <c r="P34" s="9">
        <f t="shared" si="5"/>
        <v>45.992778143514073</v>
      </c>
      <c r="Q34" s="12">
        <f t="shared" si="6"/>
        <v>4.5992778143514075</v>
      </c>
      <c r="R34" s="9">
        <f t="shared" si="7"/>
        <v>4.0532094166666672</v>
      </c>
      <c r="S34" s="13">
        <f t="shared" si="8"/>
        <v>1.1347249405469464</v>
      </c>
      <c r="T34" s="2">
        <f t="shared" si="9"/>
        <v>0.34</v>
      </c>
      <c r="U34" s="14">
        <f t="shared" si="10"/>
        <v>0.38580647978596178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0.41790647978596179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25.534871324333299</v>
      </c>
      <c r="E35" s="10">
        <f t="shared" si="18"/>
        <v>28.664991113225799</v>
      </c>
      <c r="F35" s="7" t="s">
        <v>83</v>
      </c>
      <c r="G35" s="1">
        <v>10</v>
      </c>
      <c r="H35" s="9">
        <f t="shared" si="0"/>
        <v>25.534871324333299</v>
      </c>
      <c r="I35" s="9">
        <f t="shared" si="1"/>
        <v>298.6848713243333</v>
      </c>
      <c r="J35" s="9">
        <f t="shared" si="2"/>
        <v>0.36702272011849768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83.904700915147345</v>
      </c>
      <c r="P35" s="9">
        <f t="shared" si="5"/>
        <v>30.794931560606379</v>
      </c>
      <c r="Q35" s="12">
        <f t="shared" si="6"/>
        <v>3.079493156060638</v>
      </c>
      <c r="R35" s="9">
        <f t="shared" si="7"/>
        <v>4.0532094166666672</v>
      </c>
      <c r="S35" s="13">
        <f t="shared" si="8"/>
        <v>0.75976660455733203</v>
      </c>
      <c r="T35" s="2">
        <f t="shared" si="9"/>
        <v>0.34</v>
      </c>
      <c r="U35" s="14">
        <f t="shared" si="10"/>
        <v>0.25832064554949291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0.29042064554949293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21.855843191935499</v>
      </c>
      <c r="E36" s="10">
        <f t="shared" si="18"/>
        <v>25.534871324333299</v>
      </c>
      <c r="F36" s="7" t="s">
        <v>83</v>
      </c>
      <c r="G36" s="1">
        <v>11</v>
      </c>
      <c r="H36" s="9">
        <f t="shared" si="0"/>
        <v>21.855843191935499</v>
      </c>
      <c r="I36" s="9">
        <f t="shared" si="1"/>
        <v>295.00584319193547</v>
      </c>
      <c r="J36" s="9">
        <f t="shared" si="2"/>
        <v>0.2444185485964418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50.454280886813912</v>
      </c>
      <c r="O36" s="9">
        <f t="shared" si="19"/>
        <v>43.187582634393713</v>
      </c>
      <c r="P36" s="9">
        <f t="shared" si="5"/>
        <v>10.555846264887405</v>
      </c>
      <c r="Q36" s="12">
        <f t="shared" si="6"/>
        <v>1.0555846264887405</v>
      </c>
      <c r="R36" s="9">
        <f t="shared" si="7"/>
        <v>4.0532094166666672</v>
      </c>
      <c r="S36" s="13">
        <f t="shared" si="8"/>
        <v>0.26043180057467802</v>
      </c>
      <c r="T36" s="2">
        <f t="shared" si="9"/>
        <v>0.34</v>
      </c>
      <c r="U36" s="14">
        <f t="shared" si="10"/>
        <v>8.8546812195390526E-2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0.12064681219539053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17.7262936533333</v>
      </c>
      <c r="E37" s="10">
        <f t="shared" si="18"/>
        <v>21.855843191935499</v>
      </c>
      <c r="F37" s="7" t="s">
        <v>85</v>
      </c>
      <c r="G37" s="1">
        <v>12</v>
      </c>
      <c r="H37" s="9">
        <f t="shared" si="0"/>
        <v>17.7262936533333</v>
      </c>
      <c r="I37" s="9">
        <f t="shared" si="1"/>
        <v>290.87629365333328</v>
      </c>
      <c r="J37" s="9">
        <f t="shared" si="2"/>
        <v>0.15297992495901142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73.163830536172981</v>
      </c>
      <c r="P37" s="9">
        <f t="shared" si="5"/>
        <v>11.192597305137571</v>
      </c>
      <c r="Q37" s="12">
        <f t="shared" si="6"/>
        <v>1.1192597305137573</v>
      </c>
      <c r="R37" s="9">
        <f t="shared" si="7"/>
        <v>4.0532094166666672</v>
      </c>
      <c r="S37" s="13">
        <f t="shared" si="8"/>
        <v>0.27614159927473697</v>
      </c>
      <c r="T37" s="2">
        <f t="shared" si="9"/>
        <v>0.34</v>
      </c>
      <c r="U37" s="14">
        <f t="shared" si="10"/>
        <v>9.3888143753410577E-2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0.10678814375341057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13.4733347054839</v>
      </c>
      <c r="E38" s="10">
        <f t="shared" si="18"/>
        <v>17.7262936533333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12.2398703207419</v>
      </c>
      <c r="E42" s="7"/>
      <c r="F42" s="7"/>
      <c r="G42" s="1">
        <v>1</v>
      </c>
      <c r="H42" s="9">
        <f t="shared" ref="H42:H53" si="20">E43</f>
        <v>12.2398703207419</v>
      </c>
      <c r="I42" s="9">
        <f t="shared" ref="I42:I53" si="21">H42+273.15</f>
        <v>285.38987032074186</v>
      </c>
      <c r="J42" s="9">
        <f t="shared" ref="J42:J53" si="22">EXP(($C$15*(I42-$C$13))/($C$16*I42*$C$13))</f>
        <v>8.0382172009162561E-2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4.7309932113142743</v>
      </c>
      <c r="Q42" s="12">
        <f t="shared" ref="Q42:Q53" si="26">P42*$B$44</f>
        <v>1.1354383707154259</v>
      </c>
      <c r="R42" s="9">
        <f t="shared" ref="R42:R53" si="27">L42*$B$44</f>
        <v>14.125500000000001</v>
      </c>
      <c r="S42" s="13">
        <f t="shared" ref="S42:S53" si="28">Q42/R42</f>
        <v>8.0382172009162561E-2</v>
      </c>
      <c r="T42" s="2">
        <f t="shared" ref="T42:T53" si="29">$B$43/100</f>
        <v>0.43</v>
      </c>
      <c r="U42" s="14">
        <f t="shared" ref="U42:U53" si="30">S42*T42</f>
        <v>3.4564333963939903E-2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4.29843339639399E-2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4743.166666666667</v>
      </c>
      <c r="AU42" s="1">
        <f t="shared" ref="AU42:AU53" si="38">AT42*10000*AS42*0.67*AR42*AQ42</f>
        <v>44873377.986962505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10.2662314453548</v>
      </c>
      <c r="E43" s="10">
        <f t="shared" ref="E43:E54" si="39">D42</f>
        <v>12.2398703207419</v>
      </c>
      <c r="F43" s="7" t="s">
        <v>83</v>
      </c>
      <c r="G43" s="1">
        <v>2</v>
      </c>
      <c r="H43" s="9">
        <f t="shared" si="20"/>
        <v>10.2662314453548</v>
      </c>
      <c r="I43" s="9">
        <f t="shared" si="21"/>
        <v>283.41623144535475</v>
      </c>
      <c r="J43" s="9">
        <f t="shared" si="22"/>
        <v>6.338370270781879E-2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112.98150678868573</v>
      </c>
      <c r="P43" s="9">
        <f t="shared" si="25"/>
        <v>7.1611862377754667</v>
      </c>
      <c r="Q43" s="12">
        <f t="shared" si="26"/>
        <v>1.718684697066112</v>
      </c>
      <c r="R43" s="9">
        <f t="shared" si="27"/>
        <v>14.125500000000001</v>
      </c>
      <c r="S43" s="13">
        <f t="shared" si="28"/>
        <v>0.12167248572200007</v>
      </c>
      <c r="T43" s="2">
        <f t="shared" si="29"/>
        <v>0.43</v>
      </c>
      <c r="U43" s="14">
        <f t="shared" si="30"/>
        <v>5.2319168860460029E-2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6.0739168860460026E-2</v>
      </c>
      <c r="AR43" s="9">
        <f t="shared" si="35"/>
        <v>136.875</v>
      </c>
      <c r="AS43" s="1">
        <f t="shared" si="36"/>
        <v>0.24</v>
      </c>
      <c r="AT43" s="1">
        <f t="shared" si="37"/>
        <v>4743.166666666667</v>
      </c>
      <c r="AU43" s="1">
        <f t="shared" si="38"/>
        <v>63408489.362098336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10.1319636091034</v>
      </c>
      <c r="E44" s="10">
        <f t="shared" si="39"/>
        <v>10.2662314453548</v>
      </c>
      <c r="F44" s="7" t="s">
        <v>83</v>
      </c>
      <c r="G44" s="1">
        <v>3</v>
      </c>
      <c r="H44" s="9">
        <f t="shared" si="20"/>
        <v>10.1319636091034</v>
      </c>
      <c r="I44" s="9">
        <f t="shared" si="21"/>
        <v>283.2819636091034</v>
      </c>
      <c r="J44" s="9">
        <f t="shared" si="22"/>
        <v>6.2359960455105445E-2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164.67657055091027</v>
      </c>
      <c r="P44" s="9">
        <f t="shared" si="25"/>
        <v>10.269224427437146</v>
      </c>
      <c r="Q44" s="12">
        <f t="shared" si="26"/>
        <v>2.464613862584915</v>
      </c>
      <c r="R44" s="9">
        <f t="shared" si="27"/>
        <v>14.125500000000001</v>
      </c>
      <c r="S44" s="13">
        <f t="shared" si="28"/>
        <v>0.17447976089943115</v>
      </c>
      <c r="T44" s="2">
        <f t="shared" si="29"/>
        <v>0.43</v>
      </c>
      <c r="U44" s="14">
        <f t="shared" si="30"/>
        <v>7.5026297186755395E-2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8.3446297186755405E-2</v>
      </c>
      <c r="AR44" s="9">
        <f t="shared" si="35"/>
        <v>136.875</v>
      </c>
      <c r="AS44" s="1">
        <f t="shared" si="36"/>
        <v>0.24</v>
      </c>
      <c r="AT44" s="1">
        <f t="shared" si="37"/>
        <v>4743.166666666667</v>
      </c>
      <c r="AU44" s="1">
        <f t="shared" si="38"/>
        <v>87113533.93110624</v>
      </c>
    </row>
    <row r="45" spans="1:48" x14ac:dyDescent="0.15">
      <c r="C45" s="7">
        <v>3</v>
      </c>
      <c r="D45" s="8">
        <v>12.185054585032301</v>
      </c>
      <c r="E45" s="10">
        <f t="shared" si="39"/>
        <v>10.1319636091034</v>
      </c>
      <c r="F45" s="7" t="s">
        <v>83</v>
      </c>
      <c r="G45" s="1">
        <v>4</v>
      </c>
      <c r="H45" s="9">
        <f t="shared" si="20"/>
        <v>12.185054585032301</v>
      </c>
      <c r="I45" s="9">
        <f t="shared" si="21"/>
        <v>285.33505458503225</v>
      </c>
      <c r="J45" s="9">
        <f t="shared" si="22"/>
        <v>7.9857044716091161E-2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213.26359612347315</v>
      </c>
      <c r="P45" s="9">
        <f t="shared" si="25"/>
        <v>17.0306005319466</v>
      </c>
      <c r="Q45" s="12">
        <f t="shared" si="26"/>
        <v>4.0873441276671842</v>
      </c>
      <c r="R45" s="9">
        <f t="shared" si="27"/>
        <v>14.125500000000001</v>
      </c>
      <c r="S45" s="13">
        <f t="shared" si="28"/>
        <v>0.28935925295863396</v>
      </c>
      <c r="T45" s="2">
        <f t="shared" si="29"/>
        <v>0.43</v>
      </c>
      <c r="U45" s="14">
        <f t="shared" si="30"/>
        <v>0.1244244787722126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0.13284447877221259</v>
      </c>
      <c r="AR45" s="9">
        <f t="shared" si="35"/>
        <v>136.875</v>
      </c>
      <c r="AS45" s="1">
        <f t="shared" si="36"/>
        <v>0.24</v>
      </c>
      <c r="AT45" s="1">
        <f t="shared" si="37"/>
        <v>4743.166666666667</v>
      </c>
      <c r="AU45" s="1">
        <f t="shared" si="38"/>
        <v>138682630.61671308</v>
      </c>
    </row>
    <row r="46" spans="1:48" x14ac:dyDescent="0.15">
      <c r="C46" s="7">
        <v>4</v>
      </c>
      <c r="D46" s="8">
        <v>17.125429603000001</v>
      </c>
      <c r="E46" s="10">
        <f t="shared" si="39"/>
        <v>12.185054585032301</v>
      </c>
      <c r="F46" s="7" t="s">
        <v>83</v>
      </c>
      <c r="G46" s="1">
        <v>5</v>
      </c>
      <c r="H46" s="9">
        <f t="shared" si="20"/>
        <v>17.125429603000001</v>
      </c>
      <c r="I46" s="9">
        <f t="shared" si="21"/>
        <v>290.27542960299996</v>
      </c>
      <c r="J46" s="9">
        <f t="shared" si="22"/>
        <v>0.14273878099353041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186.42134581195023</v>
      </c>
      <c r="O46" s="9">
        <f t="shared" si="40"/>
        <v>68.667899779576345</v>
      </c>
      <c r="P46" s="9">
        <f t="shared" si="25"/>
        <v>9.8015723079226422</v>
      </c>
      <c r="Q46" s="12">
        <f t="shared" si="26"/>
        <v>2.3523773539014341</v>
      </c>
      <c r="R46" s="9">
        <f t="shared" si="27"/>
        <v>14.125500000000001</v>
      </c>
      <c r="S46" s="13">
        <f t="shared" si="28"/>
        <v>0.16653409464453889</v>
      </c>
      <c r="T46" s="2">
        <f t="shared" si="29"/>
        <v>0.43</v>
      </c>
      <c r="U46" s="14">
        <f t="shared" si="30"/>
        <v>7.1609660697151717E-2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8.720966069715172E-2</v>
      </c>
      <c r="AR46" s="9">
        <f t="shared" si="35"/>
        <v>136.875</v>
      </c>
      <c r="AS46" s="1">
        <f t="shared" si="36"/>
        <v>0.24</v>
      </c>
      <c r="AT46" s="1">
        <f t="shared" si="37"/>
        <v>4743.166666666667</v>
      </c>
      <c r="AU46" s="1">
        <f t="shared" si="38"/>
        <v>91042286.984393686</v>
      </c>
    </row>
    <row r="47" spans="1:48" x14ac:dyDescent="0.15">
      <c r="C47" s="7">
        <v>5</v>
      </c>
      <c r="D47" s="8">
        <v>20.1825528241935</v>
      </c>
      <c r="E47" s="10">
        <f t="shared" si="39"/>
        <v>17.125429603000001</v>
      </c>
      <c r="F47" s="7" t="s">
        <v>85</v>
      </c>
      <c r="G47" s="1">
        <v>6</v>
      </c>
      <c r="H47" s="9">
        <f t="shared" si="20"/>
        <v>20.1825528241935</v>
      </c>
      <c r="I47" s="9">
        <f t="shared" si="21"/>
        <v>293.3325528241935</v>
      </c>
      <c r="J47" s="9">
        <f t="shared" si="22"/>
        <v>0.20247280565438577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117.72257747165371</v>
      </c>
      <c r="P47" s="9">
        <f t="shared" si="25"/>
        <v>23.835620549551514</v>
      </c>
      <c r="Q47" s="12">
        <f t="shared" si="26"/>
        <v>5.7205489318923632</v>
      </c>
      <c r="R47" s="9">
        <f t="shared" si="27"/>
        <v>14.125500000000001</v>
      </c>
      <c r="S47" s="13">
        <f t="shared" si="28"/>
        <v>0.4049802790621474</v>
      </c>
      <c r="T47" s="2">
        <f t="shared" si="29"/>
        <v>0.43</v>
      </c>
      <c r="U47" s="14">
        <f t="shared" si="30"/>
        <v>0.17414151999672337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0.18974151999672334</v>
      </c>
      <c r="AR47" s="9">
        <f t="shared" si="35"/>
        <v>136.875</v>
      </c>
      <c r="AS47" s="1">
        <f t="shared" si="36"/>
        <v>0.24</v>
      </c>
      <c r="AT47" s="1">
        <f t="shared" si="37"/>
        <v>4743.166666666667</v>
      </c>
      <c r="AU47" s="1">
        <f t="shared" si="38"/>
        <v>198080141.33187595</v>
      </c>
    </row>
    <row r="48" spans="1:48" x14ac:dyDescent="0.15">
      <c r="C48" s="7">
        <v>6</v>
      </c>
      <c r="D48" s="8">
        <v>25.666631155000001</v>
      </c>
      <c r="E48" s="10">
        <f t="shared" si="39"/>
        <v>20.1825528241935</v>
      </c>
      <c r="F48" s="7" t="s">
        <v>83</v>
      </c>
      <c r="G48" s="1">
        <v>7</v>
      </c>
      <c r="H48" s="9">
        <f t="shared" si="20"/>
        <v>25.666631155000001</v>
      </c>
      <c r="I48" s="9">
        <f t="shared" si="21"/>
        <v>298.81663115499998</v>
      </c>
      <c r="J48" s="9">
        <f t="shared" si="22"/>
        <v>0.37233644160037982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152.74320692210219</v>
      </c>
      <c r="P48" s="9">
        <f t="shared" si="25"/>
        <v>56.87186214400603</v>
      </c>
      <c r="Q48" s="12">
        <f t="shared" si="26"/>
        <v>13.649246914561447</v>
      </c>
      <c r="R48" s="9">
        <f t="shared" si="27"/>
        <v>14.125500000000001</v>
      </c>
      <c r="S48" s="13">
        <f t="shared" si="28"/>
        <v>0.96628416088361091</v>
      </c>
      <c r="T48" s="2">
        <f t="shared" si="29"/>
        <v>0.43</v>
      </c>
      <c r="U48" s="14">
        <f t="shared" si="30"/>
        <v>0.41550218917995269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0.43540218917995266</v>
      </c>
      <c r="AR48" s="9">
        <f t="shared" si="35"/>
        <v>136.875</v>
      </c>
      <c r="AS48" s="1">
        <f t="shared" si="36"/>
        <v>0.24</v>
      </c>
      <c r="AT48" s="1">
        <f t="shared" si="37"/>
        <v>4743.166666666667</v>
      </c>
      <c r="AU48" s="1">
        <f t="shared" si="38"/>
        <v>454536925.65792966</v>
      </c>
    </row>
    <row r="49" spans="1:48" x14ac:dyDescent="0.15">
      <c r="C49" s="7">
        <v>7</v>
      </c>
      <c r="D49" s="8">
        <v>29.144958028387101</v>
      </c>
      <c r="E49" s="10">
        <f t="shared" si="39"/>
        <v>25.666631155000001</v>
      </c>
      <c r="F49" s="7" t="s">
        <v>83</v>
      </c>
      <c r="G49" s="1">
        <v>8</v>
      </c>
      <c r="H49" s="9">
        <f t="shared" si="20"/>
        <v>29.144958028387101</v>
      </c>
      <c r="I49" s="9">
        <f t="shared" si="21"/>
        <v>302.2949580283871</v>
      </c>
      <c r="J49" s="9">
        <f t="shared" si="22"/>
        <v>0.54170854335642415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154.72759477809618</v>
      </c>
      <c r="P49" s="9">
        <f t="shared" si="25"/>
        <v>83.817259984285542</v>
      </c>
      <c r="Q49" s="12">
        <f t="shared" si="26"/>
        <v>20.116142396228529</v>
      </c>
      <c r="R49" s="9">
        <f t="shared" si="27"/>
        <v>14.125500000000001</v>
      </c>
      <c r="S49" s="13">
        <f t="shared" si="28"/>
        <v>1.4241012634050849</v>
      </c>
      <c r="T49" s="2">
        <f t="shared" si="29"/>
        <v>0.43</v>
      </c>
      <c r="U49" s="14">
        <f t="shared" si="30"/>
        <v>0.61236354326418652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0.63226354326418654</v>
      </c>
      <c r="AR49" s="9">
        <f t="shared" si="35"/>
        <v>136.875</v>
      </c>
      <c r="AS49" s="1">
        <f t="shared" si="36"/>
        <v>0.24</v>
      </c>
      <c r="AT49" s="1">
        <f t="shared" si="37"/>
        <v>4743.166666666667</v>
      </c>
      <c r="AU49" s="1">
        <f t="shared" si="38"/>
        <v>660049798.33051562</v>
      </c>
    </row>
    <row r="50" spans="1:48" x14ac:dyDescent="0.15">
      <c r="C50" s="7">
        <v>8</v>
      </c>
      <c r="D50" s="8">
        <v>28.664991113225799</v>
      </c>
      <c r="E50" s="10">
        <f t="shared" si="39"/>
        <v>29.144958028387101</v>
      </c>
      <c r="F50" s="7" t="s">
        <v>83</v>
      </c>
      <c r="G50" s="1">
        <v>9</v>
      </c>
      <c r="H50" s="9">
        <f t="shared" si="20"/>
        <v>28.664991113225799</v>
      </c>
      <c r="I50" s="9">
        <f t="shared" si="21"/>
        <v>301.8149911132258</v>
      </c>
      <c r="J50" s="9">
        <f t="shared" si="22"/>
        <v>0.51465987864428753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129.76658479381064</v>
      </c>
      <c r="P50" s="9">
        <f t="shared" si="25"/>
        <v>66.785654782066231</v>
      </c>
      <c r="Q50" s="12">
        <f t="shared" si="26"/>
        <v>16.028557147695896</v>
      </c>
      <c r="R50" s="9">
        <f t="shared" si="27"/>
        <v>14.125500000000001</v>
      </c>
      <c r="S50" s="13">
        <f t="shared" si="28"/>
        <v>1.1347249405469466</v>
      </c>
      <c r="T50" s="2">
        <f t="shared" si="29"/>
        <v>0.43</v>
      </c>
      <c r="U50" s="14">
        <f t="shared" si="30"/>
        <v>0.48793172443518706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0.50783172443518709</v>
      </c>
      <c r="AR50" s="9">
        <f t="shared" si="35"/>
        <v>136.875</v>
      </c>
      <c r="AS50" s="1">
        <f t="shared" si="36"/>
        <v>0.24</v>
      </c>
      <c r="AT50" s="1">
        <f t="shared" si="37"/>
        <v>4743.166666666667</v>
      </c>
      <c r="AU50" s="1">
        <f t="shared" si="38"/>
        <v>530149541.07392657</v>
      </c>
    </row>
    <row r="51" spans="1:48" x14ac:dyDescent="0.15">
      <c r="C51" s="7">
        <v>9</v>
      </c>
      <c r="D51" s="8">
        <v>25.534871324333299</v>
      </c>
      <c r="E51" s="10">
        <f t="shared" si="39"/>
        <v>28.664991113225799</v>
      </c>
      <c r="F51" s="7" t="s">
        <v>83</v>
      </c>
      <c r="G51" s="1">
        <v>10</v>
      </c>
      <c r="H51" s="9">
        <f t="shared" si="20"/>
        <v>25.534871324333299</v>
      </c>
      <c r="I51" s="9">
        <f t="shared" si="21"/>
        <v>298.6848713243333</v>
      </c>
      <c r="J51" s="9">
        <f t="shared" si="22"/>
        <v>0.36702272011849768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121.83718001174439</v>
      </c>
      <c r="P51" s="9">
        <f t="shared" si="25"/>
        <v>44.717013219477479</v>
      </c>
      <c r="Q51" s="12">
        <f t="shared" si="26"/>
        <v>10.732083172674594</v>
      </c>
      <c r="R51" s="9">
        <f t="shared" si="27"/>
        <v>14.125500000000001</v>
      </c>
      <c r="S51" s="13">
        <f t="shared" si="28"/>
        <v>0.75976660455733203</v>
      </c>
      <c r="T51" s="2">
        <f t="shared" si="29"/>
        <v>0.43</v>
      </c>
      <c r="U51" s="14">
        <f t="shared" si="30"/>
        <v>0.32669963995965279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0.34659963995965276</v>
      </c>
      <c r="AR51" s="9">
        <f t="shared" si="35"/>
        <v>136.875</v>
      </c>
      <c r="AS51" s="1">
        <f t="shared" si="36"/>
        <v>0.24</v>
      </c>
      <c r="AT51" s="1">
        <f t="shared" si="37"/>
        <v>4743.166666666667</v>
      </c>
      <c r="AU51" s="1">
        <f t="shared" si="38"/>
        <v>361831747.05236334</v>
      </c>
    </row>
    <row r="52" spans="1:48" x14ac:dyDescent="0.15">
      <c r="C52" s="7">
        <v>10</v>
      </c>
      <c r="D52" s="8">
        <v>21.855843191935499</v>
      </c>
      <c r="E52" s="10">
        <f t="shared" si="39"/>
        <v>25.534871324333299</v>
      </c>
      <c r="F52" s="7" t="s">
        <v>83</v>
      </c>
      <c r="G52" s="1">
        <v>11</v>
      </c>
      <c r="H52" s="9">
        <f t="shared" si="20"/>
        <v>21.855843191935499</v>
      </c>
      <c r="I52" s="9">
        <f t="shared" si="21"/>
        <v>295.00584319193547</v>
      </c>
      <c r="J52" s="9">
        <f t="shared" si="22"/>
        <v>0.2444185485964418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73.264158452653561</v>
      </c>
      <c r="O52" s="9">
        <f t="shared" si="40"/>
        <v>62.712258339613356</v>
      </c>
      <c r="P52" s="9">
        <f t="shared" si="25"/>
        <v>15.328039162573399</v>
      </c>
      <c r="Q52" s="12">
        <f t="shared" si="26"/>
        <v>3.6787293990176155</v>
      </c>
      <c r="R52" s="9">
        <f t="shared" si="27"/>
        <v>14.125500000000001</v>
      </c>
      <c r="S52" s="13">
        <f t="shared" si="28"/>
        <v>0.26043180057467807</v>
      </c>
      <c r="T52" s="2">
        <f t="shared" si="29"/>
        <v>0.43</v>
      </c>
      <c r="U52" s="14">
        <f t="shared" si="30"/>
        <v>0.11198567424711157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0.13188567424711159</v>
      </c>
      <c r="AR52" s="9">
        <f t="shared" si="35"/>
        <v>136.875</v>
      </c>
      <c r="AS52" s="1">
        <f t="shared" si="36"/>
        <v>0.24</v>
      </c>
      <c r="AT52" s="1">
        <f t="shared" si="37"/>
        <v>4743.166666666667</v>
      </c>
      <c r="AU52" s="1">
        <f t="shared" si="38"/>
        <v>137681689.25266728</v>
      </c>
    </row>
    <row r="53" spans="1:48" x14ac:dyDescent="0.15">
      <c r="C53" s="7">
        <v>11</v>
      </c>
      <c r="D53" s="8">
        <v>17.7262936533333</v>
      </c>
      <c r="E53" s="10">
        <f t="shared" si="39"/>
        <v>21.855843191935499</v>
      </c>
      <c r="F53" s="7" t="s">
        <v>85</v>
      </c>
      <c r="G53" s="1">
        <v>12</v>
      </c>
      <c r="H53" s="9">
        <f t="shared" si="20"/>
        <v>17.7262936533333</v>
      </c>
      <c r="I53" s="9">
        <f t="shared" si="21"/>
        <v>290.87629365333328</v>
      </c>
      <c r="J53" s="9">
        <f t="shared" si="22"/>
        <v>0.15297992495901142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106.24046917703996</v>
      </c>
      <c r="P53" s="9">
        <f t="shared" si="25"/>
        <v>16.252659002313738</v>
      </c>
      <c r="Q53" s="12">
        <f t="shared" si="26"/>
        <v>3.9006381605552969</v>
      </c>
      <c r="R53" s="9">
        <f t="shared" si="27"/>
        <v>14.125500000000001</v>
      </c>
      <c r="S53" s="13">
        <f t="shared" si="28"/>
        <v>0.27614159927473697</v>
      </c>
      <c r="T53" s="2">
        <f t="shared" si="29"/>
        <v>0.43</v>
      </c>
      <c r="U53" s="14">
        <f t="shared" si="30"/>
        <v>0.1187408876881369</v>
      </c>
      <c r="V53" s="13"/>
      <c r="W53" s="2"/>
      <c r="X53" s="14"/>
      <c r="Y53" s="2">
        <v>0.04</v>
      </c>
      <c r="Z53" s="2">
        <v>0.28999999999999998</v>
      </c>
      <c r="AA53" s="2">
        <f t="shared" si="31"/>
        <v>1.1599999999999999E-2</v>
      </c>
      <c r="AB53" s="2"/>
      <c r="AC53" s="2"/>
      <c r="AD53" s="2"/>
      <c r="AE53" s="13">
        <v>5.0000000000000001E-3</v>
      </c>
      <c r="AF53" s="2">
        <v>0.02</v>
      </c>
      <c r="AG53" s="16">
        <f t="shared" si="32"/>
        <v>1E-4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0.13304088768813688</v>
      </c>
      <c r="AR53" s="9">
        <f t="shared" si="35"/>
        <v>136.875</v>
      </c>
      <c r="AS53" s="1">
        <f t="shared" si="36"/>
        <v>0.24</v>
      </c>
      <c r="AT53" s="1">
        <f t="shared" si="37"/>
        <v>4743.166666666667</v>
      </c>
      <c r="AU53" s="1">
        <f t="shared" si="38"/>
        <v>138887671.1678049</v>
      </c>
      <c r="AV53" s="1">
        <f>SUM(AU42:AU53)</f>
        <v>2906337832.7483573</v>
      </c>
    </row>
    <row r="54" spans="1:48" x14ac:dyDescent="0.15">
      <c r="C54" s="7">
        <v>12</v>
      </c>
      <c r="D54" s="8">
        <v>13.4733347054839</v>
      </c>
      <c r="E54" s="10">
        <f t="shared" si="39"/>
        <v>17.7262936533333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12.2398703207419</v>
      </c>
      <c r="E58" s="7"/>
      <c r="F58" s="7"/>
      <c r="G58" s="1">
        <v>1</v>
      </c>
      <c r="H58" s="9">
        <f t="shared" ref="H58:H69" si="41">E59</f>
        <v>12.2398703207419</v>
      </c>
      <c r="I58" s="9">
        <f t="shared" ref="I58:I69" si="42">H58+273.15</f>
        <v>285.38987032074186</v>
      </c>
      <c r="J58" s="9">
        <f t="shared" ref="J58:J69" si="43">EXP(($C$15*(I58-$C$13))/($C$16*I58*$C$13))</f>
        <v>8.0382172009162561E-2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8.0194613607807858E-3</v>
      </c>
      <c r="Q58" s="12">
        <f t="shared" ref="Q58:Q69" si="47">P58*$B$60</f>
        <v>1.5236976585483494E-3</v>
      </c>
      <c r="R58" s="9">
        <f t="shared" ref="R58:R69" si="48">L58*$B$60</f>
        <v>1.8955666666666669E-2</v>
      </c>
      <c r="S58" s="13">
        <f t="shared" ref="S58:S69" si="49">Q58/R58</f>
        <v>8.0382172009162561E-2</v>
      </c>
      <c r="T58" s="2">
        <f t="shared" ref="T58:T69" si="50">$B$59/100</f>
        <v>0.01</v>
      </c>
      <c r="U58" s="14">
        <f t="shared" ref="U58:U69" si="51">S58*T58</f>
        <v>8.0382172009162568E-4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1.2803821720091625E-2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28903</v>
      </c>
      <c r="AU58" s="1">
        <f t="shared" ref="AU58:AU69" si="58">AT58*10000*AS58*0.67*AR58*AQ58</f>
        <v>4699984.2986276532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10.2662314453548</v>
      </c>
      <c r="E59" s="10">
        <f t="shared" ref="E59:E70" si="59">D58</f>
        <v>12.2398703207419</v>
      </c>
      <c r="F59" s="7" t="s">
        <v>83</v>
      </c>
      <c r="G59" s="1">
        <v>2</v>
      </c>
      <c r="H59" s="9">
        <f t="shared" si="41"/>
        <v>10.2662314453548</v>
      </c>
      <c r="I59" s="9">
        <f t="shared" si="42"/>
        <v>283.41623144535475</v>
      </c>
      <c r="J59" s="9">
        <f t="shared" si="43"/>
        <v>6.338370270781879E-2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0.19151387197255254</v>
      </c>
      <c r="P59" s="9">
        <f t="shared" si="46"/>
        <v>1.213885832553154E-2</v>
      </c>
      <c r="Q59" s="12">
        <f t="shared" si="47"/>
        <v>2.3063830818509925E-3</v>
      </c>
      <c r="R59" s="9">
        <f t="shared" si="48"/>
        <v>1.8955666666666669E-2</v>
      </c>
      <c r="S59" s="13">
        <f t="shared" si="49"/>
        <v>0.12167248572200004</v>
      </c>
      <c r="T59" s="2">
        <f t="shared" si="50"/>
        <v>0.01</v>
      </c>
      <c r="U59" s="14">
        <f t="shared" si="51"/>
        <v>1.2167248572200005E-3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1.3216724857220001E-2</v>
      </c>
      <c r="AR59" s="9">
        <f t="shared" si="55"/>
        <v>9.9766666666666666</v>
      </c>
      <c r="AS59" s="1">
        <f t="shared" si="56"/>
        <v>0.19</v>
      </c>
      <c r="AT59" s="1">
        <f t="shared" si="57"/>
        <v>28903</v>
      </c>
      <c r="AU59" s="1">
        <f t="shared" si="58"/>
        <v>4851551.4091187529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10.1319636091034</v>
      </c>
      <c r="E60" s="10">
        <f t="shared" si="59"/>
        <v>10.2662314453548</v>
      </c>
      <c r="F60" s="7" t="s">
        <v>83</v>
      </c>
      <c r="G60" s="1">
        <v>3</v>
      </c>
      <c r="H60" s="9">
        <f t="shared" si="41"/>
        <v>10.1319636091034</v>
      </c>
      <c r="I60" s="9">
        <f t="shared" si="42"/>
        <v>283.2819636091034</v>
      </c>
      <c r="J60" s="9">
        <f t="shared" si="43"/>
        <v>6.2359960455105445E-2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0.27914168031368769</v>
      </c>
      <c r="P60" s="9">
        <f t="shared" si="46"/>
        <v>1.7407264145733251E-2</v>
      </c>
      <c r="Q60" s="12">
        <f t="shared" si="47"/>
        <v>3.3073801876893176E-3</v>
      </c>
      <c r="R60" s="9">
        <f t="shared" si="48"/>
        <v>1.8955666666666669E-2</v>
      </c>
      <c r="S60" s="13">
        <f t="shared" si="49"/>
        <v>0.17447976089943115</v>
      </c>
      <c r="T60" s="2">
        <f t="shared" si="50"/>
        <v>0.01</v>
      </c>
      <c r="U60" s="14">
        <f t="shared" si="51"/>
        <v>1.7447976089943115E-3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1.3744797608994311E-2</v>
      </c>
      <c r="AR60" s="9">
        <f t="shared" si="55"/>
        <v>9.9766666666666666</v>
      </c>
      <c r="AS60" s="1">
        <f t="shared" si="56"/>
        <v>0.19</v>
      </c>
      <c r="AT60" s="1">
        <f t="shared" si="57"/>
        <v>28903</v>
      </c>
      <c r="AU60" s="1">
        <f t="shared" si="58"/>
        <v>5045394.5987640554</v>
      </c>
    </row>
    <row r="61" spans="1:48" x14ac:dyDescent="0.15">
      <c r="C61" s="7">
        <v>3</v>
      </c>
      <c r="D61" s="8">
        <v>12.185054585032301</v>
      </c>
      <c r="E61" s="10">
        <f t="shared" si="59"/>
        <v>10.1319636091034</v>
      </c>
      <c r="F61" s="7" t="s">
        <v>83</v>
      </c>
      <c r="G61" s="1">
        <v>4</v>
      </c>
      <c r="H61" s="9">
        <f t="shared" si="41"/>
        <v>12.185054585032301</v>
      </c>
      <c r="I61" s="9">
        <f t="shared" si="42"/>
        <v>285.33505458503225</v>
      </c>
      <c r="J61" s="9">
        <f t="shared" si="43"/>
        <v>7.9857044716091161E-2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0.36150108283462112</v>
      </c>
      <c r="P61" s="9">
        <f t="shared" si="46"/>
        <v>2.8868408136839715E-2</v>
      </c>
      <c r="Q61" s="12">
        <f t="shared" si="47"/>
        <v>5.4849975459995461E-3</v>
      </c>
      <c r="R61" s="9">
        <f t="shared" si="48"/>
        <v>1.8955666666666669E-2</v>
      </c>
      <c r="S61" s="13">
        <f t="shared" si="49"/>
        <v>0.28935925295863396</v>
      </c>
      <c r="T61" s="2">
        <f t="shared" si="50"/>
        <v>0.01</v>
      </c>
      <c r="U61" s="14">
        <f t="shared" si="51"/>
        <v>2.8935925295863396E-3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1.4893592529586341E-2</v>
      </c>
      <c r="AR61" s="9">
        <f t="shared" si="55"/>
        <v>9.9766666666666666</v>
      </c>
      <c r="AS61" s="1">
        <f t="shared" si="56"/>
        <v>0.19</v>
      </c>
      <c r="AT61" s="1">
        <f t="shared" si="57"/>
        <v>28903</v>
      </c>
      <c r="AU61" s="1">
        <f t="shared" si="58"/>
        <v>5467090.4179625669</v>
      </c>
    </row>
    <row r="62" spans="1:48" x14ac:dyDescent="0.15">
      <c r="C62" s="7">
        <v>4</v>
      </c>
      <c r="D62" s="8">
        <v>17.125429603000001</v>
      </c>
      <c r="E62" s="10">
        <f t="shared" si="59"/>
        <v>12.185054585032301</v>
      </c>
      <c r="F62" s="7" t="s">
        <v>83</v>
      </c>
      <c r="G62" s="1">
        <v>5</v>
      </c>
      <c r="H62" s="9">
        <f t="shared" si="41"/>
        <v>17.125429603000001</v>
      </c>
      <c r="I62" s="9">
        <f t="shared" si="42"/>
        <v>290.27542960299996</v>
      </c>
      <c r="J62" s="9">
        <f t="shared" si="43"/>
        <v>0.14273878099353041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0.31600104096289233</v>
      </c>
      <c r="O62" s="9">
        <f t="shared" si="60"/>
        <v>0.11639830040155574</v>
      </c>
      <c r="P62" s="9">
        <f t="shared" si="46"/>
        <v>1.6614551509036828E-2</v>
      </c>
      <c r="Q62" s="12">
        <f t="shared" si="47"/>
        <v>3.1567647867169974E-3</v>
      </c>
      <c r="R62" s="9">
        <f t="shared" si="48"/>
        <v>1.8955666666666669E-2</v>
      </c>
      <c r="S62" s="13">
        <f t="shared" si="49"/>
        <v>0.16653409464453886</v>
      </c>
      <c r="T62" s="2">
        <f t="shared" si="50"/>
        <v>0.01</v>
      </c>
      <c r="U62" s="14">
        <f t="shared" si="51"/>
        <v>1.6653409464453886E-3</v>
      </c>
      <c r="V62" s="13"/>
      <c r="W62" s="2"/>
      <c r="X62" s="14"/>
      <c r="Y62" s="2">
        <v>0.04</v>
      </c>
      <c r="Z62" s="2">
        <v>0.21</v>
      </c>
      <c r="AA62" s="2">
        <f t="shared" si="52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3"/>
        <v>1.17E-2</v>
      </c>
      <c r="AQ62" s="1">
        <f t="shared" si="54"/>
        <v>2.1765340946445388E-2</v>
      </c>
      <c r="AR62" s="9">
        <f t="shared" si="55"/>
        <v>9.9766666666666666</v>
      </c>
      <c r="AS62" s="1">
        <f t="shared" si="56"/>
        <v>0.19</v>
      </c>
      <c r="AT62" s="1">
        <f t="shared" si="57"/>
        <v>28903</v>
      </c>
      <c r="AU62" s="1">
        <f t="shared" si="58"/>
        <v>7989548.975213225</v>
      </c>
    </row>
    <row r="63" spans="1:48" x14ac:dyDescent="0.15">
      <c r="C63" s="7">
        <v>5</v>
      </c>
      <c r="D63" s="8">
        <v>20.1825528241935</v>
      </c>
      <c r="E63" s="10">
        <f t="shared" si="59"/>
        <v>17.125429603000001</v>
      </c>
      <c r="F63" s="7" t="s">
        <v>85</v>
      </c>
      <c r="G63" s="1">
        <v>6</v>
      </c>
      <c r="H63" s="9">
        <f t="shared" si="41"/>
        <v>20.1825528241935</v>
      </c>
      <c r="I63" s="9">
        <f t="shared" si="42"/>
        <v>293.3325528241935</v>
      </c>
      <c r="J63" s="9">
        <f t="shared" si="43"/>
        <v>0.20247280565438577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0.1995504155591856</v>
      </c>
      <c r="P63" s="9">
        <f t="shared" si="46"/>
        <v>4.0403532507766904E-2</v>
      </c>
      <c r="Q63" s="12">
        <f t="shared" si="47"/>
        <v>7.676671176475712E-3</v>
      </c>
      <c r="R63" s="9">
        <f t="shared" si="48"/>
        <v>1.8955666666666669E-2</v>
      </c>
      <c r="S63" s="13">
        <f t="shared" si="49"/>
        <v>0.40498027906214734</v>
      </c>
      <c r="T63" s="2">
        <f t="shared" si="50"/>
        <v>0.01</v>
      </c>
      <c r="U63" s="14">
        <f t="shared" si="51"/>
        <v>4.0498027906214736E-3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3"/>
        <v>1.17E-2</v>
      </c>
      <c r="AQ63" s="1">
        <f t="shared" si="54"/>
        <v>2.4149802790621473E-2</v>
      </c>
      <c r="AR63" s="9">
        <f t="shared" si="55"/>
        <v>9.9766666666666666</v>
      </c>
      <c r="AS63" s="1">
        <f t="shared" si="56"/>
        <v>0.19</v>
      </c>
      <c r="AT63" s="1">
        <f t="shared" si="57"/>
        <v>28903</v>
      </c>
      <c r="AU63" s="1">
        <f t="shared" si="58"/>
        <v>8864829.2995806392</v>
      </c>
    </row>
    <row r="64" spans="1:48" x14ac:dyDescent="0.15">
      <c r="C64" s="7">
        <v>6</v>
      </c>
      <c r="D64" s="8">
        <v>25.666631155000001</v>
      </c>
      <c r="E64" s="10">
        <f t="shared" si="59"/>
        <v>20.1825528241935</v>
      </c>
      <c r="F64" s="7" t="s">
        <v>83</v>
      </c>
      <c r="G64" s="1">
        <v>7</v>
      </c>
      <c r="H64" s="9">
        <f t="shared" si="41"/>
        <v>25.666631155000001</v>
      </c>
      <c r="I64" s="9">
        <f t="shared" si="42"/>
        <v>298.81663115499998</v>
      </c>
      <c r="J64" s="9">
        <f t="shared" si="43"/>
        <v>0.37233644160037982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0.25891354971808539</v>
      </c>
      <c r="P64" s="9">
        <f t="shared" si="46"/>
        <v>9.6402949784154937E-2</v>
      </c>
      <c r="Q64" s="12">
        <f t="shared" si="47"/>
        <v>1.8316560458989439E-2</v>
      </c>
      <c r="R64" s="9">
        <f t="shared" si="48"/>
        <v>1.8955666666666669E-2</v>
      </c>
      <c r="S64" s="13">
        <f t="shared" si="49"/>
        <v>0.96628416088361102</v>
      </c>
      <c r="T64" s="2">
        <f t="shared" si="50"/>
        <v>0.01</v>
      </c>
      <c r="U64" s="14">
        <f t="shared" si="51"/>
        <v>9.6628416088361101E-3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3.576284160883611E-2</v>
      </c>
      <c r="AR64" s="9">
        <f t="shared" si="55"/>
        <v>9.9766666666666666</v>
      </c>
      <c r="AS64" s="1">
        <f t="shared" si="56"/>
        <v>0.19</v>
      </c>
      <c r="AT64" s="1">
        <f t="shared" si="57"/>
        <v>28903</v>
      </c>
      <c r="AU64" s="1">
        <f t="shared" si="58"/>
        <v>13127704.97046835</v>
      </c>
    </row>
    <row r="65" spans="1:48" x14ac:dyDescent="0.15">
      <c r="C65" s="7">
        <v>7</v>
      </c>
      <c r="D65" s="8">
        <v>29.144958028387101</v>
      </c>
      <c r="E65" s="10">
        <f t="shared" si="59"/>
        <v>25.666631155000001</v>
      </c>
      <c r="F65" s="7" t="s">
        <v>83</v>
      </c>
      <c r="G65" s="1">
        <v>8</v>
      </c>
      <c r="H65" s="9">
        <f t="shared" si="41"/>
        <v>29.144958028387101</v>
      </c>
      <c r="I65" s="9">
        <f t="shared" si="42"/>
        <v>302.2949580283871</v>
      </c>
      <c r="J65" s="9">
        <f t="shared" si="43"/>
        <v>0.54170854335642415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0.26227726660059714</v>
      </c>
      <c r="P65" s="9">
        <f t="shared" si="46"/>
        <v>0.142077836045714</v>
      </c>
      <c r="Q65" s="12">
        <f t="shared" si="47"/>
        <v>2.6994788848685662E-2</v>
      </c>
      <c r="R65" s="9">
        <f t="shared" si="48"/>
        <v>1.8955666666666669E-2</v>
      </c>
      <c r="S65" s="13">
        <f t="shared" si="49"/>
        <v>1.4241012634050851</v>
      </c>
      <c r="T65" s="2">
        <f t="shared" si="50"/>
        <v>0.01</v>
      </c>
      <c r="U65" s="14">
        <f t="shared" si="51"/>
        <v>1.4241012634050851E-2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4.0341012634050849E-2</v>
      </c>
      <c r="AR65" s="9">
        <f t="shared" si="55"/>
        <v>9.9766666666666666</v>
      </c>
      <c r="AS65" s="1">
        <f t="shared" si="56"/>
        <v>0.19</v>
      </c>
      <c r="AT65" s="1">
        <f t="shared" si="57"/>
        <v>28903</v>
      </c>
      <c r="AU65" s="1">
        <f t="shared" si="58"/>
        <v>14808244.765955862</v>
      </c>
    </row>
    <row r="66" spans="1:48" x14ac:dyDescent="0.15">
      <c r="C66" s="7">
        <v>8</v>
      </c>
      <c r="D66" s="8">
        <v>28.664991113225799</v>
      </c>
      <c r="E66" s="10">
        <f t="shared" si="59"/>
        <v>29.144958028387101</v>
      </c>
      <c r="F66" s="7" t="s">
        <v>83</v>
      </c>
      <c r="G66" s="1">
        <v>9</v>
      </c>
      <c r="H66" s="9">
        <f t="shared" si="41"/>
        <v>28.664991113225799</v>
      </c>
      <c r="I66" s="9">
        <f t="shared" si="42"/>
        <v>301.8149911132258</v>
      </c>
      <c r="J66" s="9">
        <f t="shared" si="43"/>
        <v>0.51465987864428753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0.21996609722154981</v>
      </c>
      <c r="P66" s="9">
        <f t="shared" si="46"/>
        <v>0.11320772490190037</v>
      </c>
      <c r="Q66" s="12">
        <f t="shared" si="47"/>
        <v>2.150946773136107E-2</v>
      </c>
      <c r="R66" s="9">
        <f t="shared" si="48"/>
        <v>1.8955666666666669E-2</v>
      </c>
      <c r="S66" s="13">
        <f t="shared" si="49"/>
        <v>1.1347249405469464</v>
      </c>
      <c r="T66" s="2">
        <f t="shared" si="50"/>
        <v>0.01</v>
      </c>
      <c r="U66" s="14">
        <f t="shared" si="51"/>
        <v>1.1347249405469464E-2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3.7447249405469465E-2</v>
      </c>
      <c r="AR66" s="9">
        <f t="shared" si="55"/>
        <v>9.9766666666666666</v>
      </c>
      <c r="AS66" s="1">
        <f t="shared" si="56"/>
        <v>0.19</v>
      </c>
      <c r="AT66" s="1">
        <f t="shared" si="57"/>
        <v>28903</v>
      </c>
      <c r="AU66" s="1">
        <f t="shared" si="58"/>
        <v>13746011.783053845</v>
      </c>
    </row>
    <row r="67" spans="1:48" x14ac:dyDescent="0.15">
      <c r="C67" s="7">
        <v>9</v>
      </c>
      <c r="D67" s="8">
        <v>25.534871324333299</v>
      </c>
      <c r="E67" s="10">
        <f t="shared" si="59"/>
        <v>28.664991113225799</v>
      </c>
      <c r="F67" s="7" t="s">
        <v>83</v>
      </c>
      <c r="G67" s="1">
        <v>10</v>
      </c>
      <c r="H67" s="9">
        <f t="shared" si="41"/>
        <v>25.534871324333299</v>
      </c>
      <c r="I67" s="9">
        <f t="shared" si="42"/>
        <v>298.6848713243333</v>
      </c>
      <c r="J67" s="9">
        <f t="shared" si="43"/>
        <v>0.36702272011849768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0.20652503898631611</v>
      </c>
      <c r="P67" s="9">
        <f t="shared" si="46"/>
        <v>7.579938158133652E-2</v>
      </c>
      <c r="Q67" s="12">
        <f t="shared" si="47"/>
        <v>1.4401882500453938E-2</v>
      </c>
      <c r="R67" s="9">
        <f t="shared" si="48"/>
        <v>1.8955666666666669E-2</v>
      </c>
      <c r="S67" s="13">
        <f t="shared" si="49"/>
        <v>0.75976660455733214</v>
      </c>
      <c r="T67" s="2">
        <f t="shared" si="50"/>
        <v>0.01</v>
      </c>
      <c r="U67" s="14">
        <f t="shared" si="51"/>
        <v>7.5976660455733215E-3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3.3697666045573324E-2</v>
      </c>
      <c r="AR67" s="9">
        <f t="shared" si="55"/>
        <v>9.9766666666666666</v>
      </c>
      <c r="AS67" s="1">
        <f t="shared" si="56"/>
        <v>0.19</v>
      </c>
      <c r="AT67" s="1">
        <f t="shared" si="57"/>
        <v>28903</v>
      </c>
      <c r="AU67" s="1">
        <f t="shared" si="58"/>
        <v>12369627.192330156</v>
      </c>
    </row>
    <row r="68" spans="1:48" x14ac:dyDescent="0.15">
      <c r="C68" s="7">
        <v>10</v>
      </c>
      <c r="D68" s="8">
        <v>21.855843191935499</v>
      </c>
      <c r="E68" s="10">
        <f t="shared" si="59"/>
        <v>25.534871324333299</v>
      </c>
      <c r="F68" s="7" t="s">
        <v>83</v>
      </c>
      <c r="G68" s="1">
        <v>11</v>
      </c>
      <c r="H68" s="9">
        <f t="shared" si="41"/>
        <v>21.855843191935499</v>
      </c>
      <c r="I68" s="9">
        <f t="shared" si="42"/>
        <v>295.00584319193547</v>
      </c>
      <c r="J68" s="9">
        <f t="shared" si="43"/>
        <v>0.2444185485964418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0.12418937453473061</v>
      </c>
      <c r="O68" s="9">
        <f t="shared" si="60"/>
        <v>0.10630294953691566</v>
      </c>
      <c r="P68" s="9">
        <f t="shared" si="46"/>
        <v>2.598241263733372E-2</v>
      </c>
      <c r="Q68" s="12">
        <f t="shared" si="47"/>
        <v>4.9366584010934068E-3</v>
      </c>
      <c r="R68" s="9">
        <f t="shared" si="48"/>
        <v>1.8955666666666669E-2</v>
      </c>
      <c r="S68" s="13">
        <f t="shared" si="49"/>
        <v>0.26043180057467807</v>
      </c>
      <c r="T68" s="2">
        <f t="shared" si="50"/>
        <v>0.01</v>
      </c>
      <c r="U68" s="14">
        <f t="shared" si="51"/>
        <v>2.6043180057467807E-3</v>
      </c>
      <c r="V68" s="13"/>
      <c r="W68" s="2"/>
      <c r="X68" s="14"/>
      <c r="Y68" s="2">
        <v>0.05</v>
      </c>
      <c r="Z68" s="2">
        <v>0.21</v>
      </c>
      <c r="AA68" s="2">
        <f t="shared" si="52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3"/>
        <v>1.5600000000000001E-2</v>
      </c>
      <c r="AQ68" s="1">
        <f t="shared" si="54"/>
        <v>2.8704318005746781E-2</v>
      </c>
      <c r="AR68" s="9">
        <f t="shared" si="55"/>
        <v>9.9766666666666666</v>
      </c>
      <c r="AS68" s="1">
        <f t="shared" si="56"/>
        <v>0.19</v>
      </c>
      <c r="AT68" s="1">
        <f t="shared" si="57"/>
        <v>28903</v>
      </c>
      <c r="AU68" s="1">
        <f t="shared" si="58"/>
        <v>10536685.598966578</v>
      </c>
    </row>
    <row r="69" spans="1:48" x14ac:dyDescent="0.15">
      <c r="C69" s="7">
        <v>11</v>
      </c>
      <c r="D69" s="8">
        <v>17.7262936533333</v>
      </c>
      <c r="E69" s="10">
        <f t="shared" si="59"/>
        <v>21.855843191935499</v>
      </c>
      <c r="F69" s="7" t="s">
        <v>85</v>
      </c>
      <c r="G69" s="1">
        <v>12</v>
      </c>
      <c r="H69" s="9">
        <f t="shared" si="41"/>
        <v>17.7262936533333</v>
      </c>
      <c r="I69" s="9">
        <f t="shared" si="42"/>
        <v>290.87629365333328</v>
      </c>
      <c r="J69" s="9">
        <f t="shared" si="43"/>
        <v>0.15297992495901142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0.1800872035662486</v>
      </c>
      <c r="P69" s="9">
        <f t="shared" si="46"/>
        <v>2.7549726887642925E-2</v>
      </c>
      <c r="Q69" s="12">
        <f t="shared" si="47"/>
        <v>5.2344481086521559E-3</v>
      </c>
      <c r="R69" s="9">
        <f t="shared" si="48"/>
        <v>1.8955666666666669E-2</v>
      </c>
      <c r="S69" s="13">
        <f t="shared" si="49"/>
        <v>0.27614159927473692</v>
      </c>
      <c r="T69" s="2">
        <f t="shared" si="50"/>
        <v>0.01</v>
      </c>
      <c r="U69" s="14">
        <f t="shared" si="51"/>
        <v>2.7614159927473693E-3</v>
      </c>
      <c r="V69" s="13"/>
      <c r="W69" s="2"/>
      <c r="X69" s="14"/>
      <c r="Y69" s="2">
        <v>0.04</v>
      </c>
      <c r="Z69" s="2">
        <v>0.21</v>
      </c>
      <c r="AA69" s="2">
        <f t="shared" si="52"/>
        <v>8.3999999999999995E-3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1.8961415992747369E-2</v>
      </c>
      <c r="AR69" s="9">
        <f t="shared" si="55"/>
        <v>9.9766666666666666</v>
      </c>
      <c r="AS69" s="1">
        <f t="shared" si="56"/>
        <v>0.19</v>
      </c>
      <c r="AT69" s="1">
        <f t="shared" si="57"/>
        <v>28903</v>
      </c>
      <c r="AU69" s="1">
        <f t="shared" si="58"/>
        <v>6960293.5275033005</v>
      </c>
      <c r="AV69" s="1">
        <f>SUM(AU58:AU69)</f>
        <v>108466966.83754498</v>
      </c>
    </row>
    <row r="70" spans="1:48" x14ac:dyDescent="0.15">
      <c r="C70" s="7">
        <v>12</v>
      </c>
      <c r="D70" s="8">
        <v>13.4733347054839</v>
      </c>
      <c r="E70" s="10">
        <f t="shared" si="59"/>
        <v>17.7262936533333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12.2398703207419</v>
      </c>
      <c r="E73" s="7"/>
      <c r="F73" s="7"/>
      <c r="G73" s="1">
        <v>1</v>
      </c>
      <c r="H73" s="9">
        <f t="shared" ref="H73:H84" si="61">E74</f>
        <v>12.2398703207419</v>
      </c>
      <c r="I73" s="9">
        <f t="shared" ref="I73:I84" si="62">H73+273.15</f>
        <v>285.38987032074186</v>
      </c>
      <c r="J73" s="9">
        <f t="shared" ref="J73:J84" si="63">EXP(($C$15*(I73-$C$13))/($C$16*I73*$C$13))</f>
        <v>8.0382172009162561E-2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8.8018478350033024E-3</v>
      </c>
      <c r="Q73" s="12">
        <f t="shared" ref="Q73:Q84" si="67">P73*$B$75</f>
        <v>1.5843326103005943E-3</v>
      </c>
      <c r="R73" s="9">
        <f t="shared" ref="R73:R84" si="68">L73*$B$75</f>
        <v>1.9710000000000002E-2</v>
      </c>
      <c r="S73" s="13">
        <f t="shared" ref="S73:S84" si="69">Q73/R73</f>
        <v>8.0382172009162561E-2</v>
      </c>
      <c r="T73" s="2">
        <f t="shared" ref="T73:T84" si="70">$B$74/100</f>
        <v>0.01</v>
      </c>
      <c r="U73" s="14">
        <f t="shared" ref="U73:U84" si="71">S73*T73</f>
        <v>8.0382172009162568E-4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1.3403821720091625E-2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22597.916666666668</v>
      </c>
      <c r="AU73" s="1">
        <f t="shared" ref="AU73:AU84" si="78">AT73*10000*AS73*0.67*AR73*AQ73</f>
        <v>3999986.0115840305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10.2662314453548</v>
      </c>
      <c r="E74" s="10">
        <f t="shared" ref="E74:E85" si="79">D73</f>
        <v>12.2398703207419</v>
      </c>
      <c r="F74" s="7" t="s">
        <v>83</v>
      </c>
      <c r="G74" s="1">
        <v>2</v>
      </c>
      <c r="H74" s="9">
        <f t="shared" si="61"/>
        <v>10.2662314453548</v>
      </c>
      <c r="I74" s="9">
        <f t="shared" si="62"/>
        <v>283.41623144535475</v>
      </c>
      <c r="J74" s="9">
        <f t="shared" si="63"/>
        <v>6.338370270781879E-2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0.21019815216499674</v>
      </c>
      <c r="P74" s="9">
        <f t="shared" si="66"/>
        <v>1.332313718655901E-2</v>
      </c>
      <c r="Q74" s="12">
        <f t="shared" si="67"/>
        <v>2.3981646935806217E-3</v>
      </c>
      <c r="R74" s="9">
        <f t="shared" si="68"/>
        <v>1.9710000000000002E-2</v>
      </c>
      <c r="S74" s="13">
        <f t="shared" si="69"/>
        <v>0.12167248572200007</v>
      </c>
      <c r="T74" s="2">
        <f t="shared" si="70"/>
        <v>0.01</v>
      </c>
      <c r="U74" s="14">
        <f t="shared" si="71"/>
        <v>1.2167248572200007E-3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1.3816724857220001E-2</v>
      </c>
      <c r="AR74" s="9">
        <f t="shared" si="75"/>
        <v>10.950000000000001</v>
      </c>
      <c r="AS74" s="1">
        <f t="shared" si="76"/>
        <v>0.18</v>
      </c>
      <c r="AT74" s="1">
        <f t="shared" si="77"/>
        <v>22597.916666666668</v>
      </c>
      <c r="AU74" s="1">
        <f t="shared" si="78"/>
        <v>4123205.1058947966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10.1319636091034</v>
      </c>
      <c r="E75" s="10">
        <f t="shared" si="79"/>
        <v>10.2662314453548</v>
      </c>
      <c r="F75" s="7" t="s">
        <v>83</v>
      </c>
      <c r="G75" s="1">
        <v>3</v>
      </c>
      <c r="H75" s="9">
        <f t="shared" si="61"/>
        <v>10.1319636091034</v>
      </c>
      <c r="I75" s="9">
        <f t="shared" si="62"/>
        <v>283.2819636091034</v>
      </c>
      <c r="J75" s="9">
        <f t="shared" si="63"/>
        <v>6.2359960455105445E-2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0.30637501497843772</v>
      </c>
      <c r="P75" s="9">
        <f t="shared" si="66"/>
        <v>1.9105533818487716E-2</v>
      </c>
      <c r="Q75" s="12">
        <f t="shared" si="67"/>
        <v>3.4389960873277888E-3</v>
      </c>
      <c r="R75" s="9">
        <f t="shared" si="68"/>
        <v>1.9710000000000002E-2</v>
      </c>
      <c r="S75" s="13">
        <f t="shared" si="69"/>
        <v>0.17447976089943118</v>
      </c>
      <c r="T75" s="2">
        <f t="shared" si="70"/>
        <v>0.01</v>
      </c>
      <c r="U75" s="14">
        <f t="shared" si="71"/>
        <v>1.7447976089943118E-3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1.4344797608994313E-2</v>
      </c>
      <c r="AR75" s="9">
        <f t="shared" si="75"/>
        <v>10.950000000000001</v>
      </c>
      <c r="AS75" s="1">
        <f t="shared" si="76"/>
        <v>0.18</v>
      </c>
      <c r="AT75" s="1">
        <f t="shared" si="77"/>
        <v>22597.916666666668</v>
      </c>
      <c r="AU75" s="1">
        <f t="shared" si="78"/>
        <v>4280793.2672644546</v>
      </c>
    </row>
    <row r="76" spans="1:48" x14ac:dyDescent="0.15">
      <c r="C76" s="7">
        <v>3</v>
      </c>
      <c r="D76" s="8">
        <v>12.185054585032301</v>
      </c>
      <c r="E76" s="10">
        <f t="shared" si="79"/>
        <v>10.1319636091034</v>
      </c>
      <c r="F76" s="7" t="s">
        <v>83</v>
      </c>
      <c r="G76" s="1">
        <v>4</v>
      </c>
      <c r="H76" s="9">
        <f t="shared" si="61"/>
        <v>12.185054585032301</v>
      </c>
      <c r="I76" s="9">
        <f t="shared" si="62"/>
        <v>285.33505458503225</v>
      </c>
      <c r="J76" s="9">
        <f t="shared" si="63"/>
        <v>7.9857044716091161E-2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0.39676948115994998</v>
      </c>
      <c r="P76" s="9">
        <f t="shared" si="66"/>
        <v>3.1684838198970416E-2</v>
      </c>
      <c r="Q76" s="12">
        <f t="shared" si="67"/>
        <v>5.703270875814675E-3</v>
      </c>
      <c r="R76" s="9">
        <f t="shared" si="68"/>
        <v>1.9710000000000002E-2</v>
      </c>
      <c r="S76" s="13">
        <f t="shared" si="69"/>
        <v>0.28935925295863391</v>
      </c>
      <c r="T76" s="2">
        <f t="shared" si="70"/>
        <v>0.01</v>
      </c>
      <c r="U76" s="14">
        <f t="shared" si="71"/>
        <v>2.8935925295863391E-3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1.5493592529586339E-2</v>
      </c>
      <c r="AR76" s="9">
        <f t="shared" si="75"/>
        <v>10.950000000000001</v>
      </c>
      <c r="AS76" s="1">
        <f t="shared" si="76"/>
        <v>0.18</v>
      </c>
      <c r="AT76" s="1">
        <f t="shared" si="77"/>
        <v>22597.916666666668</v>
      </c>
      <c r="AU76" s="1">
        <f t="shared" si="78"/>
        <v>4623618.1502348827</v>
      </c>
    </row>
    <row r="77" spans="1:48" x14ac:dyDescent="0.15">
      <c r="C77" s="7">
        <v>4</v>
      </c>
      <c r="D77" s="8">
        <v>17.125429603000001</v>
      </c>
      <c r="E77" s="10">
        <f t="shared" si="79"/>
        <v>12.185054585032301</v>
      </c>
      <c r="F77" s="7" t="s">
        <v>83</v>
      </c>
      <c r="G77" s="1">
        <v>5</v>
      </c>
      <c r="H77" s="9">
        <f t="shared" si="61"/>
        <v>17.125429603000001</v>
      </c>
      <c r="I77" s="9">
        <f t="shared" si="62"/>
        <v>290.27542960299996</v>
      </c>
      <c r="J77" s="9">
        <f t="shared" si="63"/>
        <v>0.14273878099353041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0.34683041081293053</v>
      </c>
      <c r="O77" s="9">
        <f t="shared" si="80"/>
        <v>0.12775423214804904</v>
      </c>
      <c r="P77" s="9">
        <f t="shared" si="66"/>
        <v>1.8235483363577012E-2</v>
      </c>
      <c r="Q77" s="12">
        <f t="shared" si="67"/>
        <v>3.2823870054438623E-3</v>
      </c>
      <c r="R77" s="9">
        <f t="shared" si="68"/>
        <v>1.9710000000000002E-2</v>
      </c>
      <c r="S77" s="13">
        <f t="shared" si="69"/>
        <v>0.16653409464453892</v>
      </c>
      <c r="T77" s="2">
        <f t="shared" si="70"/>
        <v>0.01</v>
      </c>
      <c r="U77" s="14">
        <f t="shared" si="71"/>
        <v>1.6653409464453893E-3</v>
      </c>
      <c r="V77" s="13"/>
      <c r="W77" s="2"/>
      <c r="X77" s="14"/>
      <c r="Y77" s="2">
        <v>0.04</v>
      </c>
      <c r="Z77" s="2">
        <v>0.27</v>
      </c>
      <c r="AA77" s="2">
        <f t="shared" si="72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3"/>
        <v>1.0799999999999999E-2</v>
      </c>
      <c r="AQ77" s="1">
        <f t="shared" si="74"/>
        <v>2.326534094644539E-2</v>
      </c>
      <c r="AR77" s="9">
        <f t="shared" si="75"/>
        <v>10.950000000000001</v>
      </c>
      <c r="AS77" s="1">
        <f t="shared" si="76"/>
        <v>0.18</v>
      </c>
      <c r="AT77" s="1">
        <f t="shared" si="77"/>
        <v>22597.916666666668</v>
      </c>
      <c r="AU77" s="1">
        <f t="shared" si="78"/>
        <v>6942873.4792123586</v>
      </c>
    </row>
    <row r="78" spans="1:48" x14ac:dyDescent="0.15">
      <c r="C78" s="7">
        <v>5</v>
      </c>
      <c r="D78" s="8">
        <v>20.1825528241935</v>
      </c>
      <c r="E78" s="10">
        <f t="shared" si="79"/>
        <v>17.125429603000001</v>
      </c>
      <c r="F78" s="7" t="s">
        <v>85</v>
      </c>
      <c r="G78" s="1">
        <v>6</v>
      </c>
      <c r="H78" s="9">
        <f t="shared" si="61"/>
        <v>20.1825528241935</v>
      </c>
      <c r="I78" s="9">
        <f t="shared" si="62"/>
        <v>293.3325528241935</v>
      </c>
      <c r="J78" s="9">
        <f t="shared" si="63"/>
        <v>0.20247280565438577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0.21901874878447203</v>
      </c>
      <c r="P78" s="9">
        <f t="shared" si="66"/>
        <v>4.4345340557305143E-2</v>
      </c>
      <c r="Q78" s="12">
        <f t="shared" si="67"/>
        <v>7.9821613003149255E-3</v>
      </c>
      <c r="R78" s="9">
        <f t="shared" si="68"/>
        <v>1.9710000000000002E-2</v>
      </c>
      <c r="S78" s="13">
        <f t="shared" si="69"/>
        <v>0.4049802790621474</v>
      </c>
      <c r="T78" s="2">
        <f t="shared" si="70"/>
        <v>0.01</v>
      </c>
      <c r="U78" s="14">
        <f t="shared" si="71"/>
        <v>4.0498027906214745E-3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3"/>
        <v>1.0799999999999999E-2</v>
      </c>
      <c r="AQ78" s="1">
        <f t="shared" si="74"/>
        <v>2.5649802790621477E-2</v>
      </c>
      <c r="AR78" s="9">
        <f t="shared" si="75"/>
        <v>10.950000000000001</v>
      </c>
      <c r="AS78" s="1">
        <f t="shared" si="76"/>
        <v>0.18</v>
      </c>
      <c r="AT78" s="1">
        <f t="shared" si="77"/>
        <v>22597.916666666668</v>
      </c>
      <c r="AU78" s="1">
        <f t="shared" si="78"/>
        <v>7654447.7019255366</v>
      </c>
    </row>
    <row r="79" spans="1:48" x14ac:dyDescent="0.15">
      <c r="C79" s="7">
        <v>6</v>
      </c>
      <c r="D79" s="8">
        <v>25.666631155000001</v>
      </c>
      <c r="E79" s="10">
        <f t="shared" si="79"/>
        <v>20.1825528241935</v>
      </c>
      <c r="F79" s="7" t="s">
        <v>83</v>
      </c>
      <c r="G79" s="1">
        <v>7</v>
      </c>
      <c r="H79" s="9">
        <f t="shared" si="61"/>
        <v>25.666631155000001</v>
      </c>
      <c r="I79" s="9">
        <f t="shared" si="62"/>
        <v>298.81663115499998</v>
      </c>
      <c r="J79" s="9">
        <f t="shared" si="63"/>
        <v>0.37233644160037982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0.28417340822716691</v>
      </c>
      <c r="P79" s="9">
        <f t="shared" si="66"/>
        <v>0.10580811561675543</v>
      </c>
      <c r="Q79" s="12">
        <f t="shared" si="67"/>
        <v>1.9045460811015977E-2</v>
      </c>
      <c r="R79" s="9">
        <f t="shared" si="68"/>
        <v>1.9710000000000002E-2</v>
      </c>
      <c r="S79" s="13">
        <f t="shared" si="69"/>
        <v>0.96628416088361113</v>
      </c>
      <c r="T79" s="2">
        <f t="shared" si="70"/>
        <v>0.01</v>
      </c>
      <c r="U79" s="14">
        <f t="shared" si="71"/>
        <v>9.6628416088361119E-3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3.7562841608836113E-2</v>
      </c>
      <c r="AR79" s="9">
        <f t="shared" si="75"/>
        <v>10.950000000000001</v>
      </c>
      <c r="AS79" s="1">
        <f t="shared" si="76"/>
        <v>0.18</v>
      </c>
      <c r="AT79" s="1">
        <f t="shared" si="77"/>
        <v>22597.916666666668</v>
      </c>
      <c r="AU79" s="1">
        <f t="shared" si="78"/>
        <v>11209552.329801053</v>
      </c>
    </row>
    <row r="80" spans="1:48" x14ac:dyDescent="0.15">
      <c r="C80" s="7">
        <v>7</v>
      </c>
      <c r="D80" s="8">
        <v>29.144958028387101</v>
      </c>
      <c r="E80" s="10">
        <f t="shared" si="79"/>
        <v>25.666631155000001</v>
      </c>
      <c r="F80" s="7" t="s">
        <v>83</v>
      </c>
      <c r="G80" s="1">
        <v>8</v>
      </c>
      <c r="H80" s="9">
        <f t="shared" si="61"/>
        <v>29.144958028387101</v>
      </c>
      <c r="I80" s="9">
        <f t="shared" si="62"/>
        <v>302.2949580283871</v>
      </c>
      <c r="J80" s="9">
        <f t="shared" si="63"/>
        <v>0.54170854335642415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0.28786529261041149</v>
      </c>
      <c r="P80" s="9">
        <f t="shared" si="66"/>
        <v>0.15593908834285683</v>
      </c>
      <c r="Q80" s="12">
        <f t="shared" si="67"/>
        <v>2.8069035901714227E-2</v>
      </c>
      <c r="R80" s="9">
        <f t="shared" si="68"/>
        <v>1.9710000000000002E-2</v>
      </c>
      <c r="S80" s="13">
        <f t="shared" si="69"/>
        <v>1.4241012634050849</v>
      </c>
      <c r="T80" s="2">
        <f t="shared" si="70"/>
        <v>0.01</v>
      </c>
      <c r="U80" s="14">
        <f t="shared" si="71"/>
        <v>1.4241012634050849E-2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4.2141012634050852E-2</v>
      </c>
      <c r="AR80" s="9">
        <f t="shared" si="75"/>
        <v>10.950000000000001</v>
      </c>
      <c r="AS80" s="1">
        <f t="shared" si="76"/>
        <v>0.18</v>
      </c>
      <c r="AT80" s="1">
        <f t="shared" si="77"/>
        <v>22597.916666666668</v>
      </c>
      <c r="AU80" s="1">
        <f t="shared" si="78"/>
        <v>12575776.115965607</v>
      </c>
    </row>
    <row r="81" spans="1:48" x14ac:dyDescent="0.15">
      <c r="C81" s="7">
        <v>8</v>
      </c>
      <c r="D81" s="8">
        <v>28.664991113225799</v>
      </c>
      <c r="E81" s="10">
        <f t="shared" si="79"/>
        <v>29.144958028387101</v>
      </c>
      <c r="F81" s="7" t="s">
        <v>83</v>
      </c>
      <c r="G81" s="1">
        <v>9</v>
      </c>
      <c r="H81" s="9">
        <f t="shared" si="61"/>
        <v>28.664991113225799</v>
      </c>
      <c r="I81" s="9">
        <f t="shared" si="62"/>
        <v>301.8149911132258</v>
      </c>
      <c r="J81" s="9">
        <f t="shared" si="63"/>
        <v>0.51465987864428753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0.24142620426755471</v>
      </c>
      <c r="P81" s="9">
        <f t="shared" si="66"/>
        <v>0.12425238098989068</v>
      </c>
      <c r="Q81" s="12">
        <f t="shared" si="67"/>
        <v>2.2365428578180323E-2</v>
      </c>
      <c r="R81" s="9">
        <f t="shared" si="68"/>
        <v>1.9710000000000002E-2</v>
      </c>
      <c r="S81" s="13">
        <f t="shared" si="69"/>
        <v>1.1347249405469468</v>
      </c>
      <c r="T81" s="2">
        <f t="shared" si="70"/>
        <v>0.01</v>
      </c>
      <c r="U81" s="14">
        <f t="shared" si="71"/>
        <v>1.1347249405469469E-2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3.9247249405469468E-2</v>
      </c>
      <c r="AR81" s="9">
        <f t="shared" si="75"/>
        <v>10.950000000000001</v>
      </c>
      <c r="AS81" s="1">
        <f t="shared" si="76"/>
        <v>0.18</v>
      </c>
      <c r="AT81" s="1">
        <f t="shared" si="77"/>
        <v>22597.916666666668</v>
      </c>
      <c r="AU81" s="1">
        <f t="shared" si="78"/>
        <v>11712215.507888326</v>
      </c>
    </row>
    <row r="82" spans="1:48" x14ac:dyDescent="0.15">
      <c r="C82" s="7">
        <v>9</v>
      </c>
      <c r="D82" s="8">
        <v>25.534871324333299</v>
      </c>
      <c r="E82" s="10">
        <f t="shared" si="79"/>
        <v>28.664991113225799</v>
      </c>
      <c r="F82" s="7" t="s">
        <v>83</v>
      </c>
      <c r="G82" s="1">
        <v>10</v>
      </c>
      <c r="H82" s="9">
        <f t="shared" si="61"/>
        <v>25.534871324333299</v>
      </c>
      <c r="I82" s="9">
        <f t="shared" si="62"/>
        <v>298.6848713243333</v>
      </c>
      <c r="J82" s="9">
        <f t="shared" si="63"/>
        <v>0.36702272011849768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0.22667382327766405</v>
      </c>
      <c r="P82" s="9">
        <f t="shared" si="66"/>
        <v>8.3194443199027898E-2</v>
      </c>
      <c r="Q82" s="12">
        <f t="shared" si="67"/>
        <v>1.4974999775825022E-2</v>
      </c>
      <c r="R82" s="9">
        <f t="shared" si="68"/>
        <v>1.9710000000000002E-2</v>
      </c>
      <c r="S82" s="13">
        <f t="shared" si="69"/>
        <v>0.75976660455733236</v>
      </c>
      <c r="T82" s="2">
        <f t="shared" si="70"/>
        <v>0.01</v>
      </c>
      <c r="U82" s="14">
        <f t="shared" si="71"/>
        <v>7.5976660455733241E-3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3.5497666045573327E-2</v>
      </c>
      <c r="AR82" s="9">
        <f t="shared" si="75"/>
        <v>10.950000000000001</v>
      </c>
      <c r="AS82" s="1">
        <f t="shared" si="76"/>
        <v>0.18</v>
      </c>
      <c r="AT82" s="1">
        <f t="shared" si="77"/>
        <v>22597.916666666668</v>
      </c>
      <c r="AU82" s="1">
        <f t="shared" si="78"/>
        <v>10593259.936704388</v>
      </c>
    </row>
    <row r="83" spans="1:48" x14ac:dyDescent="0.15">
      <c r="C83" s="7">
        <v>10</v>
      </c>
      <c r="D83" s="8">
        <v>21.855843191935499</v>
      </c>
      <c r="E83" s="10">
        <f t="shared" si="79"/>
        <v>25.534871324333299</v>
      </c>
      <c r="F83" s="7" t="s">
        <v>83</v>
      </c>
      <c r="G83" s="1">
        <v>11</v>
      </c>
      <c r="H83" s="9">
        <f t="shared" si="61"/>
        <v>21.855843191935499</v>
      </c>
      <c r="I83" s="9">
        <f t="shared" si="62"/>
        <v>295.00584319193547</v>
      </c>
      <c r="J83" s="9">
        <f t="shared" si="63"/>
        <v>0.2444185485964418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0.13630541107470434</v>
      </c>
      <c r="O83" s="9">
        <f t="shared" si="80"/>
        <v>0.11667396900393184</v>
      </c>
      <c r="P83" s="9">
        <f t="shared" si="66"/>
        <v>2.851728216292726E-2</v>
      </c>
      <c r="Q83" s="12">
        <f t="shared" si="67"/>
        <v>5.1331107893269065E-3</v>
      </c>
      <c r="R83" s="9">
        <f t="shared" si="68"/>
        <v>1.9710000000000002E-2</v>
      </c>
      <c r="S83" s="13">
        <f t="shared" si="69"/>
        <v>0.26043180057467813</v>
      </c>
      <c r="T83" s="2">
        <f t="shared" si="70"/>
        <v>0.01</v>
      </c>
      <c r="U83" s="14">
        <f t="shared" si="71"/>
        <v>2.6043180057467815E-3</v>
      </c>
      <c r="V83" s="13"/>
      <c r="W83" s="2"/>
      <c r="X83" s="14"/>
      <c r="Y83" s="2">
        <v>0.05</v>
      </c>
      <c r="Z83" s="2">
        <v>0.27</v>
      </c>
      <c r="AA83" s="2">
        <f t="shared" si="72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3"/>
        <v>1.44E-2</v>
      </c>
      <c r="AQ83" s="1">
        <f t="shared" si="74"/>
        <v>3.0504318005746784E-2</v>
      </c>
      <c r="AR83" s="9">
        <f t="shared" si="75"/>
        <v>10.950000000000001</v>
      </c>
      <c r="AS83" s="1">
        <f t="shared" si="76"/>
        <v>0.18</v>
      </c>
      <c r="AT83" s="1">
        <f t="shared" si="77"/>
        <v>22597.916666666668</v>
      </c>
      <c r="AU83" s="1">
        <f t="shared" si="78"/>
        <v>9103138.4827359468</v>
      </c>
    </row>
    <row r="84" spans="1:48" x14ac:dyDescent="0.15">
      <c r="C84" s="7">
        <v>11</v>
      </c>
      <c r="D84" s="8">
        <v>17.7262936533333</v>
      </c>
      <c r="E84" s="10">
        <f t="shared" si="79"/>
        <v>21.855843191935499</v>
      </c>
      <c r="F84" s="7" t="s">
        <v>85</v>
      </c>
      <c r="G84" s="1">
        <v>12</v>
      </c>
      <c r="H84" s="9">
        <f t="shared" si="61"/>
        <v>17.7262936533333</v>
      </c>
      <c r="I84" s="9">
        <f t="shared" si="62"/>
        <v>290.87629365333328</v>
      </c>
      <c r="J84" s="9">
        <f t="shared" si="63"/>
        <v>0.15297992495901142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0.1976566868410046</v>
      </c>
      <c r="P84" s="9">
        <f t="shared" si="66"/>
        <v>3.0237505120583704E-2</v>
      </c>
      <c r="Q84" s="12">
        <f t="shared" si="67"/>
        <v>5.4427509217050661E-3</v>
      </c>
      <c r="R84" s="9">
        <f t="shared" si="68"/>
        <v>1.9710000000000002E-2</v>
      </c>
      <c r="S84" s="13">
        <f t="shared" si="69"/>
        <v>0.27614159927473697</v>
      </c>
      <c r="T84" s="2">
        <f t="shared" si="70"/>
        <v>0.01</v>
      </c>
      <c r="U84" s="14">
        <f t="shared" si="71"/>
        <v>2.7614159927473697E-3</v>
      </c>
      <c r="V84" s="13"/>
      <c r="W84" s="2"/>
      <c r="X84" s="14"/>
      <c r="Y84" s="2">
        <v>0.04</v>
      </c>
      <c r="Z84" s="2">
        <v>0.27</v>
      </c>
      <c r="AA84" s="2">
        <f t="shared" si="72"/>
        <v>1.0800000000000001E-2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2.0761415992747372E-2</v>
      </c>
      <c r="AR84" s="9">
        <f t="shared" si="75"/>
        <v>10.950000000000001</v>
      </c>
      <c r="AS84" s="1">
        <f t="shared" si="76"/>
        <v>0.18</v>
      </c>
      <c r="AT84" s="1">
        <f t="shared" si="77"/>
        <v>22597.916666666668</v>
      </c>
      <c r="AU84" s="1">
        <f t="shared" si="78"/>
        <v>6195648.9190829666</v>
      </c>
      <c r="AV84" s="1">
        <f>SUM(AU73:AU84)</f>
        <v>93014515.008294344</v>
      </c>
    </row>
    <row r="85" spans="1:48" x14ac:dyDescent="0.15">
      <c r="C85" s="7">
        <v>12</v>
      </c>
      <c r="D85" s="8">
        <v>13.4733347054839</v>
      </c>
      <c r="E85" s="10">
        <f t="shared" si="79"/>
        <v>17.7262936533333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12.2398703207419</v>
      </c>
      <c r="E89" s="7"/>
      <c r="F89" s="7"/>
      <c r="G89" s="1">
        <v>1</v>
      </c>
      <c r="H89" s="9">
        <f t="shared" ref="H89:H100" si="81">E90</f>
        <v>12.2398703207419</v>
      </c>
      <c r="I89" s="9">
        <f t="shared" ref="I89:I100" si="82">H89+273.15</f>
        <v>285.38987032074186</v>
      </c>
      <c r="J89" s="9">
        <f t="shared" ref="J89:J100" si="83">EXP(($C$15*(I89-$C$13))/($C$16*I89*$C$13))</f>
        <v>8.0382172009162561E-2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0.42644952760590993</v>
      </c>
      <c r="Q89" s="12">
        <f t="shared" ref="Q89:Q100" si="87">P89*$B$91</f>
        <v>0.19190228742265947</v>
      </c>
      <c r="R89" s="9">
        <f t="shared" ref="R89:R100" si="88">L89*$B$91</f>
        <v>2.3873737500000001</v>
      </c>
      <c r="S89" s="13">
        <f t="shared" ref="S89:S100" si="89">Q89/R89</f>
        <v>8.0382172009162561E-2</v>
      </c>
      <c r="T89" s="2">
        <f t="shared" ref="T89:T100" si="90">$B$90/100</f>
        <v>0.51</v>
      </c>
      <c r="U89" s="14">
        <f t="shared" ref="U89:U100" si="91">S89*T89</f>
        <v>4.0994907724672909E-2</v>
      </c>
      <c r="V89" s="2">
        <v>190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4.3242964678988888E-2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32892.166666666664</v>
      </c>
      <c r="AN89" s="1">
        <f t="shared" ref="AN89:AN100" si="96">AM89*10000*AK89*AJ89</f>
        <v>147960458.2137711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10.2662314453548</v>
      </c>
      <c r="E90" s="10">
        <f t="shared" ref="E90:E101" si="97">D89</f>
        <v>12.2398703207419</v>
      </c>
      <c r="F90" s="7" t="s">
        <v>83</v>
      </c>
      <c r="G90" s="1">
        <v>2</v>
      </c>
      <c r="H90" s="9">
        <f t="shared" si="81"/>
        <v>10.2662314453548</v>
      </c>
      <c r="I90" s="9">
        <f t="shared" si="82"/>
        <v>283.41623144535475</v>
      </c>
      <c r="J90" s="9">
        <f t="shared" si="83"/>
        <v>6.338370270781879E-2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10.184100472394089</v>
      </c>
      <c r="P90" s="9">
        <f t="shared" si="86"/>
        <v>0.64550599668878383</v>
      </c>
      <c r="Q90" s="12">
        <f t="shared" si="87"/>
        <v>0.29047769850995275</v>
      </c>
      <c r="R90" s="9">
        <f t="shared" si="88"/>
        <v>2.3873737500000001</v>
      </c>
      <c r="S90" s="13">
        <f t="shared" si="89"/>
        <v>0.12167248572200007</v>
      </c>
      <c r="T90" s="2">
        <f t="shared" si="90"/>
        <v>0.51</v>
      </c>
      <c r="U90" s="14">
        <f t="shared" si="91"/>
        <v>6.2052967718220033E-2</v>
      </c>
      <c r="V90" s="2">
        <v>190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4.9591969767043345E-2</v>
      </c>
      <c r="AK90" s="9">
        <f t="shared" si="93"/>
        <v>10.4025</v>
      </c>
      <c r="AL90" s="1">
        <f t="shared" si="94"/>
        <v>0.45</v>
      </c>
      <c r="AM90" s="17">
        <f t="shared" si="95"/>
        <v>32892.166666666664</v>
      </c>
      <c r="AN90" s="1">
        <f t="shared" si="96"/>
        <v>169684262.51358458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10.1319636091034</v>
      </c>
      <c r="E91" s="10">
        <f t="shared" si="97"/>
        <v>10.2662314453548</v>
      </c>
      <c r="F91" s="7" t="s">
        <v>83</v>
      </c>
      <c r="G91" s="1">
        <v>3</v>
      </c>
      <c r="H91" s="9">
        <f t="shared" si="81"/>
        <v>10.1319636091034</v>
      </c>
      <c r="I91" s="9">
        <f t="shared" si="82"/>
        <v>283.2819636091034</v>
      </c>
      <c r="J91" s="9">
        <f t="shared" si="83"/>
        <v>6.2359960455105445E-2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14.843869475705306</v>
      </c>
      <c r="P91" s="9">
        <f t="shared" si="86"/>
        <v>0.92566311350572972</v>
      </c>
      <c r="Q91" s="12">
        <f t="shared" si="87"/>
        <v>0.4165484010775784</v>
      </c>
      <c r="R91" s="9">
        <f t="shared" si="88"/>
        <v>2.3873737500000001</v>
      </c>
      <c r="S91" s="13">
        <f t="shared" si="89"/>
        <v>0.17447976089943118</v>
      </c>
      <c r="T91" s="2">
        <f t="shared" si="90"/>
        <v>0.51</v>
      </c>
      <c r="U91" s="14">
        <f t="shared" si="91"/>
        <v>8.898467805870991E-2</v>
      </c>
      <c r="V91" s="2">
        <v>190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5.7711880434701039E-2</v>
      </c>
      <c r="AK91" s="9">
        <f t="shared" si="93"/>
        <v>10.4025</v>
      </c>
      <c r="AL91" s="1">
        <f t="shared" si="94"/>
        <v>0.45</v>
      </c>
      <c r="AM91" s="17">
        <f t="shared" si="95"/>
        <v>32892.166666666664</v>
      </c>
      <c r="AN91" s="1">
        <f t="shared" si="96"/>
        <v>197467410.86985987</v>
      </c>
    </row>
    <row r="92" spans="1:48" x14ac:dyDescent="0.15">
      <c r="C92" s="7">
        <v>3</v>
      </c>
      <c r="D92" s="8">
        <v>12.185054585032301</v>
      </c>
      <c r="E92" s="10">
        <f t="shared" si="97"/>
        <v>10.1319636091034</v>
      </c>
      <c r="F92" s="7" t="s">
        <v>83</v>
      </c>
      <c r="G92" s="1">
        <v>4</v>
      </c>
      <c r="H92" s="9">
        <f t="shared" si="81"/>
        <v>12.185054585032301</v>
      </c>
      <c r="I92" s="9">
        <f t="shared" si="82"/>
        <v>285.33505458503225</v>
      </c>
      <c r="J92" s="9">
        <f t="shared" si="83"/>
        <v>7.9857044716091161E-2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19.223481362199575</v>
      </c>
      <c r="P92" s="9">
        <f t="shared" si="86"/>
        <v>1.5351304107401165</v>
      </c>
      <c r="Q92" s="12">
        <f t="shared" si="87"/>
        <v>0.69080868483305247</v>
      </c>
      <c r="R92" s="9">
        <f t="shared" si="88"/>
        <v>2.3873737500000001</v>
      </c>
      <c r="S92" s="13">
        <f t="shared" si="89"/>
        <v>0.28935925295863391</v>
      </c>
      <c r="T92" s="2">
        <f t="shared" si="90"/>
        <v>0.51</v>
      </c>
      <c r="U92" s="14">
        <f t="shared" si="91"/>
        <v>0.1475732190089033</v>
      </c>
      <c r="V92" s="2">
        <v>190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7.5376325531184354E-2</v>
      </c>
      <c r="AK92" s="9">
        <f t="shared" si="93"/>
        <v>10.4025</v>
      </c>
      <c r="AL92" s="1">
        <f t="shared" si="94"/>
        <v>0.45</v>
      </c>
      <c r="AM92" s="17">
        <f t="shared" si="95"/>
        <v>32892.166666666664</v>
      </c>
      <c r="AN92" s="1">
        <f t="shared" si="96"/>
        <v>257908211.12418661</v>
      </c>
    </row>
    <row r="93" spans="1:48" x14ac:dyDescent="0.15">
      <c r="C93" s="7">
        <v>4</v>
      </c>
      <c r="D93" s="8">
        <v>17.125429603000001</v>
      </c>
      <c r="E93" s="10">
        <f t="shared" si="97"/>
        <v>12.185054585032301</v>
      </c>
      <c r="F93" s="7" t="s">
        <v>83</v>
      </c>
      <c r="G93" s="1">
        <v>5</v>
      </c>
      <c r="H93" s="9">
        <f t="shared" si="81"/>
        <v>17.125429603000001</v>
      </c>
      <c r="I93" s="9">
        <f t="shared" si="82"/>
        <v>290.27542960299996</v>
      </c>
      <c r="J93" s="9">
        <f t="shared" si="83"/>
        <v>0.14273878099353041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16.803933403886486</v>
      </c>
      <c r="O93" s="9">
        <f t="shared" si="98"/>
        <v>6.1896925475729709</v>
      </c>
      <c r="P93" s="9">
        <f t="shared" si="86"/>
        <v>0.88350916896530562</v>
      </c>
      <c r="Q93" s="12">
        <f t="shared" si="87"/>
        <v>0.39757912603438755</v>
      </c>
      <c r="R93" s="9">
        <f t="shared" si="88"/>
        <v>2.3873737500000001</v>
      </c>
      <c r="S93" s="13">
        <f t="shared" si="89"/>
        <v>0.1665340946445388</v>
      </c>
      <c r="T93" s="2">
        <f t="shared" si="90"/>
        <v>0.51</v>
      </c>
      <c r="U93" s="14">
        <f t="shared" si="91"/>
        <v>8.4932388268714798E-2</v>
      </c>
      <c r="V93" s="2">
        <v>225</v>
      </c>
      <c r="W93" s="2">
        <v>0.06</v>
      </c>
      <c r="X93" s="2">
        <v>12.1</v>
      </c>
      <c r="Y93" s="2">
        <v>0.14000000000000001</v>
      </c>
      <c r="Z93" s="2"/>
      <c r="AA93" s="2"/>
      <c r="AB93" s="2">
        <v>120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2"/>
        <v>7.2876115063017527E-2</v>
      </c>
      <c r="AK93" s="9">
        <f t="shared" si="93"/>
        <v>10.4025</v>
      </c>
      <c r="AL93" s="1">
        <f t="shared" si="94"/>
        <v>0.45</v>
      </c>
      <c r="AM93" s="17">
        <f t="shared" si="95"/>
        <v>32892.166666666664</v>
      </c>
      <c r="AN93" s="1">
        <f t="shared" si="96"/>
        <v>249353471.89094952</v>
      </c>
    </row>
    <row r="94" spans="1:48" x14ac:dyDescent="0.15">
      <c r="C94" s="7">
        <v>5</v>
      </c>
      <c r="D94" s="8">
        <v>20.1825528241935</v>
      </c>
      <c r="E94" s="10">
        <f t="shared" si="97"/>
        <v>17.125429603000001</v>
      </c>
      <c r="F94" s="7" t="s">
        <v>85</v>
      </c>
      <c r="G94" s="1">
        <v>6</v>
      </c>
      <c r="H94" s="9">
        <f t="shared" si="81"/>
        <v>20.1825528241935</v>
      </c>
      <c r="I94" s="9">
        <f t="shared" si="82"/>
        <v>293.3325528241935</v>
      </c>
      <c r="J94" s="9">
        <f t="shared" si="83"/>
        <v>0.20247280565438577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10.611458378607665</v>
      </c>
      <c r="P94" s="9">
        <f t="shared" si="86"/>
        <v>2.1485317500014331</v>
      </c>
      <c r="Q94" s="12">
        <f t="shared" si="87"/>
        <v>0.96683928750064496</v>
      </c>
      <c r="R94" s="9">
        <f t="shared" si="88"/>
        <v>2.3873737500000001</v>
      </c>
      <c r="S94" s="13">
        <f t="shared" si="89"/>
        <v>0.40498027906214723</v>
      </c>
      <c r="T94" s="2">
        <f t="shared" si="90"/>
        <v>0.51</v>
      </c>
      <c r="U94" s="14">
        <f t="shared" si="91"/>
        <v>0.20653994232169509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210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2"/>
        <v>0.13481579260999108</v>
      </c>
      <c r="AK94" s="9">
        <f t="shared" si="93"/>
        <v>10.4025</v>
      </c>
      <c r="AL94" s="1">
        <f t="shared" si="94"/>
        <v>0.45</v>
      </c>
      <c r="AM94" s="17">
        <f t="shared" si="95"/>
        <v>32892.166666666664</v>
      </c>
      <c r="AN94" s="1">
        <f t="shared" si="96"/>
        <v>461286745.64996147</v>
      </c>
    </row>
    <row r="95" spans="1:48" x14ac:dyDescent="0.15">
      <c r="C95" s="7">
        <v>6</v>
      </c>
      <c r="D95" s="8">
        <v>25.666631155000001</v>
      </c>
      <c r="E95" s="10">
        <f t="shared" si="97"/>
        <v>20.1825528241935</v>
      </c>
      <c r="F95" s="7" t="s">
        <v>83</v>
      </c>
      <c r="G95" s="1">
        <v>7</v>
      </c>
      <c r="H95" s="9">
        <f t="shared" si="81"/>
        <v>25.666631155000001</v>
      </c>
      <c r="I95" s="9">
        <f t="shared" si="82"/>
        <v>298.81663115499998</v>
      </c>
      <c r="J95" s="9">
        <f t="shared" si="83"/>
        <v>0.37233644160037982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13.768201628606231</v>
      </c>
      <c r="P95" s="9">
        <f t="shared" si="86"/>
        <v>5.1264032016317982</v>
      </c>
      <c r="Q95" s="12">
        <f t="shared" si="87"/>
        <v>2.3068814407343092</v>
      </c>
      <c r="R95" s="9">
        <f t="shared" si="88"/>
        <v>2.3873737500000001</v>
      </c>
      <c r="S95" s="13">
        <f t="shared" si="89"/>
        <v>0.9662841608836108</v>
      </c>
      <c r="T95" s="2">
        <f t="shared" si="90"/>
        <v>0.51</v>
      </c>
      <c r="U95" s="14">
        <f t="shared" si="91"/>
        <v>0.49280492205064153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210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2"/>
        <v>0.22112468399826843</v>
      </c>
      <c r="AK95" s="9">
        <f t="shared" si="93"/>
        <v>10.4025</v>
      </c>
      <c r="AL95" s="1">
        <f t="shared" si="94"/>
        <v>0.45</v>
      </c>
      <c r="AM95" s="17">
        <f t="shared" si="95"/>
        <v>32892.166666666664</v>
      </c>
      <c r="AN95" s="1">
        <f t="shared" si="96"/>
        <v>756601907.60824919</v>
      </c>
    </row>
    <row r="96" spans="1:48" x14ac:dyDescent="0.15">
      <c r="C96" s="7">
        <v>7</v>
      </c>
      <c r="D96" s="8">
        <v>29.144958028387101</v>
      </c>
      <c r="E96" s="10">
        <f t="shared" si="97"/>
        <v>25.666631155000001</v>
      </c>
      <c r="F96" s="7" t="s">
        <v>83</v>
      </c>
      <c r="G96" s="1">
        <v>8</v>
      </c>
      <c r="H96" s="9">
        <f t="shared" si="81"/>
        <v>29.144958028387101</v>
      </c>
      <c r="I96" s="9">
        <f t="shared" si="82"/>
        <v>302.2949580283871</v>
      </c>
      <c r="J96" s="9">
        <f t="shared" si="83"/>
        <v>0.54170854335642415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13.947073426974431</v>
      </c>
      <c r="P96" s="9">
        <f t="shared" si="86"/>
        <v>7.5552488302114096</v>
      </c>
      <c r="Q96" s="12">
        <f t="shared" si="87"/>
        <v>3.3998619735951343</v>
      </c>
      <c r="R96" s="9">
        <f t="shared" si="88"/>
        <v>2.3873737500000001</v>
      </c>
      <c r="S96" s="13">
        <f t="shared" si="89"/>
        <v>1.4241012634050845</v>
      </c>
      <c r="T96" s="2">
        <f t="shared" si="90"/>
        <v>0.51</v>
      </c>
      <c r="U96" s="14">
        <f t="shared" si="91"/>
        <v>0.7262916443365931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210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2"/>
        <v>0.29152093076748287</v>
      </c>
      <c r="AK96" s="9">
        <f t="shared" si="93"/>
        <v>10.4025</v>
      </c>
      <c r="AL96" s="1">
        <f t="shared" si="94"/>
        <v>0.45</v>
      </c>
      <c r="AM96" s="17">
        <f t="shared" si="95"/>
        <v>32892.166666666664</v>
      </c>
      <c r="AN96" s="1">
        <f t="shared" si="96"/>
        <v>997470243.20512795</v>
      </c>
    </row>
    <row r="97" spans="1:50" x14ac:dyDescent="0.15">
      <c r="C97" s="7">
        <v>8</v>
      </c>
      <c r="D97" s="8">
        <v>28.664991113225799</v>
      </c>
      <c r="E97" s="10">
        <f t="shared" si="97"/>
        <v>29.144958028387101</v>
      </c>
      <c r="F97" s="7" t="s">
        <v>83</v>
      </c>
      <c r="G97" s="1">
        <v>9</v>
      </c>
      <c r="H97" s="9">
        <f t="shared" si="81"/>
        <v>28.664991113225799</v>
      </c>
      <c r="I97" s="9">
        <f t="shared" si="82"/>
        <v>301.8149911132258</v>
      </c>
      <c r="J97" s="9">
        <f t="shared" si="83"/>
        <v>0.51465987864428753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11.697099596763019</v>
      </c>
      <c r="P97" s="9">
        <f t="shared" si="86"/>
        <v>6.0200278589601997</v>
      </c>
      <c r="Q97" s="12">
        <f t="shared" si="87"/>
        <v>2.7090125365320898</v>
      </c>
      <c r="R97" s="9">
        <f t="shared" si="88"/>
        <v>2.3873737500000001</v>
      </c>
      <c r="S97" s="13">
        <f t="shared" si="89"/>
        <v>1.1347249405469462</v>
      </c>
      <c r="T97" s="2">
        <f t="shared" si="90"/>
        <v>0.51</v>
      </c>
      <c r="U97" s="14">
        <f t="shared" si="91"/>
        <v>0.57870971967894258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210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2"/>
        <v>0.24702498048320121</v>
      </c>
      <c r="AK97" s="9">
        <f t="shared" si="93"/>
        <v>10.4025</v>
      </c>
      <c r="AL97" s="1">
        <f t="shared" si="94"/>
        <v>0.45</v>
      </c>
      <c r="AM97" s="17">
        <f t="shared" si="95"/>
        <v>32892.166666666664</v>
      </c>
      <c r="AN97" s="1">
        <f t="shared" si="96"/>
        <v>845222559.87460959</v>
      </c>
    </row>
    <row r="98" spans="1:50" x14ac:dyDescent="0.15">
      <c r="C98" s="7">
        <v>9</v>
      </c>
      <c r="D98" s="8">
        <v>25.534871324333299</v>
      </c>
      <c r="E98" s="10">
        <f t="shared" si="97"/>
        <v>28.664991113225799</v>
      </c>
      <c r="F98" s="7" t="s">
        <v>83</v>
      </c>
      <c r="G98" s="1">
        <v>10</v>
      </c>
      <c r="H98" s="9">
        <f t="shared" si="81"/>
        <v>25.534871324333299</v>
      </c>
      <c r="I98" s="9">
        <f t="shared" si="82"/>
        <v>298.6848713243333</v>
      </c>
      <c r="J98" s="9">
        <f t="shared" si="83"/>
        <v>0.36702272011849768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10.982346737802819</v>
      </c>
      <c r="P98" s="9">
        <f t="shared" si="86"/>
        <v>4.0307707729929003</v>
      </c>
      <c r="Q98" s="12">
        <f t="shared" si="87"/>
        <v>1.8138468478468053</v>
      </c>
      <c r="R98" s="9">
        <f t="shared" si="88"/>
        <v>2.3873737500000001</v>
      </c>
      <c r="S98" s="13">
        <f t="shared" si="89"/>
        <v>0.75976660455733214</v>
      </c>
      <c r="T98" s="2">
        <f t="shared" si="90"/>
        <v>0.51</v>
      </c>
      <c r="U98" s="14">
        <f t="shared" si="91"/>
        <v>0.38748096832423939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210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2"/>
        <v>0.18936951194975821</v>
      </c>
      <c r="AK98" s="9">
        <f t="shared" si="93"/>
        <v>10.4025</v>
      </c>
      <c r="AL98" s="1">
        <f t="shared" si="94"/>
        <v>0.45</v>
      </c>
      <c r="AM98" s="17">
        <f t="shared" si="95"/>
        <v>32892.166666666664</v>
      </c>
      <c r="AN98" s="1">
        <f t="shared" si="96"/>
        <v>647948168.39694011</v>
      </c>
    </row>
    <row r="99" spans="1:50" x14ac:dyDescent="0.15">
      <c r="C99" s="7">
        <v>10</v>
      </c>
      <c r="D99" s="8">
        <v>21.855843191935499</v>
      </c>
      <c r="E99" s="10">
        <f t="shared" si="97"/>
        <v>25.534871324333299</v>
      </c>
      <c r="F99" s="7" t="s">
        <v>83</v>
      </c>
      <c r="G99" s="1">
        <v>11</v>
      </c>
      <c r="H99" s="9">
        <f t="shared" si="81"/>
        <v>21.855843191935499</v>
      </c>
      <c r="I99" s="9">
        <f t="shared" si="82"/>
        <v>295.00584319193547</v>
      </c>
      <c r="J99" s="9">
        <f t="shared" si="83"/>
        <v>0.2444185485964418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6.6039971665694237</v>
      </c>
      <c r="O99" s="9">
        <f t="shared" si="98"/>
        <v>5.6528537982404954</v>
      </c>
      <c r="P99" s="9">
        <f t="shared" si="86"/>
        <v>1.3816623207938252</v>
      </c>
      <c r="Q99" s="12">
        <f t="shared" si="87"/>
        <v>0.62174804435722142</v>
      </c>
      <c r="R99" s="9">
        <f t="shared" si="88"/>
        <v>2.3873737500000001</v>
      </c>
      <c r="S99" s="13">
        <f t="shared" si="89"/>
        <v>0.26043180057467807</v>
      </c>
      <c r="T99" s="2">
        <f t="shared" si="90"/>
        <v>0.51</v>
      </c>
      <c r="U99" s="14">
        <f t="shared" si="91"/>
        <v>0.13282021829308582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210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2"/>
        <v>0.11258929581536538</v>
      </c>
      <c r="AK99" s="9">
        <f t="shared" si="93"/>
        <v>10.4025</v>
      </c>
      <c r="AL99" s="1">
        <f t="shared" si="94"/>
        <v>0.45</v>
      </c>
      <c r="AM99" s="17">
        <f t="shared" si="95"/>
        <v>32892.166666666664</v>
      </c>
      <c r="AN99" s="1">
        <f t="shared" si="96"/>
        <v>385236394.46260089</v>
      </c>
    </row>
    <row r="100" spans="1:50" x14ac:dyDescent="0.15">
      <c r="C100" s="7">
        <v>11</v>
      </c>
      <c r="D100" s="8">
        <v>17.7262936533333</v>
      </c>
      <c r="E100" s="10">
        <f t="shared" si="97"/>
        <v>21.855843191935499</v>
      </c>
      <c r="F100" s="7" t="s">
        <v>85</v>
      </c>
      <c r="G100" s="1">
        <v>12</v>
      </c>
      <c r="H100" s="9">
        <f t="shared" si="81"/>
        <v>17.7262936533333</v>
      </c>
      <c r="I100" s="9">
        <f t="shared" si="82"/>
        <v>290.87629365333328</v>
      </c>
      <c r="J100" s="9">
        <f t="shared" si="83"/>
        <v>0.15297992495901142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9.5764664774466688</v>
      </c>
      <c r="P100" s="9">
        <f t="shared" si="86"/>
        <v>1.4650071230922799</v>
      </c>
      <c r="Q100" s="12">
        <f t="shared" si="87"/>
        <v>0.65925320539152599</v>
      </c>
      <c r="R100" s="9">
        <f t="shared" si="88"/>
        <v>2.3873737500000001</v>
      </c>
      <c r="S100" s="13">
        <f t="shared" si="89"/>
        <v>0.27614159927473692</v>
      </c>
      <c r="T100" s="2">
        <f t="shared" si="90"/>
        <v>0.51</v>
      </c>
      <c r="U100" s="14">
        <f t="shared" si="91"/>
        <v>0.14083221563011583</v>
      </c>
      <c r="V100" s="2">
        <v>190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7.3343913012479917E-2</v>
      </c>
      <c r="AK100" s="9">
        <f t="shared" si="93"/>
        <v>10.4025</v>
      </c>
      <c r="AL100" s="1">
        <f t="shared" si="94"/>
        <v>0.45</v>
      </c>
      <c r="AM100" s="17">
        <f t="shared" si="95"/>
        <v>32892.166666666664</v>
      </c>
      <c r="AN100" s="1">
        <f t="shared" si="96"/>
        <v>250954092.92763689</v>
      </c>
      <c r="AO100" s="1">
        <f>SUM(AN89:AN100)</f>
        <v>5367093926.7374773</v>
      </c>
    </row>
    <row r="101" spans="1:50" x14ac:dyDescent="0.15">
      <c r="C101" s="7">
        <v>12</v>
      </c>
      <c r="D101" s="8">
        <v>13.4733347054839</v>
      </c>
      <c r="E101" s="10">
        <f t="shared" si="97"/>
        <v>17.7262936533333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12.2398703207419</v>
      </c>
      <c r="E105" s="7"/>
      <c r="F105" s="7"/>
      <c r="G105" s="1">
        <v>1</v>
      </c>
      <c r="H105" s="9">
        <f t="shared" ref="H105:H116" si="99">E106</f>
        <v>12.2398703207419</v>
      </c>
      <c r="I105" s="9">
        <f t="shared" ref="I105:I116" si="100">H105+273.15</f>
        <v>285.38987032074186</v>
      </c>
      <c r="J105" s="9">
        <f t="shared" ref="J105:J116" si="101">EXP(($C$15*(I105-$C$13))/($C$16*I105*$C$13))</f>
        <v>8.0382172009162561E-2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5.2078822169302173E-2</v>
      </c>
      <c r="Q105" s="12">
        <f t="shared" ref="Q105:Q116" si="105">P105*$B$107</f>
        <v>1.5623646650790652E-2</v>
      </c>
      <c r="R105" s="9">
        <f t="shared" ref="R105:R116" si="106">L105*$B$107</f>
        <v>0.19436706250000002</v>
      </c>
      <c r="S105" s="13">
        <f t="shared" ref="S105:S116" si="107">Q105/R105</f>
        <v>8.0382172009162561E-2</v>
      </c>
      <c r="T105" s="2">
        <f t="shared" ref="T105:T116" si="108">$B$106/100</f>
        <v>0.01</v>
      </c>
      <c r="U105" s="14">
        <f t="shared" ref="U105:U116" si="109">S105*T105</f>
        <v>8.0382172009162568E-4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6.2938217200916259E-3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55</v>
      </c>
      <c r="AX105" s="1">
        <f t="shared" ref="AX105:AX116" si="116">AW105*10000*AV105*0.67*AU105*AT105</f>
        <v>45079.033920472611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10.2662314453548</v>
      </c>
      <c r="E106" s="10">
        <f t="shared" ref="E106:E117" si="117">D105</f>
        <v>12.2398703207419</v>
      </c>
      <c r="F106" s="7" t="s">
        <v>83</v>
      </c>
      <c r="G106" s="1">
        <v>2</v>
      </c>
      <c r="H106" s="9">
        <f t="shared" si="99"/>
        <v>10.2662314453548</v>
      </c>
      <c r="I106" s="9">
        <f t="shared" si="100"/>
        <v>283.41623144535475</v>
      </c>
      <c r="J106" s="9">
        <f t="shared" si="101"/>
        <v>6.338370270781879E-2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1.2437015944973646</v>
      </c>
      <c r="P106" s="9">
        <f t="shared" si="104"/>
        <v>7.8830412122861154E-2</v>
      </c>
      <c r="Q106" s="12">
        <f t="shared" si="105"/>
        <v>2.3649123636858345E-2</v>
      </c>
      <c r="R106" s="9">
        <f t="shared" si="106"/>
        <v>0.19436706250000002</v>
      </c>
      <c r="S106" s="13">
        <f t="shared" si="107"/>
        <v>0.12167248572200005</v>
      </c>
      <c r="T106" s="2">
        <f t="shared" si="108"/>
        <v>0.01</v>
      </c>
      <c r="U106" s="14">
        <f t="shared" si="109"/>
        <v>1.2167248572200005E-3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6.7067248572200006E-3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55</v>
      </c>
      <c r="AX106" s="1">
        <f t="shared" si="116"/>
        <v>48036.422189838551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10.1319636091034</v>
      </c>
      <c r="E107" s="10">
        <f t="shared" si="117"/>
        <v>10.2662314453548</v>
      </c>
      <c r="F107" s="7" t="s">
        <v>83</v>
      </c>
      <c r="G107" s="1">
        <v>3</v>
      </c>
      <c r="H107" s="9">
        <f t="shared" si="99"/>
        <v>10.1319636091034</v>
      </c>
      <c r="I107" s="9">
        <f t="shared" si="100"/>
        <v>283.2819636091034</v>
      </c>
      <c r="J107" s="9">
        <f t="shared" si="101"/>
        <v>6.2359960455105445E-2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1.8127613907078368</v>
      </c>
      <c r="P107" s="9">
        <f t="shared" si="104"/>
        <v>0.11304372863908266</v>
      </c>
      <c r="Q107" s="12">
        <f t="shared" si="105"/>
        <v>3.3913118591724793E-2</v>
      </c>
      <c r="R107" s="9">
        <f t="shared" si="106"/>
        <v>0.19436706250000002</v>
      </c>
      <c r="S107" s="13">
        <f t="shared" si="107"/>
        <v>0.17447976089943115</v>
      </c>
      <c r="T107" s="2">
        <f t="shared" si="108"/>
        <v>0.01</v>
      </c>
      <c r="U107" s="14">
        <f t="shared" si="109"/>
        <v>1.7447976089943115E-3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7.2347976089943119E-3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55</v>
      </c>
      <c r="AX107" s="1">
        <f t="shared" si="116"/>
        <v>51818.704330706845</v>
      </c>
    </row>
    <row r="108" spans="1:50" x14ac:dyDescent="0.15">
      <c r="C108" s="7">
        <v>3</v>
      </c>
      <c r="D108" s="8">
        <v>12.185054585032301</v>
      </c>
      <c r="E108" s="10">
        <f t="shared" si="117"/>
        <v>10.1319636091034</v>
      </c>
      <c r="F108" s="7" t="s">
        <v>83</v>
      </c>
      <c r="G108" s="1">
        <v>4</v>
      </c>
      <c r="H108" s="9">
        <f t="shared" si="99"/>
        <v>12.185054585032301</v>
      </c>
      <c r="I108" s="9">
        <f t="shared" si="100"/>
        <v>285.33505458503225</v>
      </c>
      <c r="J108" s="9">
        <f t="shared" si="101"/>
        <v>7.9857044716091161E-2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2.3476078704020877</v>
      </c>
      <c r="P108" s="9">
        <f t="shared" si="104"/>
        <v>0.18747302668254706</v>
      </c>
      <c r="Q108" s="12">
        <f t="shared" si="105"/>
        <v>5.6241908004764113E-2</v>
      </c>
      <c r="R108" s="9">
        <f t="shared" si="106"/>
        <v>0.19436706250000002</v>
      </c>
      <c r="S108" s="13">
        <f t="shared" si="107"/>
        <v>0.28935925295863391</v>
      </c>
      <c r="T108" s="2">
        <f t="shared" si="108"/>
        <v>0.01</v>
      </c>
      <c r="U108" s="14">
        <f t="shared" si="109"/>
        <v>2.8935925295863391E-3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8.3835925295863388E-3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55</v>
      </c>
      <c r="AX108" s="1">
        <f t="shared" si="116"/>
        <v>60046.863229411829</v>
      </c>
    </row>
    <row r="109" spans="1:50" x14ac:dyDescent="0.15">
      <c r="C109" s="7">
        <v>4</v>
      </c>
      <c r="D109" s="8">
        <v>17.125429603000001</v>
      </c>
      <c r="E109" s="10">
        <f t="shared" si="117"/>
        <v>12.185054585032301</v>
      </c>
      <c r="F109" s="7" t="s">
        <v>83</v>
      </c>
      <c r="G109" s="1">
        <v>5</v>
      </c>
      <c r="H109" s="9">
        <f t="shared" si="99"/>
        <v>17.125429603000001</v>
      </c>
      <c r="I109" s="9">
        <f t="shared" si="100"/>
        <v>290.27542960299996</v>
      </c>
      <c r="J109" s="9">
        <f t="shared" si="101"/>
        <v>0.14273878099353041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2.0521281015335635</v>
      </c>
      <c r="O109" s="9">
        <f t="shared" si="118"/>
        <v>0.75589695051931072</v>
      </c>
      <c r="P109" s="9">
        <f t="shared" si="104"/>
        <v>0.10789580927385338</v>
      </c>
      <c r="Q109" s="12">
        <f t="shared" si="105"/>
        <v>3.2368742782156013E-2</v>
      </c>
      <c r="R109" s="9">
        <f t="shared" si="106"/>
        <v>0.19436706250000002</v>
      </c>
      <c r="S109" s="13">
        <f t="shared" si="107"/>
        <v>0.16653409464453892</v>
      </c>
      <c r="T109" s="2">
        <f t="shared" si="108"/>
        <v>0.01</v>
      </c>
      <c r="U109" s="14">
        <f t="shared" si="109"/>
        <v>1.6653409464453893E-3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1"/>
        <v>7.4999999999999997E-3</v>
      </c>
      <c r="AT109" s="1">
        <f t="shared" si="112"/>
        <v>9.6553409464453892E-3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55</v>
      </c>
      <c r="AX109" s="1">
        <f t="shared" si="116"/>
        <v>69155.667477693249</v>
      </c>
    </row>
    <row r="110" spans="1:50" x14ac:dyDescent="0.15">
      <c r="C110" s="7">
        <v>5</v>
      </c>
      <c r="D110" s="8">
        <v>20.1825528241935</v>
      </c>
      <c r="E110" s="10">
        <f t="shared" si="117"/>
        <v>17.125429603000001</v>
      </c>
      <c r="F110" s="7" t="s">
        <v>85</v>
      </c>
      <c r="G110" s="1">
        <v>6</v>
      </c>
      <c r="H110" s="9">
        <f t="shared" si="99"/>
        <v>20.1825528241935</v>
      </c>
      <c r="I110" s="9">
        <f t="shared" si="100"/>
        <v>293.3325528241935</v>
      </c>
      <c r="J110" s="9">
        <f t="shared" si="101"/>
        <v>0.20247280565438577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1.2958913495787909</v>
      </c>
      <c r="P110" s="9">
        <f t="shared" si="104"/>
        <v>0.26238275737246625</v>
      </c>
      <c r="Q110" s="12">
        <f t="shared" si="105"/>
        <v>7.8714827211739877E-2</v>
      </c>
      <c r="R110" s="9">
        <f t="shared" si="106"/>
        <v>0.19436706250000002</v>
      </c>
      <c r="S110" s="13">
        <f t="shared" si="107"/>
        <v>0.40498027906214751</v>
      </c>
      <c r="T110" s="2">
        <f t="shared" si="108"/>
        <v>0.01</v>
      </c>
      <c r="U110" s="14">
        <f t="shared" si="109"/>
        <v>4.0498027906214753E-3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1"/>
        <v>7.4999999999999997E-3</v>
      </c>
      <c r="AT110" s="1">
        <f t="shared" si="112"/>
        <v>1.2039802790621477E-2</v>
      </c>
      <c r="AU110" s="9">
        <f t="shared" si="113"/>
        <v>64.789020833333339</v>
      </c>
      <c r="AV110" s="1">
        <f t="shared" si="114"/>
        <v>0.3</v>
      </c>
      <c r="AW110" s="1">
        <f t="shared" si="115"/>
        <v>55</v>
      </c>
      <c r="AX110" s="1">
        <f t="shared" si="116"/>
        <v>86234.199589994911</v>
      </c>
    </row>
    <row r="111" spans="1:50" x14ac:dyDescent="0.15">
      <c r="C111" s="7">
        <v>6</v>
      </c>
      <c r="D111" s="8">
        <v>25.666631155000001</v>
      </c>
      <c r="E111" s="10">
        <f t="shared" si="117"/>
        <v>20.1825528241935</v>
      </c>
      <c r="F111" s="7" t="s">
        <v>83</v>
      </c>
      <c r="G111" s="1">
        <v>7</v>
      </c>
      <c r="H111" s="9">
        <f t="shared" si="99"/>
        <v>25.666631155000001</v>
      </c>
      <c r="I111" s="9">
        <f t="shared" si="100"/>
        <v>298.81663115499998</v>
      </c>
      <c r="J111" s="9">
        <f t="shared" si="101"/>
        <v>0.37233644160037982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1.6813988005396583</v>
      </c>
      <c r="P111" s="9">
        <f t="shared" si="104"/>
        <v>0.62604604630408311</v>
      </c>
      <c r="Q111" s="12">
        <f t="shared" si="105"/>
        <v>0.18781381389122492</v>
      </c>
      <c r="R111" s="9">
        <f t="shared" si="106"/>
        <v>0.19436706250000002</v>
      </c>
      <c r="S111" s="13">
        <f t="shared" si="107"/>
        <v>0.96628416088361113</v>
      </c>
      <c r="T111" s="2">
        <f t="shared" si="108"/>
        <v>0.01</v>
      </c>
      <c r="U111" s="14">
        <f t="shared" si="109"/>
        <v>9.6628416088361119E-3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2.4562841608836115E-2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55</v>
      </c>
      <c r="AX111" s="1">
        <f t="shared" si="116"/>
        <v>175929.54159047891</v>
      </c>
    </row>
    <row r="112" spans="1:50" x14ac:dyDescent="0.15">
      <c r="C112" s="7">
        <v>7</v>
      </c>
      <c r="D112" s="8">
        <v>29.144958028387101</v>
      </c>
      <c r="E112" s="10">
        <f t="shared" si="117"/>
        <v>25.666631155000001</v>
      </c>
      <c r="F112" s="7" t="s">
        <v>83</v>
      </c>
      <c r="G112" s="1">
        <v>8</v>
      </c>
      <c r="H112" s="9">
        <f t="shared" si="99"/>
        <v>29.144958028387101</v>
      </c>
      <c r="I112" s="9">
        <f t="shared" si="100"/>
        <v>302.2949580283871</v>
      </c>
      <c r="J112" s="9">
        <f t="shared" si="101"/>
        <v>0.54170854335642415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1.7032429625689087</v>
      </c>
      <c r="P112" s="9">
        <f t="shared" si="104"/>
        <v>0.92266126423528405</v>
      </c>
      <c r="Q112" s="12">
        <f t="shared" si="105"/>
        <v>0.2767983792705852</v>
      </c>
      <c r="R112" s="9">
        <f t="shared" si="106"/>
        <v>0.19436706250000002</v>
      </c>
      <c r="S112" s="13">
        <f t="shared" si="107"/>
        <v>1.4241012634050854</v>
      </c>
      <c r="T112" s="2">
        <f t="shared" si="108"/>
        <v>0.01</v>
      </c>
      <c r="U112" s="14">
        <f t="shared" si="109"/>
        <v>1.4241012634050854E-2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2.9141012634050854E-2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55</v>
      </c>
      <c r="AX112" s="1">
        <f t="shared" si="116"/>
        <v>208720.35393277317</v>
      </c>
    </row>
    <row r="113" spans="1:53" x14ac:dyDescent="0.15">
      <c r="C113" s="7">
        <v>8</v>
      </c>
      <c r="D113" s="8">
        <v>28.664991113225799</v>
      </c>
      <c r="E113" s="10">
        <f t="shared" si="117"/>
        <v>29.144958028387101</v>
      </c>
      <c r="F113" s="7" t="s">
        <v>83</v>
      </c>
      <c r="G113" s="1">
        <v>9</v>
      </c>
      <c r="H113" s="9">
        <f t="shared" si="99"/>
        <v>28.664991113225799</v>
      </c>
      <c r="I113" s="9">
        <f t="shared" si="100"/>
        <v>301.8149911132258</v>
      </c>
      <c r="J113" s="9">
        <f t="shared" si="101"/>
        <v>0.51465987864428753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1.428471906666958</v>
      </c>
      <c r="P113" s="9">
        <f t="shared" si="104"/>
        <v>0.73517717813199057</v>
      </c>
      <c r="Q113" s="12">
        <f t="shared" si="105"/>
        <v>0.22055315343959717</v>
      </c>
      <c r="R113" s="9">
        <f t="shared" si="106"/>
        <v>0.19436706250000002</v>
      </c>
      <c r="S113" s="13">
        <f t="shared" si="107"/>
        <v>1.1347249405469466</v>
      </c>
      <c r="T113" s="2">
        <f t="shared" si="108"/>
        <v>0.01</v>
      </c>
      <c r="U113" s="14">
        <f t="shared" si="109"/>
        <v>1.1347249405469466E-2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2.6247249405469464E-2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55</v>
      </c>
      <c r="AX113" s="1">
        <f t="shared" si="116"/>
        <v>187993.98821405406</v>
      </c>
    </row>
    <row r="114" spans="1:53" x14ac:dyDescent="0.15">
      <c r="C114" s="7">
        <v>9</v>
      </c>
      <c r="D114" s="8">
        <v>25.534871324333299</v>
      </c>
      <c r="E114" s="10">
        <f t="shared" si="117"/>
        <v>28.664991113225799</v>
      </c>
      <c r="F114" s="7" t="s">
        <v>83</v>
      </c>
      <c r="G114" s="1">
        <v>10</v>
      </c>
      <c r="H114" s="9">
        <f t="shared" si="99"/>
        <v>25.534871324333299</v>
      </c>
      <c r="I114" s="9">
        <f t="shared" si="100"/>
        <v>298.6848713243333</v>
      </c>
      <c r="J114" s="9">
        <f t="shared" si="101"/>
        <v>0.36702272011849768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1.3411849368683009</v>
      </c>
      <c r="P114" s="9">
        <f t="shared" si="104"/>
        <v>0.49224534371135936</v>
      </c>
      <c r="Q114" s="12">
        <f t="shared" si="105"/>
        <v>0.1476736031134078</v>
      </c>
      <c r="R114" s="9">
        <f t="shared" si="106"/>
        <v>0.19436706250000002</v>
      </c>
      <c r="S114" s="13">
        <f t="shared" si="107"/>
        <v>0.75976660455733225</v>
      </c>
      <c r="T114" s="2">
        <f t="shared" si="108"/>
        <v>0.01</v>
      </c>
      <c r="U114" s="14">
        <f t="shared" si="109"/>
        <v>7.5976660455733223E-3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2.2497666045573322E-2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55</v>
      </c>
      <c r="AX114" s="1">
        <f t="shared" si="116"/>
        <v>161137.87391885329</v>
      </c>
    </row>
    <row r="115" spans="1:53" x14ac:dyDescent="0.15">
      <c r="C115" s="7">
        <v>10</v>
      </c>
      <c r="D115" s="8">
        <v>21.855843191935499</v>
      </c>
      <c r="E115" s="10">
        <f t="shared" si="117"/>
        <v>25.534871324333299</v>
      </c>
      <c r="F115" s="7" t="s">
        <v>83</v>
      </c>
      <c r="G115" s="1">
        <v>11</v>
      </c>
      <c r="H115" s="9">
        <f t="shared" si="99"/>
        <v>21.855843191935499</v>
      </c>
      <c r="I115" s="9">
        <f t="shared" si="100"/>
        <v>295.00584319193547</v>
      </c>
      <c r="J115" s="9">
        <f t="shared" si="101"/>
        <v>0.2444185485964418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0.8064926134990944</v>
      </c>
      <c r="O115" s="9">
        <f t="shared" si="118"/>
        <v>0.6903371879911806</v>
      </c>
      <c r="P115" s="9">
        <f t="shared" si="104"/>
        <v>0.16873121353095336</v>
      </c>
      <c r="Q115" s="12">
        <f t="shared" si="105"/>
        <v>5.0619364059286007E-2</v>
      </c>
      <c r="R115" s="9">
        <f t="shared" si="106"/>
        <v>0.19436706250000002</v>
      </c>
      <c r="S115" s="13">
        <f t="shared" si="107"/>
        <v>0.26043180057467813</v>
      </c>
      <c r="T115" s="2">
        <f t="shared" si="108"/>
        <v>0.01</v>
      </c>
      <c r="U115" s="14">
        <f t="shared" si="109"/>
        <v>2.6043180057467815E-3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0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1"/>
        <v>0.01</v>
      </c>
      <c r="AT115" s="1">
        <f t="shared" si="112"/>
        <v>1.7504318005746783E-2</v>
      </c>
      <c r="AU115" s="9">
        <f t="shared" si="113"/>
        <v>64.789020833333339</v>
      </c>
      <c r="AV115" s="1">
        <f t="shared" si="114"/>
        <v>0.3</v>
      </c>
      <c r="AW115" s="1">
        <f t="shared" si="115"/>
        <v>55</v>
      </c>
      <c r="AX115" s="1">
        <f t="shared" si="116"/>
        <v>125373.38682740941</v>
      </c>
    </row>
    <row r="116" spans="1:53" x14ac:dyDescent="0.15">
      <c r="C116" s="7">
        <v>11</v>
      </c>
      <c r="D116" s="8">
        <v>17.7262936533333</v>
      </c>
      <c r="E116" s="10">
        <f t="shared" si="117"/>
        <v>21.855843191935499</v>
      </c>
      <c r="F116" s="7" t="s">
        <v>85</v>
      </c>
      <c r="G116" s="1">
        <v>12</v>
      </c>
      <c r="H116" s="9">
        <f t="shared" si="99"/>
        <v>17.7262936533333</v>
      </c>
      <c r="I116" s="9">
        <f t="shared" si="100"/>
        <v>290.87629365333328</v>
      </c>
      <c r="J116" s="9">
        <f t="shared" si="101"/>
        <v>0.15297992495901142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1.1694961827935606</v>
      </c>
      <c r="P116" s="9">
        <f t="shared" si="104"/>
        <v>0.1789094382836092</v>
      </c>
      <c r="Q116" s="12">
        <f t="shared" si="105"/>
        <v>5.3672831485082756E-2</v>
      </c>
      <c r="R116" s="9">
        <f t="shared" si="106"/>
        <v>0.19436706250000002</v>
      </c>
      <c r="S116" s="13">
        <f t="shared" si="107"/>
        <v>0.27614159927473697</v>
      </c>
      <c r="T116" s="2">
        <f t="shared" si="108"/>
        <v>0.01</v>
      </c>
      <c r="U116" s="14">
        <f t="shared" si="109"/>
        <v>2.7614159927473697E-3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8.2514159927473685E-3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55</v>
      </c>
      <c r="AX116" s="1">
        <f t="shared" si="116"/>
        <v>59100.158531909241</v>
      </c>
      <c r="AY116" s="1">
        <f>SUM(AX105:AX116)</f>
        <v>1278626.1937535964</v>
      </c>
    </row>
    <row r="117" spans="1:53" x14ac:dyDescent="0.15">
      <c r="C117" s="7">
        <v>12</v>
      </c>
      <c r="D117" s="8">
        <v>13.4733347054839</v>
      </c>
      <c r="E117" s="10">
        <f t="shared" si="117"/>
        <v>17.7262936533333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12.2398703207419</v>
      </c>
      <c r="E121" s="7"/>
      <c r="F121" s="7"/>
      <c r="G121" s="1">
        <v>1</v>
      </c>
      <c r="H121" s="9">
        <f t="shared" ref="H121:H132" si="119">E122</f>
        <v>12.2398703207419</v>
      </c>
      <c r="I121" s="9">
        <f t="shared" ref="I121:I132" si="120">H121+273.15</f>
        <v>285.38987032074186</v>
      </c>
      <c r="J121" s="9">
        <f t="shared" ref="J121:J132" si="121">EXP(($C$15*(I121-$C$13))/($C$16*I121*$C$13))</f>
        <v>8.0382172009162561E-2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2.2884804371008583E-2</v>
      </c>
      <c r="Q121" s="12">
        <f t="shared" ref="Q121:Q132" si="125">P121*$B$123</f>
        <v>7.5519854424328332E-3</v>
      </c>
      <c r="R121" s="9">
        <f t="shared" ref="R121:R132" si="126">L121*$B$123</f>
        <v>9.3951000000000007E-2</v>
      </c>
      <c r="S121" s="13">
        <f t="shared" ref="S121:S132" si="127">Q121/R121</f>
        <v>8.0382172009162575E-2</v>
      </c>
      <c r="T121" s="2">
        <f t="shared" ref="T121:T132" si="128">$B$122/100</f>
        <v>0.01</v>
      </c>
      <c r="U121" s="14">
        <f t="shared" ref="U121:U132" si="129">S121*T121</f>
        <v>8.0382172009162579E-4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6.2938217200916259E-3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433.33333333333331</v>
      </c>
      <c r="AX121" s="1">
        <f t="shared" ref="AX121:AX132" si="136">AW121*10000*AV121*0.67*AU121*AT121</f>
        <v>171677.24849786333</v>
      </c>
      <c r="AZ121" s="1">
        <f t="shared" ref="AZ121:AZ132" si="137">$E$9/12</f>
        <v>125</v>
      </c>
      <c r="BA121" s="1">
        <f t="shared" ref="BA121:BA132" si="138">AZ121*10000*AV121*0.67*AU121*AT121</f>
        <v>49522.283220537502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10.2662314453548</v>
      </c>
      <c r="E122" s="10">
        <f t="shared" ref="E122:E133" si="139">D121</f>
        <v>12.2398703207419</v>
      </c>
      <c r="F122" s="7" t="s">
        <v>83</v>
      </c>
      <c r="G122" s="1">
        <v>2</v>
      </c>
      <c r="H122" s="9">
        <f t="shared" si="119"/>
        <v>10.2662314453548</v>
      </c>
      <c r="I122" s="9">
        <f t="shared" si="120"/>
        <v>283.41623144535475</v>
      </c>
      <c r="J122" s="9">
        <f t="shared" si="121"/>
        <v>6.338370270781879E-2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0.54651519562899142</v>
      </c>
      <c r="P122" s="9">
        <f t="shared" si="124"/>
        <v>3.4640156685053422E-2</v>
      </c>
      <c r="Q122" s="12">
        <f t="shared" si="125"/>
        <v>1.143125170606763E-2</v>
      </c>
      <c r="R122" s="9">
        <f t="shared" si="126"/>
        <v>9.3951000000000007E-2</v>
      </c>
      <c r="S122" s="13">
        <f t="shared" si="127"/>
        <v>0.12167248572200007</v>
      </c>
      <c r="T122" s="2">
        <f t="shared" si="128"/>
        <v>0.01</v>
      </c>
      <c r="U122" s="14">
        <f t="shared" si="129"/>
        <v>1.2167248572200007E-3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6.7067248572200006E-3</v>
      </c>
      <c r="AU122" s="9">
        <f t="shared" si="133"/>
        <v>28.47</v>
      </c>
      <c r="AV122" s="1">
        <f t="shared" si="134"/>
        <v>0.33</v>
      </c>
      <c r="AW122" s="1">
        <f t="shared" si="135"/>
        <v>433.33333333333331</v>
      </c>
      <c r="AX122" s="1">
        <f t="shared" si="136"/>
        <v>182940.05154994968</v>
      </c>
      <c r="AZ122" s="1">
        <f t="shared" si="137"/>
        <v>125</v>
      </c>
      <c r="BA122" s="1">
        <f t="shared" si="138"/>
        <v>52771.168716331638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10.1319636091034</v>
      </c>
      <c r="E123" s="10">
        <f t="shared" si="139"/>
        <v>10.2662314453548</v>
      </c>
      <c r="F123" s="7" t="s">
        <v>83</v>
      </c>
      <c r="G123" s="1">
        <v>3</v>
      </c>
      <c r="H123" s="9">
        <f t="shared" si="119"/>
        <v>10.1319636091034</v>
      </c>
      <c r="I123" s="9">
        <f t="shared" si="120"/>
        <v>283.2819636091034</v>
      </c>
      <c r="J123" s="9">
        <f t="shared" si="121"/>
        <v>6.2359960455105445E-2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0.79657503894393811</v>
      </c>
      <c r="P123" s="9">
        <f t="shared" si="124"/>
        <v>4.967438792806806E-2</v>
      </c>
      <c r="Q123" s="12">
        <f t="shared" si="125"/>
        <v>1.639254801626246E-2</v>
      </c>
      <c r="R123" s="9">
        <f t="shared" si="126"/>
        <v>9.3951000000000007E-2</v>
      </c>
      <c r="S123" s="13">
        <f t="shared" si="127"/>
        <v>0.17447976089943118</v>
      </c>
      <c r="T123" s="2">
        <f t="shared" si="128"/>
        <v>0.01</v>
      </c>
      <c r="U123" s="14">
        <f t="shared" si="129"/>
        <v>1.7447976089943118E-3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7.2347976089943119E-3</v>
      </c>
      <c r="AU123" s="9">
        <f t="shared" si="133"/>
        <v>28.47</v>
      </c>
      <c r="AV123" s="1">
        <f t="shared" si="134"/>
        <v>0.33</v>
      </c>
      <c r="AW123" s="1">
        <f t="shared" si="135"/>
        <v>433.33333333333331</v>
      </c>
      <c r="AX123" s="1">
        <f t="shared" si="136"/>
        <v>197344.34850388201</v>
      </c>
      <c r="AZ123" s="1">
        <f t="shared" si="137"/>
        <v>125</v>
      </c>
      <c r="BA123" s="1">
        <f t="shared" si="138"/>
        <v>56926.25437611981</v>
      </c>
    </row>
    <row r="124" spans="1:53" x14ac:dyDescent="0.15">
      <c r="C124" s="7">
        <v>3</v>
      </c>
      <c r="D124" s="8">
        <v>12.185054585032301</v>
      </c>
      <c r="E124" s="10">
        <f t="shared" si="139"/>
        <v>10.1319636091034</v>
      </c>
      <c r="F124" s="7" t="s">
        <v>83</v>
      </c>
      <c r="G124" s="1">
        <v>4</v>
      </c>
      <c r="H124" s="9">
        <f t="shared" si="119"/>
        <v>12.185054585032301</v>
      </c>
      <c r="I124" s="9">
        <f t="shared" si="120"/>
        <v>285.33505458503225</v>
      </c>
      <c r="J124" s="9">
        <f t="shared" si="121"/>
        <v>7.9857044716091161E-2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1.03160065101587</v>
      </c>
      <c r="P124" s="9">
        <f t="shared" si="124"/>
        <v>8.238057931732308E-2</v>
      </c>
      <c r="Q124" s="12">
        <f t="shared" si="125"/>
        <v>2.7185591174716618E-2</v>
      </c>
      <c r="R124" s="9">
        <f t="shared" si="126"/>
        <v>9.3951000000000007E-2</v>
      </c>
      <c r="S124" s="13">
        <f t="shared" si="127"/>
        <v>0.28935925295863391</v>
      </c>
      <c r="T124" s="2">
        <f t="shared" si="128"/>
        <v>0.01</v>
      </c>
      <c r="U124" s="14">
        <f t="shared" si="129"/>
        <v>2.8935925295863391E-3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8.3835925295863388E-3</v>
      </c>
      <c r="AU124" s="9">
        <f t="shared" si="133"/>
        <v>28.47</v>
      </c>
      <c r="AV124" s="1">
        <f t="shared" si="134"/>
        <v>0.33</v>
      </c>
      <c r="AW124" s="1">
        <f t="shared" si="135"/>
        <v>433.33333333333331</v>
      </c>
      <c r="AX124" s="1">
        <f t="shared" si="136"/>
        <v>228680.15047392723</v>
      </c>
      <c r="AZ124" s="1">
        <f t="shared" si="137"/>
        <v>125</v>
      </c>
      <c r="BA124" s="1">
        <f t="shared" si="138"/>
        <v>65965.428021325162</v>
      </c>
    </row>
    <row r="125" spans="1:53" x14ac:dyDescent="0.15">
      <c r="C125" s="7">
        <v>4</v>
      </c>
      <c r="D125" s="8">
        <v>17.125429603000001</v>
      </c>
      <c r="E125" s="10">
        <f t="shared" si="139"/>
        <v>12.185054585032301</v>
      </c>
      <c r="F125" s="7" t="s">
        <v>83</v>
      </c>
      <c r="G125" s="1">
        <v>5</v>
      </c>
      <c r="H125" s="9">
        <f t="shared" si="119"/>
        <v>17.125429603000001</v>
      </c>
      <c r="I125" s="9">
        <f t="shared" si="120"/>
        <v>290.27542960299996</v>
      </c>
      <c r="J125" s="9">
        <f t="shared" si="121"/>
        <v>0.14273878099353041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0.9017590681136195</v>
      </c>
      <c r="O125" s="9">
        <f t="shared" si="140"/>
        <v>0.33216100358492728</v>
      </c>
      <c r="P125" s="9">
        <f t="shared" si="124"/>
        <v>4.7412256745300203E-2</v>
      </c>
      <c r="Q125" s="12">
        <f t="shared" si="125"/>
        <v>1.564604472594907E-2</v>
      </c>
      <c r="R125" s="9">
        <f t="shared" si="126"/>
        <v>9.3951000000000007E-2</v>
      </c>
      <c r="S125" s="13">
        <f t="shared" si="127"/>
        <v>0.16653409464453883</v>
      </c>
      <c r="T125" s="2">
        <f t="shared" si="128"/>
        <v>0.01</v>
      </c>
      <c r="U125" s="14">
        <f t="shared" si="129"/>
        <v>1.6653409464453884E-3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1"/>
        <v>7.4999999999999997E-3</v>
      </c>
      <c r="AT125" s="1">
        <f t="shared" si="132"/>
        <v>9.6553409464453892E-3</v>
      </c>
      <c r="AU125" s="9">
        <f t="shared" si="133"/>
        <v>28.47</v>
      </c>
      <c r="AV125" s="1">
        <f t="shared" si="134"/>
        <v>0.33</v>
      </c>
      <c r="AW125" s="1">
        <f t="shared" si="135"/>
        <v>433.33333333333331</v>
      </c>
      <c r="AX125" s="1">
        <f t="shared" si="136"/>
        <v>263369.76811767212</v>
      </c>
      <c r="AZ125" s="1">
        <f t="shared" si="137"/>
        <v>125</v>
      </c>
      <c r="BA125" s="1">
        <f t="shared" si="138"/>
        <v>75972.048495482348</v>
      </c>
    </row>
    <row r="126" spans="1:53" x14ac:dyDescent="0.15">
      <c r="C126" s="7">
        <v>5</v>
      </c>
      <c r="D126" s="8">
        <v>20.1825528241935</v>
      </c>
      <c r="E126" s="10">
        <f t="shared" si="139"/>
        <v>17.125429603000001</v>
      </c>
      <c r="F126" s="7" t="s">
        <v>85</v>
      </c>
      <c r="G126" s="1">
        <v>6</v>
      </c>
      <c r="H126" s="9">
        <f t="shared" si="119"/>
        <v>20.1825528241935</v>
      </c>
      <c r="I126" s="9">
        <f t="shared" si="120"/>
        <v>293.3325528241935</v>
      </c>
      <c r="J126" s="9">
        <f t="shared" si="121"/>
        <v>0.20247280565438577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0.5694487468396271</v>
      </c>
      <c r="P126" s="9">
        <f t="shared" si="124"/>
        <v>0.11529788544899335</v>
      </c>
      <c r="Q126" s="12">
        <f t="shared" si="125"/>
        <v>3.8048302198167808E-2</v>
      </c>
      <c r="R126" s="9">
        <f t="shared" si="126"/>
        <v>9.3951000000000007E-2</v>
      </c>
      <c r="S126" s="13">
        <f t="shared" si="127"/>
        <v>0.40498027906214734</v>
      </c>
      <c r="T126" s="2">
        <f t="shared" si="128"/>
        <v>0.01</v>
      </c>
      <c r="U126" s="14">
        <f t="shared" si="129"/>
        <v>4.0498027906214736E-3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1"/>
        <v>7.4999999999999997E-3</v>
      </c>
      <c r="AT126" s="1">
        <f t="shared" si="132"/>
        <v>1.2039802790621473E-2</v>
      </c>
      <c r="AU126" s="9">
        <f t="shared" si="133"/>
        <v>28.47</v>
      </c>
      <c r="AV126" s="1">
        <f t="shared" si="134"/>
        <v>0.33</v>
      </c>
      <c r="AW126" s="1">
        <f t="shared" si="135"/>
        <v>433.33333333333331</v>
      </c>
      <c r="AX126" s="1">
        <f t="shared" si="136"/>
        <v>328410.98897868051</v>
      </c>
      <c r="AZ126" s="1">
        <f t="shared" si="137"/>
        <v>125</v>
      </c>
      <c r="BA126" s="1">
        <f t="shared" si="138"/>
        <v>94733.939128465528</v>
      </c>
    </row>
    <row r="127" spans="1:53" x14ac:dyDescent="0.15">
      <c r="C127" s="7">
        <v>6</v>
      </c>
      <c r="D127" s="8">
        <v>25.666631155000001</v>
      </c>
      <c r="E127" s="10">
        <f t="shared" si="139"/>
        <v>20.1825528241935</v>
      </c>
      <c r="F127" s="7" t="s">
        <v>83</v>
      </c>
      <c r="G127" s="1">
        <v>7</v>
      </c>
      <c r="H127" s="9">
        <f t="shared" si="119"/>
        <v>25.666631155000001</v>
      </c>
      <c r="I127" s="9">
        <f t="shared" si="120"/>
        <v>298.81663115499998</v>
      </c>
      <c r="J127" s="9">
        <f t="shared" si="121"/>
        <v>0.37233644160037982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0.73885086139063383</v>
      </c>
      <c r="P127" s="9">
        <f t="shared" si="124"/>
        <v>0.27510110060356407</v>
      </c>
      <c r="Q127" s="12">
        <f t="shared" si="125"/>
        <v>9.0783363199176154E-2</v>
      </c>
      <c r="R127" s="9">
        <f t="shared" si="126"/>
        <v>9.3951000000000007E-2</v>
      </c>
      <c r="S127" s="13">
        <f t="shared" si="127"/>
        <v>0.96628416088361113</v>
      </c>
      <c r="T127" s="2">
        <f t="shared" si="128"/>
        <v>0.01</v>
      </c>
      <c r="U127" s="14">
        <f t="shared" si="129"/>
        <v>9.6628416088361119E-3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2.4562841608836115E-2</v>
      </c>
      <c r="AU127" s="9">
        <f t="shared" si="133"/>
        <v>28.47</v>
      </c>
      <c r="AV127" s="1">
        <f t="shared" si="134"/>
        <v>0.33</v>
      </c>
      <c r="AW127" s="1">
        <f t="shared" si="135"/>
        <v>433.33333333333331</v>
      </c>
      <c r="AX127" s="1">
        <f t="shared" si="136"/>
        <v>670003.25878827483</v>
      </c>
      <c r="AZ127" s="1">
        <f t="shared" si="137"/>
        <v>125</v>
      </c>
      <c r="BA127" s="1">
        <f t="shared" si="138"/>
        <v>193270.17080431007</v>
      </c>
    </row>
    <row r="128" spans="1:53" x14ac:dyDescent="0.15">
      <c r="C128" s="7">
        <v>7</v>
      </c>
      <c r="D128" s="8">
        <v>29.144958028387101</v>
      </c>
      <c r="E128" s="10">
        <f t="shared" si="139"/>
        <v>25.666631155000001</v>
      </c>
      <c r="F128" s="7" t="s">
        <v>83</v>
      </c>
      <c r="G128" s="1">
        <v>8</v>
      </c>
      <c r="H128" s="9">
        <f t="shared" si="119"/>
        <v>29.144958028387101</v>
      </c>
      <c r="I128" s="9">
        <f t="shared" si="120"/>
        <v>302.2949580283871</v>
      </c>
      <c r="J128" s="9">
        <f t="shared" si="121"/>
        <v>0.54170854335642415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0.74844976078706982</v>
      </c>
      <c r="P128" s="9">
        <f t="shared" si="124"/>
        <v>0.40544162969142772</v>
      </c>
      <c r="Q128" s="12">
        <f t="shared" si="125"/>
        <v>0.13379573779817117</v>
      </c>
      <c r="R128" s="9">
        <f t="shared" si="126"/>
        <v>9.3951000000000007E-2</v>
      </c>
      <c r="S128" s="13">
        <f t="shared" si="127"/>
        <v>1.4241012634050851</v>
      </c>
      <c r="T128" s="2">
        <f t="shared" si="128"/>
        <v>0.01</v>
      </c>
      <c r="U128" s="14">
        <f t="shared" si="129"/>
        <v>1.4241012634050851E-2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2.9141012634050854E-2</v>
      </c>
      <c r="AU128" s="9">
        <f t="shared" si="133"/>
        <v>28.47</v>
      </c>
      <c r="AV128" s="1">
        <f t="shared" si="134"/>
        <v>0.33</v>
      </c>
      <c r="AW128" s="1">
        <f t="shared" si="135"/>
        <v>433.33333333333331</v>
      </c>
      <c r="AX128" s="1">
        <f t="shared" si="136"/>
        <v>794882.51970735705</v>
      </c>
      <c r="AZ128" s="1">
        <f t="shared" si="137"/>
        <v>125</v>
      </c>
      <c r="BA128" s="1">
        <f t="shared" si="138"/>
        <v>229293.03453096838</v>
      </c>
    </row>
    <row r="129" spans="1:54" x14ac:dyDescent="0.15">
      <c r="C129" s="7">
        <v>8</v>
      </c>
      <c r="D129" s="8">
        <v>28.664991113225799</v>
      </c>
      <c r="E129" s="10">
        <f t="shared" si="139"/>
        <v>29.144958028387101</v>
      </c>
      <c r="F129" s="7" t="s">
        <v>83</v>
      </c>
      <c r="G129" s="1">
        <v>9</v>
      </c>
      <c r="H129" s="9">
        <f t="shared" si="119"/>
        <v>28.664991113225799</v>
      </c>
      <c r="I129" s="9">
        <f t="shared" si="120"/>
        <v>301.8149911132258</v>
      </c>
      <c r="J129" s="9">
        <f t="shared" si="121"/>
        <v>0.51465987864428753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0.62770813109564216</v>
      </c>
      <c r="P129" s="9">
        <f t="shared" si="124"/>
        <v>0.32305619057371571</v>
      </c>
      <c r="Q129" s="12">
        <f t="shared" si="125"/>
        <v>0.10660854288932618</v>
      </c>
      <c r="R129" s="9">
        <f t="shared" si="126"/>
        <v>9.3951000000000007E-2</v>
      </c>
      <c r="S129" s="13">
        <f t="shared" si="127"/>
        <v>1.1347249405469466</v>
      </c>
      <c r="T129" s="2">
        <f t="shared" si="128"/>
        <v>0.01</v>
      </c>
      <c r="U129" s="14">
        <f t="shared" si="129"/>
        <v>1.1347249405469466E-2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2.6247249405469464E-2</v>
      </c>
      <c r="AU129" s="9">
        <f t="shared" si="133"/>
        <v>28.47</v>
      </c>
      <c r="AV129" s="1">
        <f t="shared" si="134"/>
        <v>0.33</v>
      </c>
      <c r="AW129" s="1">
        <f t="shared" si="135"/>
        <v>433.33333333333331</v>
      </c>
      <c r="AX129" s="1">
        <f t="shared" si="136"/>
        <v>715949.03048867697</v>
      </c>
      <c r="AZ129" s="1">
        <f t="shared" si="137"/>
        <v>125</v>
      </c>
      <c r="BA129" s="1">
        <f t="shared" si="138"/>
        <v>206523.75879481065</v>
      </c>
    </row>
    <row r="130" spans="1:54" x14ac:dyDescent="0.15">
      <c r="C130" s="7">
        <v>9</v>
      </c>
      <c r="D130" s="8">
        <v>25.534871324333299</v>
      </c>
      <c r="E130" s="10">
        <f t="shared" si="139"/>
        <v>28.664991113225799</v>
      </c>
      <c r="F130" s="7" t="s">
        <v>83</v>
      </c>
      <c r="G130" s="1">
        <v>10</v>
      </c>
      <c r="H130" s="9">
        <f t="shared" si="119"/>
        <v>25.534871324333299</v>
      </c>
      <c r="I130" s="9">
        <f t="shared" si="120"/>
        <v>298.6848713243333</v>
      </c>
      <c r="J130" s="9">
        <f t="shared" si="121"/>
        <v>0.36702272011849768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0.58935194052192652</v>
      </c>
      <c r="P130" s="9">
        <f t="shared" si="124"/>
        <v>0.21630555231747253</v>
      </c>
      <c r="Q130" s="12">
        <f t="shared" si="125"/>
        <v>7.1380832264765937E-2</v>
      </c>
      <c r="R130" s="9">
        <f t="shared" si="126"/>
        <v>9.3951000000000007E-2</v>
      </c>
      <c r="S130" s="13">
        <f t="shared" si="127"/>
        <v>0.75976660455733236</v>
      </c>
      <c r="T130" s="2">
        <f t="shared" si="128"/>
        <v>0.01</v>
      </c>
      <c r="U130" s="14">
        <f t="shared" si="129"/>
        <v>7.5976660455733241E-3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2.2497666045573322E-2</v>
      </c>
      <c r="AU130" s="9">
        <f t="shared" si="133"/>
        <v>28.47</v>
      </c>
      <c r="AV130" s="1">
        <f t="shared" si="134"/>
        <v>0.33</v>
      </c>
      <c r="AW130" s="1">
        <f t="shared" si="135"/>
        <v>433.33333333333331</v>
      </c>
      <c r="AX130" s="1">
        <f t="shared" si="136"/>
        <v>613671.24397537042</v>
      </c>
      <c r="AZ130" s="1">
        <f t="shared" si="137"/>
        <v>125</v>
      </c>
      <c r="BA130" s="1">
        <f t="shared" si="138"/>
        <v>177020.55114674146</v>
      </c>
    </row>
    <row r="131" spans="1:54" x14ac:dyDescent="0.15">
      <c r="C131" s="7">
        <v>10</v>
      </c>
      <c r="D131" s="8">
        <v>21.855843191935499</v>
      </c>
      <c r="E131" s="10">
        <f t="shared" si="139"/>
        <v>25.534871324333299</v>
      </c>
      <c r="F131" s="7" t="s">
        <v>83</v>
      </c>
      <c r="G131" s="1">
        <v>11</v>
      </c>
      <c r="H131" s="9">
        <f t="shared" si="119"/>
        <v>21.855843191935499</v>
      </c>
      <c r="I131" s="9">
        <f t="shared" si="120"/>
        <v>295.00584319193547</v>
      </c>
      <c r="J131" s="9">
        <f t="shared" si="121"/>
        <v>0.2444185485964418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0.3543940687942313</v>
      </c>
      <c r="O131" s="9">
        <f t="shared" si="140"/>
        <v>0.30335231941022267</v>
      </c>
      <c r="P131" s="9">
        <f t="shared" si="124"/>
        <v>7.414493362361084E-2</v>
      </c>
      <c r="Q131" s="12">
        <f t="shared" si="125"/>
        <v>2.4467828095791577E-2</v>
      </c>
      <c r="R131" s="9">
        <f t="shared" si="126"/>
        <v>9.3951000000000007E-2</v>
      </c>
      <c r="S131" s="13">
        <f t="shared" si="127"/>
        <v>0.26043180057467802</v>
      </c>
      <c r="T131" s="2">
        <f t="shared" si="128"/>
        <v>0.01</v>
      </c>
      <c r="U131" s="14">
        <f t="shared" si="129"/>
        <v>2.6043180057467802E-3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0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1"/>
        <v>0.01</v>
      </c>
      <c r="AT131" s="1">
        <f t="shared" si="132"/>
        <v>1.7504318005746783E-2</v>
      </c>
      <c r="AU131" s="9">
        <f t="shared" si="133"/>
        <v>28.47</v>
      </c>
      <c r="AV131" s="1">
        <f t="shared" si="134"/>
        <v>0.33</v>
      </c>
      <c r="AW131" s="1">
        <f t="shared" si="135"/>
        <v>433.33333333333331</v>
      </c>
      <c r="AX131" s="1">
        <f t="shared" si="136"/>
        <v>477467.15520478162</v>
      </c>
      <c r="AZ131" s="1">
        <f t="shared" si="137"/>
        <v>125</v>
      </c>
      <c r="BA131" s="1">
        <f t="shared" si="138"/>
        <v>137730.91015522546</v>
      </c>
    </row>
    <row r="132" spans="1:54" x14ac:dyDescent="0.15">
      <c r="C132" s="7">
        <v>11</v>
      </c>
      <c r="D132" s="8">
        <v>17.7262936533333</v>
      </c>
      <c r="E132" s="10">
        <f t="shared" si="139"/>
        <v>21.855843191935499</v>
      </c>
      <c r="F132" s="7" t="s">
        <v>85</v>
      </c>
      <c r="G132" s="1">
        <v>12</v>
      </c>
      <c r="H132" s="9">
        <f t="shared" si="119"/>
        <v>17.7262936533333</v>
      </c>
      <c r="I132" s="9">
        <f t="shared" si="120"/>
        <v>290.87629365333328</v>
      </c>
      <c r="J132" s="9">
        <f t="shared" si="121"/>
        <v>0.15297992495901142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0.51390738578661188</v>
      </c>
      <c r="P132" s="9">
        <f t="shared" si="124"/>
        <v>7.8617513313517615E-2</v>
      </c>
      <c r="Q132" s="12">
        <f t="shared" si="125"/>
        <v>2.5943779393460813E-2</v>
      </c>
      <c r="R132" s="9">
        <f t="shared" si="126"/>
        <v>9.3951000000000007E-2</v>
      </c>
      <c r="S132" s="13">
        <f t="shared" si="127"/>
        <v>0.27614159927473697</v>
      </c>
      <c r="T132" s="2">
        <f t="shared" si="128"/>
        <v>0.01</v>
      </c>
      <c r="U132" s="14">
        <f t="shared" si="129"/>
        <v>2.7614159927473697E-3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8.2514159927473685E-3</v>
      </c>
      <c r="AU132" s="9">
        <f t="shared" si="133"/>
        <v>28.47</v>
      </c>
      <c r="AV132" s="1">
        <f t="shared" si="134"/>
        <v>0.33</v>
      </c>
      <c r="AW132" s="1">
        <f t="shared" si="135"/>
        <v>433.33333333333331</v>
      </c>
      <c r="AX132" s="1">
        <f t="shared" si="136"/>
        <v>225074.75693568119</v>
      </c>
      <c r="AY132" s="1">
        <f>SUM(AX121:AX132)</f>
        <v>4869470.5212221164</v>
      </c>
      <c r="AZ132" s="1">
        <f t="shared" si="137"/>
        <v>125</v>
      </c>
      <c r="BA132" s="1">
        <f t="shared" si="138"/>
        <v>64925.410654523424</v>
      </c>
      <c r="BB132" s="1">
        <f>SUM(BA121:BA132)</f>
        <v>1404654.9580448414</v>
      </c>
    </row>
    <row r="133" spans="1:54" x14ac:dyDescent="0.15">
      <c r="C133" s="7">
        <v>12</v>
      </c>
      <c r="D133" s="8">
        <v>13.4733347054839</v>
      </c>
      <c r="E133" s="10">
        <f t="shared" si="139"/>
        <v>17.7262936533333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12.2398703207419</v>
      </c>
      <c r="E136" s="7"/>
      <c r="F136" s="7"/>
      <c r="G136" s="1">
        <v>1</v>
      </c>
      <c r="H136" s="9">
        <f t="shared" ref="H136:H147" si="141">E137</f>
        <v>12.2398703207419</v>
      </c>
      <c r="I136" s="9">
        <f t="shared" ref="I136:I147" si="142">H136+273.15</f>
        <v>285.38987032074186</v>
      </c>
      <c r="J136" s="9">
        <f t="shared" ref="J136:J147" si="143">EXP(($C$15*(I136-$C$13))/($C$16*I136*$C$13))</f>
        <v>8.0382172009162561E-2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6.1013920200696493E-2</v>
      </c>
      <c r="Q136" s="12">
        <f t="shared" ref="Q136:Q147" si="147">P136*$B$138</f>
        <v>1.5863619252181087E-2</v>
      </c>
      <c r="R136" s="9">
        <f t="shared" ref="R136:R147" si="148">L136*$B$138</f>
        <v>0.19735245833333334</v>
      </c>
      <c r="S136" s="13">
        <f t="shared" ref="S136:S147" si="149">Q136/R136</f>
        <v>8.0382172009162561E-2</v>
      </c>
      <c r="T136" s="2">
        <f t="shared" ref="T136:T147" si="150">$B$137/100</f>
        <v>0.01</v>
      </c>
      <c r="U136" s="14">
        <f t="shared" ref="U136:U147" si="151">S136*T136</f>
        <v>8.0382172009162568E-4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6.2938217200916259E-3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10.2662314453548</v>
      </c>
      <c r="E137" s="10">
        <f t="shared" ref="E137:E148" si="159">D136</f>
        <v>12.2398703207419</v>
      </c>
      <c r="F137" s="7" t="s">
        <v>83</v>
      </c>
      <c r="G137" s="1">
        <v>2</v>
      </c>
      <c r="H137" s="9">
        <f t="shared" si="141"/>
        <v>10.2662314453548</v>
      </c>
      <c r="I137" s="9">
        <f t="shared" si="142"/>
        <v>283.41623144535475</v>
      </c>
      <c r="J137" s="9">
        <f t="shared" si="143"/>
        <v>6.338370270781879E-2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1.4570819131326369</v>
      </c>
      <c r="P137" s="9">
        <f t="shared" si="146"/>
        <v>9.2355246802938898E-2</v>
      </c>
      <c r="Q137" s="12">
        <f t="shared" si="147"/>
        <v>2.4012364168764115E-2</v>
      </c>
      <c r="R137" s="9">
        <f t="shared" si="148"/>
        <v>0.19735245833333334</v>
      </c>
      <c r="S137" s="13">
        <f t="shared" si="149"/>
        <v>0.12167248572200007</v>
      </c>
      <c r="T137" s="2">
        <f t="shared" si="150"/>
        <v>0.01</v>
      </c>
      <c r="U137" s="14">
        <f t="shared" si="151"/>
        <v>1.2167248572200007E-3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6.7067248572200006E-3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10.1319636091034</v>
      </c>
      <c r="E138" s="10">
        <f t="shared" si="159"/>
        <v>10.2662314453548</v>
      </c>
      <c r="F138" s="7" t="s">
        <v>83</v>
      </c>
      <c r="G138" s="1">
        <v>3</v>
      </c>
      <c r="H138" s="9">
        <f t="shared" si="141"/>
        <v>10.1319636091034</v>
      </c>
      <c r="I138" s="9">
        <f t="shared" si="142"/>
        <v>283.2819636091034</v>
      </c>
      <c r="J138" s="9">
        <f t="shared" si="143"/>
        <v>6.2359960455105445E-2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2.1237745829963646</v>
      </c>
      <c r="P138" s="9">
        <f t="shared" si="146"/>
        <v>0.13243849901121135</v>
      </c>
      <c r="Q138" s="12">
        <f t="shared" si="147"/>
        <v>3.4434009742914953E-2</v>
      </c>
      <c r="R138" s="9">
        <f t="shared" si="148"/>
        <v>0.19735245833333334</v>
      </c>
      <c r="S138" s="13">
        <f t="shared" si="149"/>
        <v>0.17447976089943118</v>
      </c>
      <c r="T138" s="2">
        <f t="shared" si="150"/>
        <v>0.01</v>
      </c>
      <c r="U138" s="14">
        <f t="shared" si="151"/>
        <v>1.7447976089943118E-3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7.2347976089943119E-3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12.185054585032301</v>
      </c>
      <c r="E139" s="10">
        <f t="shared" si="159"/>
        <v>10.1319636091034</v>
      </c>
      <c r="F139" s="7" t="s">
        <v>83</v>
      </c>
      <c r="G139" s="1">
        <v>4</v>
      </c>
      <c r="H139" s="9">
        <f t="shared" si="141"/>
        <v>12.185054585032301</v>
      </c>
      <c r="I139" s="9">
        <f t="shared" si="142"/>
        <v>285.33505458503225</v>
      </c>
      <c r="J139" s="9">
        <f t="shared" si="143"/>
        <v>7.9857044716091161E-2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2.7503840006518199</v>
      </c>
      <c r="P139" s="9">
        <f t="shared" si="146"/>
        <v>0.21963753812647407</v>
      </c>
      <c r="Q139" s="12">
        <f t="shared" si="147"/>
        <v>5.7105759912883261E-2</v>
      </c>
      <c r="R139" s="9">
        <f t="shared" si="148"/>
        <v>0.19735245833333334</v>
      </c>
      <c r="S139" s="13">
        <f t="shared" si="149"/>
        <v>0.28935925295863391</v>
      </c>
      <c r="T139" s="2">
        <f t="shared" si="150"/>
        <v>0.01</v>
      </c>
      <c r="U139" s="14">
        <f t="shared" si="151"/>
        <v>2.8935925295863391E-3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8.3835925295863388E-3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17.125429603000001</v>
      </c>
      <c r="E140" s="10">
        <f t="shared" si="159"/>
        <v>12.185054585032301</v>
      </c>
      <c r="F140" s="7" t="s">
        <v>83</v>
      </c>
      <c r="G140" s="1">
        <v>5</v>
      </c>
      <c r="H140" s="9">
        <f t="shared" si="141"/>
        <v>17.125429603000001</v>
      </c>
      <c r="I140" s="9">
        <f t="shared" si="142"/>
        <v>290.27542960299996</v>
      </c>
      <c r="J140" s="9">
        <f t="shared" si="143"/>
        <v>0.14273878099353041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3.2897943791920126</v>
      </c>
      <c r="P140" s="9">
        <f t="shared" si="146"/>
        <v>0.469581239405236</v>
      </c>
      <c r="Q140" s="12">
        <f t="shared" si="147"/>
        <v>0.12209112224536137</v>
      </c>
      <c r="R140" s="9">
        <f t="shared" si="148"/>
        <v>0.19735245833333334</v>
      </c>
      <c r="S140" s="13">
        <f t="shared" si="149"/>
        <v>0.6186450540136994</v>
      </c>
      <c r="T140" s="2">
        <f t="shared" si="150"/>
        <v>0.01</v>
      </c>
      <c r="U140" s="14">
        <f t="shared" si="151"/>
        <v>6.1864505401369937E-3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3"/>
        <v>7.4999999999999997E-3</v>
      </c>
      <c r="AT140" s="1">
        <f t="shared" si="154"/>
        <v>1.4176450540136994E-2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20.1825528241935</v>
      </c>
      <c r="E141" s="10">
        <f t="shared" si="159"/>
        <v>17.125429603000001</v>
      </c>
      <c r="F141" s="7" t="s">
        <v>85</v>
      </c>
      <c r="G141" s="1">
        <v>6</v>
      </c>
      <c r="H141" s="9">
        <f t="shared" si="141"/>
        <v>20.1825528241935</v>
      </c>
      <c r="I141" s="9">
        <f t="shared" si="142"/>
        <v>293.3325528241935</v>
      </c>
      <c r="J141" s="9">
        <f t="shared" si="143"/>
        <v>0.20247280565438577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3.5792610564534435</v>
      </c>
      <c r="P141" s="9">
        <f t="shared" si="146"/>
        <v>0.72470302826960953</v>
      </c>
      <c r="Q141" s="12">
        <f t="shared" si="147"/>
        <v>0.18842278735009849</v>
      </c>
      <c r="R141" s="9">
        <f t="shared" si="148"/>
        <v>0.19735245833333334</v>
      </c>
      <c r="S141" s="13">
        <f t="shared" si="149"/>
        <v>0.95475267418178089</v>
      </c>
      <c r="T141" s="2">
        <f t="shared" si="150"/>
        <v>0.01</v>
      </c>
      <c r="U141" s="14">
        <f t="shared" si="151"/>
        <v>9.5475267418178092E-3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3"/>
        <v>7.4999999999999997E-3</v>
      </c>
      <c r="AT141" s="1">
        <f t="shared" si="154"/>
        <v>1.753752674181781E-2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25.666631155000001</v>
      </c>
      <c r="E142" s="10">
        <f t="shared" si="159"/>
        <v>20.1825528241935</v>
      </c>
      <c r="F142" s="7" t="s">
        <v>83</v>
      </c>
      <c r="G142" s="1">
        <v>7</v>
      </c>
      <c r="H142" s="9">
        <f t="shared" si="141"/>
        <v>25.666631155000001</v>
      </c>
      <c r="I142" s="9">
        <f t="shared" si="142"/>
        <v>298.81663115499998</v>
      </c>
      <c r="J142" s="9">
        <f t="shared" si="143"/>
        <v>0.37233644160037982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3.6136059448505007</v>
      </c>
      <c r="P142" s="9">
        <f t="shared" si="146"/>
        <v>1.3454771788516138</v>
      </c>
      <c r="Q142" s="12">
        <f t="shared" si="147"/>
        <v>0.34982406650141962</v>
      </c>
      <c r="R142" s="9">
        <f t="shared" si="148"/>
        <v>0.19735245833333334</v>
      </c>
      <c r="S142" s="13">
        <f t="shared" si="149"/>
        <v>1.7725852997004874</v>
      </c>
      <c r="T142" s="2">
        <f t="shared" si="150"/>
        <v>0.01</v>
      </c>
      <c r="U142" s="14">
        <f t="shared" si="151"/>
        <v>1.7725852997004875E-2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3.2625852997004878E-2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29.144958028387101</v>
      </c>
      <c r="E143" s="10">
        <f t="shared" si="159"/>
        <v>25.666631155000001</v>
      </c>
      <c r="F143" s="7" t="s">
        <v>83</v>
      </c>
      <c r="G143" s="1">
        <v>8</v>
      </c>
      <c r="H143" s="9">
        <f t="shared" si="141"/>
        <v>29.144958028387101</v>
      </c>
      <c r="I143" s="9">
        <f t="shared" si="142"/>
        <v>302.2949580283871</v>
      </c>
      <c r="J143" s="9">
        <f t="shared" si="143"/>
        <v>0.54170854335642415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3.0271766826655537</v>
      </c>
      <c r="P143" s="9">
        <f t="shared" si="146"/>
        <v>1.6398474712492894</v>
      </c>
      <c r="Q143" s="12">
        <f t="shared" si="147"/>
        <v>0.42636034252481525</v>
      </c>
      <c r="R143" s="9">
        <f t="shared" si="148"/>
        <v>0.19735245833333334</v>
      </c>
      <c r="S143" s="13">
        <f t="shared" si="149"/>
        <v>2.1604004638476901</v>
      </c>
      <c r="T143" s="2">
        <f t="shared" si="150"/>
        <v>0.01</v>
      </c>
      <c r="U143" s="14">
        <f t="shared" si="151"/>
        <v>2.1604004638476903E-2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3.6504004638476903E-2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28.664991113225799</v>
      </c>
      <c r="E144" s="10">
        <f t="shared" si="159"/>
        <v>29.144958028387101</v>
      </c>
      <c r="F144" s="7" t="s">
        <v>83</v>
      </c>
      <c r="G144" s="1">
        <v>9</v>
      </c>
      <c r="H144" s="9">
        <f t="shared" si="141"/>
        <v>28.664991113225799</v>
      </c>
      <c r="I144" s="9">
        <f t="shared" si="142"/>
        <v>301.8149911132258</v>
      </c>
      <c r="J144" s="9">
        <f t="shared" si="143"/>
        <v>0.51465987864428753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2.1463771280829311</v>
      </c>
      <c r="P144" s="9">
        <f t="shared" si="146"/>
        <v>1.1046541922640358</v>
      </c>
      <c r="Q144" s="12">
        <f t="shared" si="147"/>
        <v>0.28721008998864933</v>
      </c>
      <c r="R144" s="9">
        <f t="shared" si="148"/>
        <v>0.19735245833333334</v>
      </c>
      <c r="S144" s="13">
        <f t="shared" si="149"/>
        <v>1.4553154919587785</v>
      </c>
      <c r="T144" s="2">
        <f t="shared" si="150"/>
        <v>0.01</v>
      </c>
      <c r="U144" s="14">
        <f t="shared" si="151"/>
        <v>1.4553154919587785E-2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2.9453154919587783E-2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25.534871324333299</v>
      </c>
      <c r="E145" s="10">
        <f t="shared" si="159"/>
        <v>28.664991113225799</v>
      </c>
      <c r="F145" s="7" t="s">
        <v>83</v>
      </c>
      <c r="G145" s="1">
        <v>10</v>
      </c>
      <c r="H145" s="9">
        <f t="shared" si="141"/>
        <v>25.534871324333299</v>
      </c>
      <c r="I145" s="9">
        <f t="shared" si="142"/>
        <v>298.6848713243333</v>
      </c>
      <c r="J145" s="9">
        <f t="shared" si="143"/>
        <v>0.36702272011849768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1.8007708524855621</v>
      </c>
      <c r="P145" s="9">
        <f t="shared" si="146"/>
        <v>0.66092381658935695</v>
      </c>
      <c r="Q145" s="12">
        <f t="shared" si="147"/>
        <v>0.1718401923132328</v>
      </c>
      <c r="R145" s="9">
        <f t="shared" si="148"/>
        <v>0.19735245833333334</v>
      </c>
      <c r="S145" s="13">
        <f t="shared" si="149"/>
        <v>0.87072739688395639</v>
      </c>
      <c r="T145" s="2">
        <f t="shared" si="150"/>
        <v>0.01</v>
      </c>
      <c r="U145" s="14">
        <f t="shared" si="151"/>
        <v>8.7072739688395639E-3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2.3607273968839562E-2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21.855843191935499</v>
      </c>
      <c r="E146" s="10">
        <f t="shared" si="159"/>
        <v>25.534871324333299</v>
      </c>
      <c r="F146" s="7" t="s">
        <v>83</v>
      </c>
      <c r="G146" s="1">
        <v>11</v>
      </c>
      <c r="H146" s="9">
        <f t="shared" si="141"/>
        <v>21.855843191935499</v>
      </c>
      <c r="I146" s="9">
        <f t="shared" si="142"/>
        <v>295.00584319193547</v>
      </c>
      <c r="J146" s="9">
        <f t="shared" si="143"/>
        <v>0.2444185485964418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1.898894952562872</v>
      </c>
      <c r="P146" s="9">
        <f t="shared" si="146"/>
        <v>0.46412514824252638</v>
      </c>
      <c r="Q146" s="12">
        <f t="shared" si="147"/>
        <v>0.12067253854305686</v>
      </c>
      <c r="R146" s="9">
        <f t="shared" si="148"/>
        <v>0.19735245833333334</v>
      </c>
      <c r="S146" s="13">
        <f t="shared" si="149"/>
        <v>0.61145698190005748</v>
      </c>
      <c r="T146" s="2">
        <f t="shared" si="150"/>
        <v>0.01</v>
      </c>
      <c r="U146" s="14">
        <f t="shared" si="151"/>
        <v>6.1145698190005751E-3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3"/>
        <v>0.01</v>
      </c>
      <c r="AT146" s="1">
        <f t="shared" si="154"/>
        <v>2.1014569819000573E-2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17.7262936533333</v>
      </c>
      <c r="E147" s="10">
        <f t="shared" si="159"/>
        <v>21.855843191935499</v>
      </c>
      <c r="F147" s="7" t="s">
        <v>85</v>
      </c>
      <c r="G147" s="1">
        <v>12</v>
      </c>
      <c r="H147" s="9">
        <f t="shared" si="141"/>
        <v>17.7262936533333</v>
      </c>
      <c r="I147" s="9">
        <f t="shared" si="142"/>
        <v>290.87629365333328</v>
      </c>
      <c r="J147" s="9">
        <f t="shared" si="143"/>
        <v>0.15297992495901142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2.1938177209870124</v>
      </c>
      <c r="P147" s="9">
        <f t="shared" si="146"/>
        <v>0.33561007033034262</v>
      </c>
      <c r="Q147" s="12">
        <f t="shared" si="147"/>
        <v>8.7258618285889086E-2</v>
      </c>
      <c r="R147" s="9">
        <f t="shared" si="148"/>
        <v>0.19735245833333334</v>
      </c>
      <c r="S147" s="13">
        <f t="shared" si="149"/>
        <v>0.4421460924419145</v>
      </c>
      <c r="T147" s="2">
        <f t="shared" si="150"/>
        <v>0.01</v>
      </c>
      <c r="U147" s="14">
        <f t="shared" si="151"/>
        <v>4.4214609244191449E-3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9.9114609244191458E-3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13.4733347054839</v>
      </c>
      <c r="E148" s="10">
        <f t="shared" si="159"/>
        <v>17.7262936533333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1353685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23620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221014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1578827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33175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4312225.0114677902</v>
      </c>
      <c r="J13" s="6" t="s">
        <v>37</v>
      </c>
      <c r="K13" s="6">
        <f>I13/(10000*1000)</f>
        <v>0.43122250114677901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2.0454492775161301</v>
      </c>
      <c r="E26" s="7"/>
      <c r="F26" s="7"/>
      <c r="G26" s="1">
        <v>1</v>
      </c>
      <c r="H26" s="9">
        <f t="shared" ref="H26:H37" si="0">E27</f>
        <v>2.0454492775161301</v>
      </c>
      <c r="I26" s="9">
        <f t="shared" ref="I26:I37" si="1">H26+273.15</f>
        <v>275.1954492775161</v>
      </c>
      <c r="J26" s="9">
        <f t="shared" ref="J26:J37" si="2">EXP(($C$15*(I26-$C$13))/($C$16*I26*$C$13))</f>
        <v>2.2712914672421824E-2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0.92060199630206641</v>
      </c>
      <c r="Q26" s="12">
        <f t="shared" ref="Q26:Q37" si="6">P26*$B$28</f>
        <v>9.2060199630206646E-2</v>
      </c>
      <c r="R26" s="9">
        <f t="shared" ref="R26:R37" si="7">L26*$B$28</f>
        <v>4.0532094166666672</v>
      </c>
      <c r="S26" s="13">
        <f t="shared" ref="S26:S37" si="8">Q26/R26</f>
        <v>2.2712914672421824E-2</v>
      </c>
      <c r="T26" s="2">
        <f t="shared" ref="T26:T37" si="9">$B$27/100</f>
        <v>0.34</v>
      </c>
      <c r="U26" s="14">
        <f t="shared" ref="U26:U37" si="10">S26*T26</f>
        <v>7.722390988623421E-3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2.062239098862342E-2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8.1922094193550305E-3</v>
      </c>
      <c r="E27" s="10">
        <f t="shared" ref="E27:E38" si="18">D26</f>
        <v>2.0454492775161301</v>
      </c>
      <c r="F27" s="7" t="s">
        <v>83</v>
      </c>
      <c r="G27" s="1">
        <v>2</v>
      </c>
      <c r="H27" s="9">
        <f t="shared" si="0"/>
        <v>8.1922094193550305E-3</v>
      </c>
      <c r="I27" s="9">
        <f t="shared" si="1"/>
        <v>273.15819220941933</v>
      </c>
      <c r="J27" s="9">
        <f t="shared" si="2"/>
        <v>1.7445014520439204E-2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80.143586337031266</v>
      </c>
      <c r="P27" s="9">
        <f t="shared" si="5"/>
        <v>1.3981060273695833</v>
      </c>
      <c r="Q27" s="12">
        <f t="shared" si="6"/>
        <v>0.13981060273695833</v>
      </c>
      <c r="R27" s="9">
        <f t="shared" si="7"/>
        <v>4.0532094166666672</v>
      </c>
      <c r="S27" s="13">
        <f t="shared" si="8"/>
        <v>3.4493801914616505E-2</v>
      </c>
      <c r="T27" s="2">
        <f t="shared" si="9"/>
        <v>0.34</v>
      </c>
      <c r="U27" s="14">
        <f t="shared" si="10"/>
        <v>1.1727892650969612E-2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2.462789265096961E-2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-5.0716776556896503</v>
      </c>
      <c r="E28" s="10">
        <f t="shared" si="18"/>
        <v>8.1922094193550305E-3</v>
      </c>
      <c r="F28" s="7" t="s">
        <v>83</v>
      </c>
      <c r="G28" s="1">
        <v>3</v>
      </c>
      <c r="H28" s="9">
        <f t="shared" si="0"/>
        <v>-5.0716776556896503</v>
      </c>
      <c r="I28" s="9">
        <f t="shared" si="1"/>
        <v>268.07832234431032</v>
      </c>
      <c r="J28" s="9">
        <f t="shared" si="2"/>
        <v>8.8782558328539003E-3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119.27757447632835</v>
      </c>
      <c r="P28" s="9">
        <f t="shared" si="5"/>
        <v>1.0589768213231276</v>
      </c>
      <c r="Q28" s="12">
        <f t="shared" si="6"/>
        <v>0.10589768213231276</v>
      </c>
      <c r="R28" s="9">
        <f t="shared" si="7"/>
        <v>4.0532094166666672</v>
      </c>
      <c r="S28" s="13">
        <f t="shared" si="8"/>
        <v>2.6126871633344404E-2</v>
      </c>
      <c r="T28" s="2">
        <f t="shared" si="9"/>
        <v>0.34</v>
      </c>
      <c r="U28" s="14">
        <f t="shared" si="10"/>
        <v>8.8831363553370981E-3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2.1783136355337098E-2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5.5864243324838698</v>
      </c>
      <c r="E29" s="10">
        <f t="shared" si="18"/>
        <v>-5.0716776556896503</v>
      </c>
      <c r="F29" s="7" t="s">
        <v>83</v>
      </c>
      <c r="G29" s="1">
        <v>4</v>
      </c>
      <c r="H29" s="9">
        <f t="shared" si="0"/>
        <v>5.5864243324838698</v>
      </c>
      <c r="I29" s="9">
        <f t="shared" si="1"/>
        <v>278.73642433248386</v>
      </c>
      <c r="J29" s="9">
        <f t="shared" si="2"/>
        <v>3.5602175425857495E-2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158.75069182167189</v>
      </c>
      <c r="P29" s="9">
        <f t="shared" si="5"/>
        <v>5.6518699792114031</v>
      </c>
      <c r="Q29" s="12">
        <f t="shared" si="6"/>
        <v>0.56518699792114035</v>
      </c>
      <c r="R29" s="9">
        <f t="shared" si="7"/>
        <v>4.0532094166666672</v>
      </c>
      <c r="S29" s="13">
        <f t="shared" si="8"/>
        <v>0.13944184467674173</v>
      </c>
      <c r="T29" s="2">
        <f t="shared" si="9"/>
        <v>0.34</v>
      </c>
      <c r="U29" s="14">
        <f t="shared" si="10"/>
        <v>4.7410227190092191E-2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6.0310227190092193E-2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8.3885037076666702</v>
      </c>
      <c r="E30" s="10">
        <f t="shared" si="18"/>
        <v>5.5864243324838698</v>
      </c>
      <c r="F30" s="7" t="s">
        <v>83</v>
      </c>
      <c r="G30" s="1">
        <v>5</v>
      </c>
      <c r="H30" s="9">
        <f t="shared" si="0"/>
        <v>8.3885037076666702</v>
      </c>
      <c r="I30" s="9">
        <f t="shared" si="1"/>
        <v>281.53850370766662</v>
      </c>
      <c r="J30" s="9">
        <f t="shared" si="2"/>
        <v>5.0404210250336735E-2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145.44388075033746</v>
      </c>
      <c r="O30" s="9">
        <f t="shared" si="19"/>
        <v>48.187035258789706</v>
      </c>
      <c r="P30" s="9">
        <f t="shared" si="5"/>
        <v>2.4288294565244257</v>
      </c>
      <c r="Q30" s="12">
        <f t="shared" si="6"/>
        <v>0.24288294565244259</v>
      </c>
      <c r="R30" s="9">
        <f t="shared" si="7"/>
        <v>4.0532094166666672</v>
      </c>
      <c r="S30" s="13">
        <f t="shared" si="8"/>
        <v>5.9923611312486275E-2</v>
      </c>
      <c r="T30" s="2">
        <f t="shared" si="9"/>
        <v>0.34</v>
      </c>
      <c r="U30" s="14">
        <f t="shared" si="10"/>
        <v>2.0374027846245334E-2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3.3274027846245335E-2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14.461441836548399</v>
      </c>
      <c r="E31" s="10">
        <f t="shared" si="18"/>
        <v>8.3885037076666702</v>
      </c>
      <c r="F31" s="7" t="s">
        <v>85</v>
      </c>
      <c r="G31" s="1">
        <v>6</v>
      </c>
      <c r="H31" s="9">
        <f t="shared" si="0"/>
        <v>14.461441836548399</v>
      </c>
      <c r="I31" s="9">
        <f t="shared" si="1"/>
        <v>287.61144183654835</v>
      </c>
      <c r="J31" s="9">
        <f t="shared" si="2"/>
        <v>0.10461879203818467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86.290299968931947</v>
      </c>
      <c r="P31" s="9">
        <f t="shared" si="5"/>
        <v>9.0275869473622645</v>
      </c>
      <c r="Q31" s="12">
        <f t="shared" si="6"/>
        <v>0.9027586947362265</v>
      </c>
      <c r="R31" s="9">
        <f t="shared" si="7"/>
        <v>4.0532094166666672</v>
      </c>
      <c r="S31" s="13">
        <f t="shared" si="8"/>
        <v>0.22272688181965425</v>
      </c>
      <c r="T31" s="2">
        <f t="shared" si="9"/>
        <v>0.34</v>
      </c>
      <c r="U31" s="14">
        <f t="shared" si="10"/>
        <v>7.5727139818682454E-2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8.8627139818682449E-2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16.7627835296</v>
      </c>
      <c r="E32" s="10">
        <f t="shared" si="18"/>
        <v>14.461441836548399</v>
      </c>
      <c r="F32" s="7" t="s">
        <v>83</v>
      </c>
      <c r="G32" s="1">
        <v>7</v>
      </c>
      <c r="H32" s="9">
        <f t="shared" si="0"/>
        <v>16.7627835296</v>
      </c>
      <c r="I32" s="9">
        <f t="shared" si="1"/>
        <v>289.91278352960001</v>
      </c>
      <c r="J32" s="9">
        <f t="shared" si="2"/>
        <v>0.13687356856759331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117.79480718823635</v>
      </c>
      <c r="P32" s="9">
        <f t="shared" si="5"/>
        <v>16.122995618585502</v>
      </c>
      <c r="Q32" s="12">
        <f t="shared" si="6"/>
        <v>1.6122995618585503</v>
      </c>
      <c r="R32" s="9">
        <f t="shared" si="7"/>
        <v>4.0532094166666672</v>
      </c>
      <c r="S32" s="13">
        <f t="shared" si="8"/>
        <v>0.39778343433942154</v>
      </c>
      <c r="T32" s="2">
        <f t="shared" si="9"/>
        <v>0.34</v>
      </c>
      <c r="U32" s="14">
        <f t="shared" si="10"/>
        <v>0.13524636767540332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0.16089636767540333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18.358750602258102</v>
      </c>
      <c r="E33" s="10">
        <f t="shared" si="18"/>
        <v>16.7627835296</v>
      </c>
      <c r="F33" s="7" t="s">
        <v>83</v>
      </c>
      <c r="G33" s="1">
        <v>8</v>
      </c>
      <c r="H33" s="9">
        <f t="shared" si="0"/>
        <v>18.358750602258102</v>
      </c>
      <c r="I33" s="9">
        <f t="shared" si="1"/>
        <v>291.50875060225809</v>
      </c>
      <c r="J33" s="9">
        <f t="shared" si="2"/>
        <v>0.1645034947045228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142.20390573631752</v>
      </c>
      <c r="P33" s="9">
        <f t="shared" si="5"/>
        <v>23.393039454256769</v>
      </c>
      <c r="Q33" s="12">
        <f t="shared" si="6"/>
        <v>2.339303945425677</v>
      </c>
      <c r="R33" s="9">
        <f t="shared" si="7"/>
        <v>4.0532094166666672</v>
      </c>
      <c r="S33" s="13">
        <f t="shared" si="8"/>
        <v>0.57714855191210557</v>
      </c>
      <c r="T33" s="2">
        <f t="shared" si="9"/>
        <v>0.34</v>
      </c>
      <c r="U33" s="14">
        <f t="shared" si="10"/>
        <v>0.1962305076501159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0.22188050765011591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18.541053924516099</v>
      </c>
      <c r="E34" s="10">
        <f t="shared" si="18"/>
        <v>18.358750602258102</v>
      </c>
      <c r="F34" s="7" t="s">
        <v>83</v>
      </c>
      <c r="G34" s="1">
        <v>9</v>
      </c>
      <c r="H34" s="9">
        <f t="shared" si="0"/>
        <v>18.541053924516099</v>
      </c>
      <c r="I34" s="9">
        <f t="shared" si="1"/>
        <v>291.6910539245161</v>
      </c>
      <c r="J34" s="9">
        <f t="shared" si="2"/>
        <v>0.16797367229216106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159.34296044872741</v>
      </c>
      <c r="P34" s="9">
        <f t="shared" si="5"/>
        <v>26.765422220477319</v>
      </c>
      <c r="Q34" s="12">
        <f t="shared" si="6"/>
        <v>2.6765422220477322</v>
      </c>
      <c r="R34" s="9">
        <f t="shared" si="7"/>
        <v>4.0532094166666672</v>
      </c>
      <c r="S34" s="13">
        <f t="shared" si="8"/>
        <v>0.66035132826887166</v>
      </c>
      <c r="T34" s="2">
        <f t="shared" si="9"/>
        <v>0.34</v>
      </c>
      <c r="U34" s="14">
        <f t="shared" si="10"/>
        <v>0.22451945161141637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0.25016945161141635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13.6605478487</v>
      </c>
      <c r="E35" s="10">
        <f t="shared" si="18"/>
        <v>18.541053924516099</v>
      </c>
      <c r="F35" s="7" t="s">
        <v>83</v>
      </c>
      <c r="G35" s="1">
        <v>10</v>
      </c>
      <c r="H35" s="9">
        <f t="shared" si="0"/>
        <v>13.6605478487</v>
      </c>
      <c r="I35" s="9">
        <f t="shared" si="1"/>
        <v>286.81054784869997</v>
      </c>
      <c r="J35" s="9">
        <f t="shared" si="2"/>
        <v>9.5181811550260273E-2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173.10963239491676</v>
      </c>
      <c r="P35" s="9">
        <f t="shared" si="5"/>
        <v>16.476888408147797</v>
      </c>
      <c r="Q35" s="12">
        <f t="shared" si="6"/>
        <v>1.6476888408147798</v>
      </c>
      <c r="R35" s="9">
        <f t="shared" si="7"/>
        <v>4.0532094166666672</v>
      </c>
      <c r="S35" s="13">
        <f t="shared" si="8"/>
        <v>0.40651460890215446</v>
      </c>
      <c r="T35" s="2">
        <f t="shared" si="9"/>
        <v>0.34</v>
      </c>
      <c r="U35" s="14">
        <f t="shared" si="10"/>
        <v>0.13821496702673253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0.16386496702673253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7.6537234116774204</v>
      </c>
      <c r="E36" s="10">
        <f t="shared" si="18"/>
        <v>13.6605478487</v>
      </c>
      <c r="F36" s="7" t="s">
        <v>83</v>
      </c>
      <c r="G36" s="1">
        <v>11</v>
      </c>
      <c r="H36" s="9">
        <f t="shared" si="0"/>
        <v>7.6537234116774204</v>
      </c>
      <c r="I36" s="9">
        <f t="shared" si="1"/>
        <v>280.80372341167742</v>
      </c>
      <c r="J36" s="9">
        <f t="shared" si="2"/>
        <v>4.6043105639287332E-2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148.80110678743051</v>
      </c>
      <c r="O36" s="9">
        <f t="shared" si="19"/>
        <v>48.363731366005112</v>
      </c>
      <c r="P36" s="9">
        <f t="shared" si="5"/>
        <v>2.2268163923950874</v>
      </c>
      <c r="Q36" s="12">
        <f t="shared" si="6"/>
        <v>0.22268163923950876</v>
      </c>
      <c r="R36" s="9">
        <f t="shared" si="7"/>
        <v>4.0532094166666672</v>
      </c>
      <c r="S36" s="13">
        <f t="shared" si="8"/>
        <v>5.4939584005664496E-2</v>
      </c>
      <c r="T36" s="2">
        <f t="shared" si="9"/>
        <v>0.34</v>
      </c>
      <c r="U36" s="14">
        <f t="shared" si="10"/>
        <v>1.8679458561925929E-2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3.1579458561925927E-2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4.86448962236667</v>
      </c>
      <c r="E37" s="10">
        <f t="shared" si="18"/>
        <v>7.6537234116774204</v>
      </c>
      <c r="F37" s="7" t="s">
        <v>85</v>
      </c>
      <c r="G37" s="1">
        <v>12</v>
      </c>
      <c r="H37" s="9">
        <f t="shared" si="0"/>
        <v>4.86448962236667</v>
      </c>
      <c r="I37" s="9">
        <f t="shared" si="1"/>
        <v>278.01448962236663</v>
      </c>
      <c r="J37" s="9">
        <f t="shared" si="2"/>
        <v>3.2514862544729337E-2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86.669009140276685</v>
      </c>
      <c r="P37" s="9">
        <f t="shared" si="5"/>
        <v>2.818030919083987</v>
      </c>
      <c r="Q37" s="12">
        <f t="shared" si="6"/>
        <v>0.2818030919083987</v>
      </c>
      <c r="R37" s="9">
        <f t="shared" si="7"/>
        <v>4.0532094166666672</v>
      </c>
      <c r="S37" s="13">
        <f t="shared" si="8"/>
        <v>6.9525914636838992E-2</v>
      </c>
      <c r="T37" s="2">
        <f t="shared" si="9"/>
        <v>0.34</v>
      </c>
      <c r="U37" s="14">
        <f t="shared" si="10"/>
        <v>2.363881097652526E-2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3.6538810976525261E-2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-1.21133144564516</v>
      </c>
      <c r="E38" s="10">
        <f t="shared" si="18"/>
        <v>4.86448962236667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2.0454492775161301</v>
      </c>
      <c r="E42" s="7"/>
      <c r="F42" s="7"/>
      <c r="G42" s="1">
        <v>1</v>
      </c>
      <c r="H42" s="9">
        <f t="shared" ref="H42:H53" si="20">E43</f>
        <v>2.0454492775161301</v>
      </c>
      <c r="I42" s="9">
        <f t="shared" ref="I42:I53" si="21">H42+273.15</f>
        <v>275.1954492775161</v>
      </c>
      <c r="J42" s="9">
        <f t="shared" ref="J42:J53" si="22">EXP(($C$15*(I42-$C$13))/($C$16*I42*$C$13))</f>
        <v>2.2712914672421824E-2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1.3367969841887271</v>
      </c>
      <c r="Q42" s="12">
        <f t="shared" ref="Q42:Q53" si="26">P42*$B$44</f>
        <v>0.3208312762052945</v>
      </c>
      <c r="R42" s="9">
        <f t="shared" ref="R42:R53" si="27">L42*$B$44</f>
        <v>14.125500000000001</v>
      </c>
      <c r="S42" s="13">
        <f t="shared" ref="S42:S53" si="28">Q42/R42</f>
        <v>2.2712914672421824E-2</v>
      </c>
      <c r="T42" s="2">
        <f t="shared" ref="T42:T53" si="29">$B$43/100</f>
        <v>0.43</v>
      </c>
      <c r="U42" s="14">
        <f t="shared" ref="U42:U53" si="30">S42*T42</f>
        <v>9.7665533091413834E-3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1.818655330914138E-2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112807.08333333333</v>
      </c>
      <c r="AU42" s="1">
        <f t="shared" ref="AU42:AU53" si="38">AT42*10000*AS42*0.67*AR42*AQ42</f>
        <v>451540746.97518814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8.1922094193550305E-3</v>
      </c>
      <c r="E43" s="10">
        <f t="shared" ref="E43:E54" si="39">D42</f>
        <v>2.0454492775161301</v>
      </c>
      <c r="F43" s="7" t="s">
        <v>83</v>
      </c>
      <c r="G43" s="1">
        <v>2</v>
      </c>
      <c r="H43" s="9">
        <f t="shared" si="20"/>
        <v>8.1922094193550305E-3</v>
      </c>
      <c r="I43" s="9">
        <f t="shared" si="21"/>
        <v>273.15819220941933</v>
      </c>
      <c r="J43" s="9">
        <f t="shared" si="22"/>
        <v>1.7445014520439204E-2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116.37570301581128</v>
      </c>
      <c r="P43" s="9">
        <f t="shared" si="25"/>
        <v>2.0301758289371481</v>
      </c>
      <c r="Q43" s="12">
        <f t="shared" si="26"/>
        <v>0.48724219894491555</v>
      </c>
      <c r="R43" s="9">
        <f t="shared" si="27"/>
        <v>14.125500000000001</v>
      </c>
      <c r="S43" s="13">
        <f t="shared" si="28"/>
        <v>3.4493801914616512E-2</v>
      </c>
      <c r="T43" s="2">
        <f t="shared" si="29"/>
        <v>0.43</v>
      </c>
      <c r="U43" s="14">
        <f t="shared" si="30"/>
        <v>1.4832334823285101E-2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2.3252334823285099E-2</v>
      </c>
      <c r="AR43" s="9">
        <f t="shared" si="35"/>
        <v>136.875</v>
      </c>
      <c r="AS43" s="1">
        <f t="shared" si="36"/>
        <v>0.24</v>
      </c>
      <c r="AT43" s="1">
        <f t="shared" si="37"/>
        <v>112807.08333333333</v>
      </c>
      <c r="AU43" s="1">
        <f t="shared" si="38"/>
        <v>577315363.52992594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-5.0716776556896503</v>
      </c>
      <c r="E44" s="10">
        <f t="shared" si="39"/>
        <v>8.1922094193550305E-3</v>
      </c>
      <c r="F44" s="7" t="s">
        <v>83</v>
      </c>
      <c r="G44" s="1">
        <v>3</v>
      </c>
      <c r="H44" s="9">
        <f t="shared" si="20"/>
        <v>-5.0716776556896503</v>
      </c>
      <c r="I44" s="9">
        <f t="shared" si="21"/>
        <v>268.07832234431032</v>
      </c>
      <c r="J44" s="9">
        <f t="shared" si="22"/>
        <v>8.8782558328539003E-3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173.20177718687412</v>
      </c>
      <c r="P44" s="9">
        <f t="shared" si="25"/>
        <v>1.5377296885700269</v>
      </c>
      <c r="Q44" s="12">
        <f t="shared" si="26"/>
        <v>0.36905512525680645</v>
      </c>
      <c r="R44" s="9">
        <f t="shared" si="27"/>
        <v>14.125500000000001</v>
      </c>
      <c r="S44" s="13">
        <f t="shared" si="28"/>
        <v>2.6126871633344408E-2</v>
      </c>
      <c r="T44" s="2">
        <f t="shared" si="29"/>
        <v>0.43</v>
      </c>
      <c r="U44" s="14">
        <f t="shared" si="30"/>
        <v>1.1234554802338094E-2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1.9654554802338093E-2</v>
      </c>
      <c r="AR44" s="9">
        <f t="shared" si="35"/>
        <v>136.875</v>
      </c>
      <c r="AS44" s="1">
        <f t="shared" si="36"/>
        <v>0.24</v>
      </c>
      <c r="AT44" s="1">
        <f t="shared" si="37"/>
        <v>112807.08333333333</v>
      </c>
      <c r="AU44" s="1">
        <f t="shared" si="38"/>
        <v>487988691.75786179</v>
      </c>
    </row>
    <row r="45" spans="1:48" x14ac:dyDescent="0.15">
      <c r="C45" s="7">
        <v>3</v>
      </c>
      <c r="D45" s="8">
        <v>5.5864243324838698</v>
      </c>
      <c r="E45" s="10">
        <f t="shared" si="39"/>
        <v>-5.0716776556896503</v>
      </c>
      <c r="F45" s="7" t="s">
        <v>83</v>
      </c>
      <c r="G45" s="1">
        <v>4</v>
      </c>
      <c r="H45" s="9">
        <f t="shared" si="20"/>
        <v>5.5864243324838698</v>
      </c>
      <c r="I45" s="9">
        <f t="shared" si="21"/>
        <v>278.73642433248386</v>
      </c>
      <c r="J45" s="9">
        <f t="shared" si="22"/>
        <v>3.5602175425857495E-2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230.5202974983041</v>
      </c>
      <c r="P45" s="9">
        <f t="shared" si="25"/>
        <v>8.207024070755482</v>
      </c>
      <c r="Q45" s="12">
        <f t="shared" si="26"/>
        <v>1.9696857769813156</v>
      </c>
      <c r="R45" s="9">
        <f t="shared" si="27"/>
        <v>14.125500000000001</v>
      </c>
      <c r="S45" s="13">
        <f t="shared" si="28"/>
        <v>0.13944184467674176</v>
      </c>
      <c r="T45" s="2">
        <f t="shared" si="29"/>
        <v>0.43</v>
      </c>
      <c r="U45" s="14">
        <f t="shared" si="30"/>
        <v>5.9959993210998951E-2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6.8379993210998954E-2</v>
      </c>
      <c r="AR45" s="9">
        <f t="shared" si="35"/>
        <v>136.875</v>
      </c>
      <c r="AS45" s="1">
        <f t="shared" si="36"/>
        <v>0.24</v>
      </c>
      <c r="AT45" s="1">
        <f t="shared" si="37"/>
        <v>112807.08333333333</v>
      </c>
      <c r="AU45" s="1">
        <f t="shared" si="38"/>
        <v>1697757276.3681901</v>
      </c>
    </row>
    <row r="46" spans="1:48" x14ac:dyDescent="0.15">
      <c r="C46" s="7">
        <v>4</v>
      </c>
      <c r="D46" s="8">
        <v>8.3885037076666702</v>
      </c>
      <c r="E46" s="10">
        <f t="shared" si="39"/>
        <v>5.5864243324838698</v>
      </c>
      <c r="F46" s="7" t="s">
        <v>83</v>
      </c>
      <c r="G46" s="1">
        <v>5</v>
      </c>
      <c r="H46" s="9">
        <f t="shared" si="20"/>
        <v>8.3885037076666702</v>
      </c>
      <c r="I46" s="9">
        <f t="shared" si="21"/>
        <v>281.53850370766662</v>
      </c>
      <c r="J46" s="9">
        <f t="shared" si="22"/>
        <v>5.0404210250336735E-2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211.19760975617118</v>
      </c>
      <c r="O46" s="9">
        <f t="shared" si="40"/>
        <v>69.971913671377422</v>
      </c>
      <c r="P46" s="9">
        <f t="shared" si="25"/>
        <v>3.5268790483105188</v>
      </c>
      <c r="Q46" s="12">
        <f t="shared" si="26"/>
        <v>0.84645097159452443</v>
      </c>
      <c r="R46" s="9">
        <f t="shared" si="27"/>
        <v>14.125500000000001</v>
      </c>
      <c r="S46" s="13">
        <f t="shared" si="28"/>
        <v>5.992361131248624E-2</v>
      </c>
      <c r="T46" s="2">
        <f t="shared" si="29"/>
        <v>0.43</v>
      </c>
      <c r="U46" s="14">
        <f t="shared" si="30"/>
        <v>2.5767152864369081E-2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3.4187152864369082E-2</v>
      </c>
      <c r="AR46" s="9">
        <f t="shared" si="35"/>
        <v>136.875</v>
      </c>
      <c r="AS46" s="1">
        <f t="shared" si="36"/>
        <v>0.24</v>
      </c>
      <c r="AT46" s="1">
        <f t="shared" si="37"/>
        <v>112807.08333333333</v>
      </c>
      <c r="AU46" s="1">
        <f t="shared" si="38"/>
        <v>848808032.99726295</v>
      </c>
    </row>
    <row r="47" spans="1:48" x14ac:dyDescent="0.15">
      <c r="C47" s="7">
        <v>5</v>
      </c>
      <c r="D47" s="8">
        <v>14.461441836548399</v>
      </c>
      <c r="E47" s="10">
        <f t="shared" si="39"/>
        <v>8.3885037076666702</v>
      </c>
      <c r="F47" s="7" t="s">
        <v>85</v>
      </c>
      <c r="G47" s="1">
        <v>6</v>
      </c>
      <c r="H47" s="9">
        <f t="shared" si="20"/>
        <v>14.461441836548399</v>
      </c>
      <c r="I47" s="9">
        <f t="shared" si="21"/>
        <v>287.61144183654835</v>
      </c>
      <c r="J47" s="9">
        <f t="shared" si="22"/>
        <v>0.10461879203818467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125.30128462306689</v>
      </c>
      <c r="P47" s="9">
        <f t="shared" si="25"/>
        <v>13.108869038098021</v>
      </c>
      <c r="Q47" s="12">
        <f t="shared" si="26"/>
        <v>3.1461285691435248</v>
      </c>
      <c r="R47" s="9">
        <f t="shared" si="27"/>
        <v>14.125500000000001</v>
      </c>
      <c r="S47" s="13">
        <f t="shared" si="28"/>
        <v>0.22272688181965414</v>
      </c>
      <c r="T47" s="2">
        <f t="shared" si="29"/>
        <v>0.43</v>
      </c>
      <c r="U47" s="14">
        <f t="shared" si="30"/>
        <v>9.5772559182451283E-2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0.10419255918245129</v>
      </c>
      <c r="AR47" s="9">
        <f t="shared" si="35"/>
        <v>136.875</v>
      </c>
      <c r="AS47" s="1">
        <f t="shared" si="36"/>
        <v>0.24</v>
      </c>
      <c r="AT47" s="1">
        <f t="shared" si="37"/>
        <v>112807.08333333333</v>
      </c>
      <c r="AU47" s="1">
        <f t="shared" si="38"/>
        <v>2586921512.9868793</v>
      </c>
    </row>
    <row r="48" spans="1:48" x14ac:dyDescent="0.15">
      <c r="C48" s="7">
        <v>6</v>
      </c>
      <c r="D48" s="8">
        <v>16.7627835296</v>
      </c>
      <c r="E48" s="10">
        <f t="shared" si="39"/>
        <v>14.461441836548399</v>
      </c>
      <c r="F48" s="7" t="s">
        <v>83</v>
      </c>
      <c r="G48" s="1">
        <v>7</v>
      </c>
      <c r="H48" s="9">
        <f t="shared" si="20"/>
        <v>16.7627835296</v>
      </c>
      <c r="I48" s="9">
        <f t="shared" si="21"/>
        <v>289.91278352960001</v>
      </c>
      <c r="J48" s="9">
        <f t="shared" si="22"/>
        <v>0.13687356856759331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171.04866558496889</v>
      </c>
      <c r="P48" s="9">
        <f t="shared" si="25"/>
        <v>23.412041257339578</v>
      </c>
      <c r="Q48" s="12">
        <f t="shared" si="26"/>
        <v>5.6188899017614986</v>
      </c>
      <c r="R48" s="9">
        <f t="shared" si="27"/>
        <v>14.125500000000001</v>
      </c>
      <c r="S48" s="13">
        <f t="shared" si="28"/>
        <v>0.39778343433942148</v>
      </c>
      <c r="T48" s="2">
        <f t="shared" si="29"/>
        <v>0.43</v>
      </c>
      <c r="U48" s="14">
        <f t="shared" si="30"/>
        <v>0.17104687676595123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0.18664687676595121</v>
      </c>
      <c r="AR48" s="9">
        <f t="shared" si="35"/>
        <v>136.875</v>
      </c>
      <c r="AS48" s="1">
        <f t="shared" si="36"/>
        <v>0.24</v>
      </c>
      <c r="AT48" s="1">
        <f t="shared" si="37"/>
        <v>112807.08333333333</v>
      </c>
      <c r="AU48" s="1">
        <f t="shared" si="38"/>
        <v>4634119985.4026899</v>
      </c>
    </row>
    <row r="49" spans="1:48" x14ac:dyDescent="0.15">
      <c r="C49" s="7">
        <v>7</v>
      </c>
      <c r="D49" s="8">
        <v>18.358750602258102</v>
      </c>
      <c r="E49" s="10">
        <f t="shared" si="39"/>
        <v>16.7627835296</v>
      </c>
      <c r="F49" s="7" t="s">
        <v>83</v>
      </c>
      <c r="G49" s="1">
        <v>8</v>
      </c>
      <c r="H49" s="9">
        <f t="shared" si="20"/>
        <v>18.358750602258102</v>
      </c>
      <c r="I49" s="9">
        <f t="shared" si="21"/>
        <v>291.50875060225809</v>
      </c>
      <c r="J49" s="9">
        <f t="shared" si="22"/>
        <v>0.1645034947045228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206.49287432762929</v>
      </c>
      <c r="P49" s="9">
        <f t="shared" si="25"/>
        <v>33.968799458476859</v>
      </c>
      <c r="Q49" s="12">
        <f t="shared" si="26"/>
        <v>8.152511870034445</v>
      </c>
      <c r="R49" s="9">
        <f t="shared" si="27"/>
        <v>14.125500000000001</v>
      </c>
      <c r="S49" s="13">
        <f t="shared" si="28"/>
        <v>0.57714855191210535</v>
      </c>
      <c r="T49" s="2">
        <f t="shared" si="29"/>
        <v>0.43</v>
      </c>
      <c r="U49" s="14">
        <f t="shared" si="30"/>
        <v>0.24817387732220531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0.26377387732220531</v>
      </c>
      <c r="AR49" s="9">
        <f t="shared" si="35"/>
        <v>136.875</v>
      </c>
      <c r="AS49" s="1">
        <f t="shared" si="36"/>
        <v>0.24</v>
      </c>
      <c r="AT49" s="1">
        <f t="shared" si="37"/>
        <v>112807.08333333333</v>
      </c>
      <c r="AU49" s="1">
        <f t="shared" si="38"/>
        <v>6549050365.6205635</v>
      </c>
    </row>
    <row r="50" spans="1:48" x14ac:dyDescent="0.15">
      <c r="C50" s="7">
        <v>8</v>
      </c>
      <c r="D50" s="8">
        <v>18.541053924516099</v>
      </c>
      <c r="E50" s="10">
        <f t="shared" si="39"/>
        <v>18.358750602258102</v>
      </c>
      <c r="F50" s="7" t="s">
        <v>83</v>
      </c>
      <c r="G50" s="1">
        <v>9</v>
      </c>
      <c r="H50" s="9">
        <f t="shared" si="20"/>
        <v>18.541053924516099</v>
      </c>
      <c r="I50" s="9">
        <f t="shared" si="21"/>
        <v>291.6910539245161</v>
      </c>
      <c r="J50" s="9">
        <f t="shared" si="22"/>
        <v>0.16797367229216106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231.38032486915242</v>
      </c>
      <c r="P50" s="9">
        <f t="shared" si="25"/>
        <v>38.865802864424772</v>
      </c>
      <c r="Q50" s="12">
        <f t="shared" si="26"/>
        <v>9.3277926874619457</v>
      </c>
      <c r="R50" s="9">
        <f t="shared" si="27"/>
        <v>14.125500000000001</v>
      </c>
      <c r="S50" s="13">
        <f t="shared" si="28"/>
        <v>0.66035132826887155</v>
      </c>
      <c r="T50" s="2">
        <f t="shared" si="29"/>
        <v>0.43</v>
      </c>
      <c r="U50" s="14">
        <f t="shared" si="30"/>
        <v>0.28395107115561474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0.29955107115561475</v>
      </c>
      <c r="AR50" s="9">
        <f t="shared" si="35"/>
        <v>136.875</v>
      </c>
      <c r="AS50" s="1">
        <f t="shared" si="36"/>
        <v>0.24</v>
      </c>
      <c r="AT50" s="1">
        <f t="shared" si="37"/>
        <v>112807.08333333333</v>
      </c>
      <c r="AU50" s="1">
        <f t="shared" si="38"/>
        <v>7437336373.0683651</v>
      </c>
    </row>
    <row r="51" spans="1:48" x14ac:dyDescent="0.15">
      <c r="C51" s="7">
        <v>9</v>
      </c>
      <c r="D51" s="8">
        <v>13.6605478487</v>
      </c>
      <c r="E51" s="10">
        <f t="shared" si="39"/>
        <v>18.541053924516099</v>
      </c>
      <c r="F51" s="7" t="s">
        <v>83</v>
      </c>
      <c r="G51" s="1">
        <v>10</v>
      </c>
      <c r="H51" s="9">
        <f t="shared" si="20"/>
        <v>13.6605478487</v>
      </c>
      <c r="I51" s="9">
        <f t="shared" si="21"/>
        <v>286.81054784869997</v>
      </c>
      <c r="J51" s="9">
        <f t="shared" si="22"/>
        <v>9.5181811550260273E-2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251.37077200472766</v>
      </c>
      <c r="P51" s="9">
        <f t="shared" si="25"/>
        <v>23.925925450197429</v>
      </c>
      <c r="Q51" s="12">
        <f t="shared" si="26"/>
        <v>5.7422221080473825</v>
      </c>
      <c r="R51" s="9">
        <f t="shared" si="27"/>
        <v>14.125500000000001</v>
      </c>
      <c r="S51" s="13">
        <f t="shared" si="28"/>
        <v>0.40651460890215441</v>
      </c>
      <c r="T51" s="2">
        <f t="shared" si="29"/>
        <v>0.43</v>
      </c>
      <c r="U51" s="14">
        <f t="shared" si="30"/>
        <v>0.1748012818279264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0.19040128182792637</v>
      </c>
      <c r="AR51" s="9">
        <f t="shared" si="35"/>
        <v>136.875</v>
      </c>
      <c r="AS51" s="1">
        <f t="shared" si="36"/>
        <v>0.24</v>
      </c>
      <c r="AT51" s="1">
        <f t="shared" si="37"/>
        <v>112807.08333333333</v>
      </c>
      <c r="AU51" s="1">
        <f t="shared" si="38"/>
        <v>4727335386.7662668</v>
      </c>
    </row>
    <row r="52" spans="1:48" x14ac:dyDescent="0.15">
      <c r="C52" s="7">
        <v>10</v>
      </c>
      <c r="D52" s="8">
        <v>7.6537234116774204</v>
      </c>
      <c r="E52" s="10">
        <f t="shared" si="39"/>
        <v>13.6605478487</v>
      </c>
      <c r="F52" s="7" t="s">
        <v>83</v>
      </c>
      <c r="G52" s="1">
        <v>11</v>
      </c>
      <c r="H52" s="9">
        <f t="shared" si="20"/>
        <v>7.6537234116774204</v>
      </c>
      <c r="I52" s="9">
        <f t="shared" si="21"/>
        <v>280.80372341167742</v>
      </c>
      <c r="J52" s="9">
        <f t="shared" si="22"/>
        <v>4.6043105639287332E-2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216.07260422680372</v>
      </c>
      <c r="O52" s="9">
        <f t="shared" si="40"/>
        <v>70.228492327726485</v>
      </c>
      <c r="P52" s="9">
        <f t="shared" si="25"/>
        <v>3.2335378911333903</v>
      </c>
      <c r="Q52" s="12">
        <f t="shared" si="26"/>
        <v>0.7760490938720136</v>
      </c>
      <c r="R52" s="9">
        <f t="shared" si="27"/>
        <v>14.125500000000001</v>
      </c>
      <c r="S52" s="13">
        <f t="shared" si="28"/>
        <v>5.4939584005664475E-2</v>
      </c>
      <c r="T52" s="2">
        <f t="shared" si="29"/>
        <v>0.43</v>
      </c>
      <c r="U52" s="14">
        <f t="shared" si="30"/>
        <v>2.3624021122435723E-2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3.204402112243572E-2</v>
      </c>
      <c r="AR52" s="9">
        <f t="shared" si="35"/>
        <v>136.875</v>
      </c>
      <c r="AS52" s="1">
        <f t="shared" si="36"/>
        <v>0.24</v>
      </c>
      <c r="AT52" s="1">
        <f t="shared" si="37"/>
        <v>112807.08333333333</v>
      </c>
      <c r="AU52" s="1">
        <f t="shared" si="38"/>
        <v>795597768.73391783</v>
      </c>
    </row>
    <row r="53" spans="1:48" x14ac:dyDescent="0.15">
      <c r="C53" s="7">
        <v>11</v>
      </c>
      <c r="D53" s="8">
        <v>4.86448962236667</v>
      </c>
      <c r="E53" s="10">
        <f t="shared" si="39"/>
        <v>7.6537234116774204</v>
      </c>
      <c r="F53" s="7" t="s">
        <v>85</v>
      </c>
      <c r="G53" s="1">
        <v>12</v>
      </c>
      <c r="H53" s="9">
        <f t="shared" si="20"/>
        <v>4.86448962236667</v>
      </c>
      <c r="I53" s="9">
        <f t="shared" si="21"/>
        <v>278.01448962236663</v>
      </c>
      <c r="J53" s="9">
        <f t="shared" si="22"/>
        <v>3.2514862544729337E-2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125.85120443659308</v>
      </c>
      <c r="P53" s="9">
        <f t="shared" si="25"/>
        <v>4.0920346133444552</v>
      </c>
      <c r="Q53" s="12">
        <f t="shared" si="26"/>
        <v>0.98208830720266915</v>
      </c>
      <c r="R53" s="9">
        <f t="shared" si="27"/>
        <v>14.125500000000001</v>
      </c>
      <c r="S53" s="13">
        <f t="shared" si="28"/>
        <v>6.9525914636838992E-2</v>
      </c>
      <c r="T53" s="2">
        <f t="shared" si="29"/>
        <v>0.43</v>
      </c>
      <c r="U53" s="14">
        <f t="shared" si="30"/>
        <v>2.9896143293840768E-2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3.8316143293840768E-2</v>
      </c>
      <c r="AR53" s="9">
        <f t="shared" si="35"/>
        <v>136.875</v>
      </c>
      <c r="AS53" s="1">
        <f t="shared" si="36"/>
        <v>0.24</v>
      </c>
      <c r="AT53" s="1">
        <f t="shared" si="37"/>
        <v>112807.08333333333</v>
      </c>
      <c r="AU53" s="1">
        <f t="shared" si="38"/>
        <v>951323742.87836027</v>
      </c>
      <c r="AV53" s="1">
        <f>SUM(AU42:AU53)</f>
        <v>31745095247.085468</v>
      </c>
    </row>
    <row r="54" spans="1:48" x14ac:dyDescent="0.15">
      <c r="C54" s="7">
        <v>12</v>
      </c>
      <c r="D54" s="8">
        <v>-1.21133144564516</v>
      </c>
      <c r="E54" s="10">
        <f t="shared" si="39"/>
        <v>4.86448962236667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2.0454492775161301</v>
      </c>
      <c r="E58" s="7"/>
      <c r="F58" s="7"/>
      <c r="G58" s="1">
        <v>1</v>
      </c>
      <c r="H58" s="9">
        <f t="shared" ref="H58:H69" si="41">E59</f>
        <v>2.0454492775161301</v>
      </c>
      <c r="I58" s="9">
        <f t="shared" ref="I58:I69" si="42">H58+273.15</f>
        <v>275.1954492775161</v>
      </c>
      <c r="J58" s="9">
        <f t="shared" ref="J58:J69" si="43">EXP(($C$15*(I58-$C$13))/($C$16*I58*$C$13))</f>
        <v>2.2712914672421824E-2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2.2659917871519506E-3</v>
      </c>
      <c r="Q58" s="12">
        <f t="shared" ref="Q58:Q69" si="47">P58*$B$60</f>
        <v>4.3053843955887059E-4</v>
      </c>
      <c r="R58" s="9">
        <f t="shared" ref="R58:R69" si="48">L58*$B$60</f>
        <v>1.8955666666666669E-2</v>
      </c>
      <c r="S58" s="13">
        <f t="shared" ref="S58:S69" si="49">Q58/R58</f>
        <v>2.271291467242182E-2</v>
      </c>
      <c r="T58" s="2">
        <f t="shared" ref="T58:T69" si="50">$B$59/100</f>
        <v>0.01</v>
      </c>
      <c r="U58" s="14">
        <f t="shared" ref="U58:U69" si="51">S58*T58</f>
        <v>2.2712914672421821E-4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1.2227129146724218E-2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18417.833333333332</v>
      </c>
      <c r="AU58" s="1">
        <f t="shared" ref="AU58:AU69" si="58">AT58*10000*AS58*0.67*AR58*AQ58</f>
        <v>2860071.5884833704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8.1922094193550305E-3</v>
      </c>
      <c r="E59" s="10">
        <f t="shared" ref="E59:E70" si="59">D58</f>
        <v>2.0454492775161301</v>
      </c>
      <c r="F59" s="7" t="s">
        <v>83</v>
      </c>
      <c r="G59" s="1">
        <v>2</v>
      </c>
      <c r="H59" s="9">
        <f t="shared" si="41"/>
        <v>8.1922094193550305E-3</v>
      </c>
      <c r="I59" s="9">
        <f t="shared" si="42"/>
        <v>273.15819220941933</v>
      </c>
      <c r="J59" s="9">
        <f t="shared" si="43"/>
        <v>1.7445014520439204E-2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0.19726734154618139</v>
      </c>
      <c r="P59" s="9">
        <f t="shared" si="46"/>
        <v>3.4413316376815744E-3</v>
      </c>
      <c r="Q59" s="12">
        <f t="shared" si="47"/>
        <v>6.5385301115949914E-4</v>
      </c>
      <c r="R59" s="9">
        <f t="shared" si="48"/>
        <v>1.8955666666666669E-2</v>
      </c>
      <c r="S59" s="13">
        <f t="shared" si="49"/>
        <v>3.4493801914616512E-2</v>
      </c>
      <c r="T59" s="2">
        <f t="shared" si="50"/>
        <v>0.01</v>
      </c>
      <c r="U59" s="14">
        <f t="shared" si="51"/>
        <v>3.449380191461651E-4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1.2344938019146165E-2</v>
      </c>
      <c r="AR59" s="9">
        <f t="shared" si="55"/>
        <v>9.9766666666666666</v>
      </c>
      <c r="AS59" s="1">
        <f t="shared" si="56"/>
        <v>0.19</v>
      </c>
      <c r="AT59" s="1">
        <f t="shared" si="57"/>
        <v>18417.833333333332</v>
      </c>
      <c r="AU59" s="1">
        <f t="shared" si="58"/>
        <v>2887628.491239693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-5.0716776556896503</v>
      </c>
      <c r="E60" s="10">
        <f t="shared" si="59"/>
        <v>8.1922094193550305E-3</v>
      </c>
      <c r="F60" s="7" t="s">
        <v>83</v>
      </c>
      <c r="G60" s="1">
        <v>3</v>
      </c>
      <c r="H60" s="9">
        <f t="shared" si="41"/>
        <v>-5.0716776556896503</v>
      </c>
      <c r="I60" s="9">
        <f t="shared" si="42"/>
        <v>268.07832234431032</v>
      </c>
      <c r="J60" s="9">
        <f t="shared" si="43"/>
        <v>8.8782558328539003E-3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0.29359267657516652</v>
      </c>
      <c r="P60" s="9">
        <f t="shared" si="46"/>
        <v>2.606590893286661E-3</v>
      </c>
      <c r="Q60" s="12">
        <f t="shared" si="47"/>
        <v>4.9525226972446559E-4</v>
      </c>
      <c r="R60" s="9">
        <f t="shared" si="48"/>
        <v>1.8955666666666669E-2</v>
      </c>
      <c r="S60" s="13">
        <f t="shared" si="49"/>
        <v>2.6126871633344411E-2</v>
      </c>
      <c r="T60" s="2">
        <f t="shared" si="50"/>
        <v>0.01</v>
      </c>
      <c r="U60" s="14">
        <f t="shared" si="51"/>
        <v>2.6126871633344411E-4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1.2261268716333444E-2</v>
      </c>
      <c r="AR60" s="9">
        <f t="shared" si="55"/>
        <v>9.9766666666666666</v>
      </c>
      <c r="AS60" s="1">
        <f t="shared" si="56"/>
        <v>0.19</v>
      </c>
      <c r="AT60" s="1">
        <f t="shared" si="57"/>
        <v>18417.833333333332</v>
      </c>
      <c r="AU60" s="1">
        <f t="shared" si="58"/>
        <v>2868057.241690326</v>
      </c>
    </row>
    <row r="61" spans="1:48" x14ac:dyDescent="0.15">
      <c r="C61" s="7">
        <v>3</v>
      </c>
      <c r="D61" s="8">
        <v>5.5864243324838698</v>
      </c>
      <c r="E61" s="10">
        <f t="shared" si="59"/>
        <v>-5.0716776556896503</v>
      </c>
      <c r="F61" s="7" t="s">
        <v>83</v>
      </c>
      <c r="G61" s="1">
        <v>4</v>
      </c>
      <c r="H61" s="9">
        <f t="shared" si="41"/>
        <v>5.5864243324838698</v>
      </c>
      <c r="I61" s="9">
        <f t="shared" si="42"/>
        <v>278.73642433248386</v>
      </c>
      <c r="J61" s="9">
        <f t="shared" si="43"/>
        <v>3.5602175425857495E-2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0.39075275234854651</v>
      </c>
      <c r="P61" s="9">
        <f t="shared" si="46"/>
        <v>1.3911648037249601E-2</v>
      </c>
      <c r="Q61" s="12">
        <f t="shared" si="47"/>
        <v>2.6432131270774243E-3</v>
      </c>
      <c r="R61" s="9">
        <f t="shared" si="48"/>
        <v>1.8955666666666669E-2</v>
      </c>
      <c r="S61" s="13">
        <f t="shared" si="49"/>
        <v>0.13944184467674173</v>
      </c>
      <c r="T61" s="2">
        <f t="shared" si="50"/>
        <v>0.01</v>
      </c>
      <c r="U61" s="14">
        <f t="shared" si="51"/>
        <v>1.3944184467674172E-3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1.3394418446767418E-2</v>
      </c>
      <c r="AR61" s="9">
        <f t="shared" si="55"/>
        <v>9.9766666666666666</v>
      </c>
      <c r="AS61" s="1">
        <f t="shared" si="56"/>
        <v>0.19</v>
      </c>
      <c r="AT61" s="1">
        <f t="shared" si="57"/>
        <v>18417.833333333332</v>
      </c>
      <c r="AU61" s="1">
        <f t="shared" si="58"/>
        <v>3133114.501707905</v>
      </c>
    </row>
    <row r="62" spans="1:48" x14ac:dyDescent="0.15">
      <c r="C62" s="7">
        <v>4</v>
      </c>
      <c r="D62" s="8">
        <v>8.3885037076666702</v>
      </c>
      <c r="E62" s="10">
        <f t="shared" si="59"/>
        <v>5.5864243324838698</v>
      </c>
      <c r="F62" s="7" t="s">
        <v>83</v>
      </c>
      <c r="G62" s="1">
        <v>5</v>
      </c>
      <c r="H62" s="9">
        <f t="shared" si="41"/>
        <v>8.3885037076666702</v>
      </c>
      <c r="I62" s="9">
        <f t="shared" si="42"/>
        <v>281.53850370766662</v>
      </c>
      <c r="J62" s="9">
        <f t="shared" si="43"/>
        <v>5.0404210250336735E-2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0.3579990490957321</v>
      </c>
      <c r="O62" s="9">
        <f t="shared" si="60"/>
        <v>0.11860872188223148</v>
      </c>
      <c r="P62" s="9">
        <f t="shared" si="46"/>
        <v>5.9783789552757113E-3</v>
      </c>
      <c r="Q62" s="12">
        <f t="shared" si="47"/>
        <v>1.1358920015023851E-3</v>
      </c>
      <c r="R62" s="9">
        <f t="shared" si="48"/>
        <v>1.8955666666666669E-2</v>
      </c>
      <c r="S62" s="13">
        <f t="shared" si="49"/>
        <v>5.992361131248624E-2</v>
      </c>
      <c r="T62" s="2">
        <f t="shared" si="50"/>
        <v>0.01</v>
      </c>
      <c r="U62" s="14">
        <f t="shared" si="51"/>
        <v>5.992361131248624E-4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1.2599236113124863E-2</v>
      </c>
      <c r="AR62" s="9">
        <f t="shared" si="55"/>
        <v>9.9766666666666666</v>
      </c>
      <c r="AS62" s="1">
        <f t="shared" si="56"/>
        <v>0.19</v>
      </c>
      <c r="AT62" s="1">
        <f t="shared" si="57"/>
        <v>18417.833333333332</v>
      </c>
      <c r="AU62" s="1">
        <f t="shared" si="58"/>
        <v>2947111.8535945266</v>
      </c>
    </row>
    <row r="63" spans="1:48" x14ac:dyDescent="0.15">
      <c r="C63" s="7">
        <v>5</v>
      </c>
      <c r="D63" s="8">
        <v>14.461441836548399</v>
      </c>
      <c r="E63" s="10">
        <f t="shared" si="59"/>
        <v>8.3885037076666702</v>
      </c>
      <c r="F63" s="7" t="s">
        <v>85</v>
      </c>
      <c r="G63" s="1">
        <v>6</v>
      </c>
      <c r="H63" s="9">
        <f t="shared" si="41"/>
        <v>14.461441836548399</v>
      </c>
      <c r="I63" s="9">
        <f t="shared" si="42"/>
        <v>287.61144183654835</v>
      </c>
      <c r="J63" s="9">
        <f t="shared" si="43"/>
        <v>0.10461879203818467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0.21239700959362245</v>
      </c>
      <c r="P63" s="9">
        <f t="shared" si="46"/>
        <v>2.2220718576207502E-2</v>
      </c>
      <c r="Q63" s="12">
        <f t="shared" si="47"/>
        <v>4.2219365294794255E-3</v>
      </c>
      <c r="R63" s="9">
        <f t="shared" si="48"/>
        <v>1.8955666666666669E-2</v>
      </c>
      <c r="S63" s="13">
        <f t="shared" si="49"/>
        <v>0.22272688181965419</v>
      </c>
      <c r="T63" s="2">
        <f t="shared" si="50"/>
        <v>0.01</v>
      </c>
      <c r="U63" s="14">
        <f t="shared" si="51"/>
        <v>2.2272688181965419E-3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1.4227268818196543E-2</v>
      </c>
      <c r="AR63" s="9">
        <f t="shared" si="55"/>
        <v>9.9766666666666666</v>
      </c>
      <c r="AS63" s="1">
        <f t="shared" si="56"/>
        <v>0.19</v>
      </c>
      <c r="AT63" s="1">
        <f t="shared" si="57"/>
        <v>18417.833333333332</v>
      </c>
      <c r="AU63" s="1">
        <f t="shared" si="58"/>
        <v>3327928.1538905543</v>
      </c>
    </row>
    <row r="64" spans="1:48" x14ac:dyDescent="0.15">
      <c r="C64" s="7">
        <v>6</v>
      </c>
      <c r="D64" s="8">
        <v>16.7627835296</v>
      </c>
      <c r="E64" s="10">
        <f t="shared" si="59"/>
        <v>14.461441836548399</v>
      </c>
      <c r="F64" s="7" t="s">
        <v>83</v>
      </c>
      <c r="G64" s="1">
        <v>7</v>
      </c>
      <c r="H64" s="9">
        <f t="shared" si="41"/>
        <v>16.7627835296</v>
      </c>
      <c r="I64" s="9">
        <f t="shared" si="42"/>
        <v>289.91278352960001</v>
      </c>
      <c r="J64" s="9">
        <f t="shared" si="43"/>
        <v>0.13687356856759331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0.28994295768408163</v>
      </c>
      <c r="P64" s="9">
        <f t="shared" si="46"/>
        <v>3.9685527299262953E-2</v>
      </c>
      <c r="Q64" s="12">
        <f t="shared" si="47"/>
        <v>7.5402501868599607E-3</v>
      </c>
      <c r="R64" s="9">
        <f t="shared" si="48"/>
        <v>1.8955666666666669E-2</v>
      </c>
      <c r="S64" s="13">
        <f t="shared" si="49"/>
        <v>0.39778343433942143</v>
      </c>
      <c r="T64" s="2">
        <f t="shared" si="50"/>
        <v>0.01</v>
      </c>
      <c r="U64" s="14">
        <f t="shared" si="51"/>
        <v>3.9778343433942145E-3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2.4077834343394215E-2</v>
      </c>
      <c r="AR64" s="9">
        <f t="shared" si="55"/>
        <v>9.9766666666666666</v>
      </c>
      <c r="AS64" s="1">
        <f t="shared" si="56"/>
        <v>0.19</v>
      </c>
      <c r="AT64" s="1">
        <f t="shared" si="57"/>
        <v>18417.833333333332</v>
      </c>
      <c r="AU64" s="1">
        <f t="shared" si="58"/>
        <v>5632093.1178027559</v>
      </c>
    </row>
    <row r="65" spans="1:48" x14ac:dyDescent="0.15">
      <c r="C65" s="7">
        <v>7</v>
      </c>
      <c r="D65" s="8">
        <v>18.358750602258102</v>
      </c>
      <c r="E65" s="10">
        <f t="shared" si="59"/>
        <v>16.7627835296</v>
      </c>
      <c r="F65" s="7" t="s">
        <v>83</v>
      </c>
      <c r="G65" s="1">
        <v>8</v>
      </c>
      <c r="H65" s="9">
        <f t="shared" si="41"/>
        <v>18.358750602258102</v>
      </c>
      <c r="I65" s="9">
        <f t="shared" si="42"/>
        <v>291.50875060225809</v>
      </c>
      <c r="J65" s="9">
        <f t="shared" si="43"/>
        <v>0.1645034947045228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0.35002409705148535</v>
      </c>
      <c r="P65" s="9">
        <f t="shared" si="46"/>
        <v>5.7580187195764396E-2</v>
      </c>
      <c r="Q65" s="12">
        <f t="shared" si="47"/>
        <v>1.0940235567195235E-2</v>
      </c>
      <c r="R65" s="9">
        <f t="shared" si="48"/>
        <v>1.8955666666666669E-2</v>
      </c>
      <c r="S65" s="13">
        <f t="shared" si="49"/>
        <v>0.57714855191210546</v>
      </c>
      <c r="T65" s="2">
        <f t="shared" si="50"/>
        <v>0.01</v>
      </c>
      <c r="U65" s="14">
        <f t="shared" si="51"/>
        <v>5.771485519121055E-3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2.5871485519121055E-2</v>
      </c>
      <c r="AR65" s="9">
        <f t="shared" si="55"/>
        <v>9.9766666666666666</v>
      </c>
      <c r="AS65" s="1">
        <f t="shared" si="56"/>
        <v>0.19</v>
      </c>
      <c r="AT65" s="1">
        <f t="shared" si="57"/>
        <v>18417.833333333332</v>
      </c>
      <c r="AU65" s="1">
        <f t="shared" si="58"/>
        <v>6051649.5570770148</v>
      </c>
    </row>
    <row r="66" spans="1:48" x14ac:dyDescent="0.15">
      <c r="C66" s="7">
        <v>8</v>
      </c>
      <c r="D66" s="8">
        <v>18.541053924516099</v>
      </c>
      <c r="E66" s="10">
        <f t="shared" si="59"/>
        <v>18.358750602258102</v>
      </c>
      <c r="F66" s="7" t="s">
        <v>83</v>
      </c>
      <c r="G66" s="1">
        <v>9</v>
      </c>
      <c r="H66" s="9">
        <f t="shared" si="41"/>
        <v>18.541053924516099</v>
      </c>
      <c r="I66" s="9">
        <f t="shared" si="42"/>
        <v>291.6910539245161</v>
      </c>
      <c r="J66" s="9">
        <f t="shared" si="43"/>
        <v>0.16797367229216106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0.39221057652238761</v>
      </c>
      <c r="P66" s="9">
        <f t="shared" si="46"/>
        <v>6.5881050850291098E-2</v>
      </c>
      <c r="Q66" s="12">
        <f t="shared" si="47"/>
        <v>1.2517399661555309E-2</v>
      </c>
      <c r="R66" s="9">
        <f t="shared" si="48"/>
        <v>1.8955666666666669E-2</v>
      </c>
      <c r="S66" s="13">
        <f t="shared" si="49"/>
        <v>0.66035132826887166</v>
      </c>
      <c r="T66" s="2">
        <f t="shared" si="50"/>
        <v>0.01</v>
      </c>
      <c r="U66" s="14">
        <f t="shared" si="51"/>
        <v>6.6035132826887171E-3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2.6703513282688718E-2</v>
      </c>
      <c r="AR66" s="9">
        <f t="shared" si="55"/>
        <v>9.9766666666666666</v>
      </c>
      <c r="AS66" s="1">
        <f t="shared" si="56"/>
        <v>0.19</v>
      </c>
      <c r="AT66" s="1">
        <f t="shared" si="57"/>
        <v>18417.833333333332</v>
      </c>
      <c r="AU66" s="1">
        <f t="shared" si="58"/>
        <v>6246270.7914529331</v>
      </c>
    </row>
    <row r="67" spans="1:48" x14ac:dyDescent="0.15">
      <c r="C67" s="7">
        <v>9</v>
      </c>
      <c r="D67" s="8">
        <v>13.6605478487</v>
      </c>
      <c r="E67" s="10">
        <f t="shared" si="59"/>
        <v>18.541053924516099</v>
      </c>
      <c r="F67" s="7" t="s">
        <v>83</v>
      </c>
      <c r="G67" s="1">
        <v>10</v>
      </c>
      <c r="H67" s="9">
        <f t="shared" si="41"/>
        <v>13.6605478487</v>
      </c>
      <c r="I67" s="9">
        <f t="shared" si="42"/>
        <v>286.81054784869997</v>
      </c>
      <c r="J67" s="9">
        <f t="shared" si="43"/>
        <v>9.5181811550260273E-2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0.42609619233876317</v>
      </c>
      <c r="P67" s="9">
        <f t="shared" si="46"/>
        <v>4.0556607481471614E-2</v>
      </c>
      <c r="Q67" s="12">
        <f t="shared" si="47"/>
        <v>7.7057554214796072E-3</v>
      </c>
      <c r="R67" s="9">
        <f t="shared" si="48"/>
        <v>1.8955666666666669E-2</v>
      </c>
      <c r="S67" s="13">
        <f t="shared" si="49"/>
        <v>0.40651460890215446</v>
      </c>
      <c r="T67" s="2">
        <f t="shared" si="50"/>
        <v>0.01</v>
      </c>
      <c r="U67" s="14">
        <f t="shared" si="51"/>
        <v>4.0651460890215449E-3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2.4165146089021546E-2</v>
      </c>
      <c r="AR67" s="9">
        <f t="shared" si="55"/>
        <v>9.9766666666666666</v>
      </c>
      <c r="AS67" s="1">
        <f t="shared" si="56"/>
        <v>0.19</v>
      </c>
      <c r="AT67" s="1">
        <f t="shared" si="57"/>
        <v>18417.833333333332</v>
      </c>
      <c r="AU67" s="1">
        <f t="shared" si="58"/>
        <v>5652516.3782437816</v>
      </c>
    </row>
    <row r="68" spans="1:48" x14ac:dyDescent="0.15">
      <c r="C68" s="7">
        <v>10</v>
      </c>
      <c r="D68" s="8">
        <v>7.6537234116774204</v>
      </c>
      <c r="E68" s="10">
        <f t="shared" si="59"/>
        <v>13.6605478487</v>
      </c>
      <c r="F68" s="7" t="s">
        <v>83</v>
      </c>
      <c r="G68" s="1">
        <v>11</v>
      </c>
      <c r="H68" s="9">
        <f t="shared" si="41"/>
        <v>7.6537234116774204</v>
      </c>
      <c r="I68" s="9">
        <f t="shared" si="42"/>
        <v>280.80372341167742</v>
      </c>
      <c r="J68" s="9">
        <f t="shared" si="43"/>
        <v>4.6043105639287332E-2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0.36626260561442697</v>
      </c>
      <c r="O68" s="9">
        <f t="shared" si="60"/>
        <v>0.11904364590953126</v>
      </c>
      <c r="P68" s="9">
        <f t="shared" si="46"/>
        <v>5.4811391642984632E-3</v>
      </c>
      <c r="Q68" s="12">
        <f t="shared" si="47"/>
        <v>1.041416441216708E-3</v>
      </c>
      <c r="R68" s="9">
        <f t="shared" si="48"/>
        <v>1.8955666666666669E-2</v>
      </c>
      <c r="S68" s="13">
        <f t="shared" si="49"/>
        <v>5.493958400566451E-2</v>
      </c>
      <c r="T68" s="2">
        <f t="shared" si="50"/>
        <v>0.01</v>
      </c>
      <c r="U68" s="14">
        <f t="shared" si="51"/>
        <v>5.4939584005664506E-4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1.2549395840056645E-2</v>
      </c>
      <c r="AR68" s="9">
        <f t="shared" si="55"/>
        <v>9.9766666666666666</v>
      </c>
      <c r="AS68" s="1">
        <f t="shared" si="56"/>
        <v>0.19</v>
      </c>
      <c r="AT68" s="1">
        <f t="shared" si="57"/>
        <v>18417.833333333332</v>
      </c>
      <c r="AU68" s="1">
        <f t="shared" si="58"/>
        <v>2935453.618267647</v>
      </c>
    </row>
    <row r="69" spans="1:48" x14ac:dyDescent="0.15">
      <c r="C69" s="7">
        <v>11</v>
      </c>
      <c r="D69" s="8">
        <v>4.86448962236667</v>
      </c>
      <c r="E69" s="10">
        <f t="shared" si="59"/>
        <v>7.6537234116774204</v>
      </c>
      <c r="F69" s="7" t="s">
        <v>85</v>
      </c>
      <c r="G69" s="1">
        <v>12</v>
      </c>
      <c r="H69" s="9">
        <f t="shared" si="41"/>
        <v>4.86448962236667</v>
      </c>
      <c r="I69" s="9">
        <f t="shared" si="42"/>
        <v>278.01448962236663</v>
      </c>
      <c r="J69" s="9">
        <f t="shared" si="43"/>
        <v>3.2514862544729337E-2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0.21332917341189947</v>
      </c>
      <c r="P69" s="9">
        <f t="shared" si="46"/>
        <v>6.9363687502686398E-3</v>
      </c>
      <c r="Q69" s="12">
        <f t="shared" si="47"/>
        <v>1.3179100625510416E-3</v>
      </c>
      <c r="R69" s="9">
        <f t="shared" si="48"/>
        <v>1.8955666666666669E-2</v>
      </c>
      <c r="S69" s="13">
        <f t="shared" si="49"/>
        <v>6.952591463683902E-2</v>
      </c>
      <c r="T69" s="2">
        <f t="shared" si="50"/>
        <v>0.01</v>
      </c>
      <c r="U69" s="14">
        <f t="shared" si="51"/>
        <v>6.9525914636839022E-4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1.269525914636839E-2</v>
      </c>
      <c r="AR69" s="9">
        <f t="shared" si="55"/>
        <v>9.9766666666666666</v>
      </c>
      <c r="AS69" s="1">
        <f t="shared" si="56"/>
        <v>0.19</v>
      </c>
      <c r="AT69" s="1">
        <f t="shared" si="57"/>
        <v>18417.833333333332</v>
      </c>
      <c r="AU69" s="1">
        <f t="shared" si="58"/>
        <v>2969572.7882852661</v>
      </c>
      <c r="AV69" s="1">
        <f>SUM(AU58:AU69)</f>
        <v>47511468.081735767</v>
      </c>
    </row>
    <row r="70" spans="1:48" x14ac:dyDescent="0.15">
      <c r="C70" s="7">
        <v>12</v>
      </c>
      <c r="D70" s="8">
        <v>-1.21133144564516</v>
      </c>
      <c r="E70" s="10">
        <f t="shared" si="59"/>
        <v>4.86448962236667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2.0454492775161301</v>
      </c>
      <c r="E73" s="7"/>
      <c r="F73" s="7"/>
      <c r="G73" s="1">
        <v>1</v>
      </c>
      <c r="H73" s="9">
        <f t="shared" ref="H73:H84" si="61">E74</f>
        <v>2.0454492775161301</v>
      </c>
      <c r="I73" s="9">
        <f t="shared" ref="I73:I84" si="62">H73+273.15</f>
        <v>275.1954492775161</v>
      </c>
      <c r="J73" s="9">
        <f t="shared" ref="J73:J84" si="63">EXP(($C$15*(I73-$C$13))/($C$16*I73*$C$13))</f>
        <v>2.2712914672421824E-2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2.4870641566301899E-3</v>
      </c>
      <c r="Q73" s="12">
        <f t="shared" ref="Q73:Q84" si="67">P73*$B$75</f>
        <v>4.4767154819343419E-4</v>
      </c>
      <c r="R73" s="9">
        <f t="shared" ref="R73:R84" si="68">L73*$B$75</f>
        <v>1.9710000000000002E-2</v>
      </c>
      <c r="S73" s="13">
        <f t="shared" ref="S73:S84" si="69">Q73/R73</f>
        <v>2.2712914672421824E-2</v>
      </c>
      <c r="T73" s="2">
        <f t="shared" ref="T73:T84" si="70">$B$74/100</f>
        <v>0.01</v>
      </c>
      <c r="U73" s="14">
        <f t="shared" ref="U73:U84" si="71">S73*T73</f>
        <v>2.2712914672421824E-4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1.2827129146724219E-2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1968.3333333333333</v>
      </c>
      <c r="AU73" s="1">
        <f t="shared" ref="AU73:AU84" si="78">AT73*10000*AS73*0.67*AR73*AQ73</f>
        <v>333418.38346565038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8.1922094193550305E-3</v>
      </c>
      <c r="E74" s="10">
        <f t="shared" ref="E74:E85" si="79">D73</f>
        <v>2.0454492775161301</v>
      </c>
      <c r="F74" s="7" t="s">
        <v>83</v>
      </c>
      <c r="G74" s="1">
        <v>2</v>
      </c>
      <c r="H74" s="9">
        <f t="shared" si="61"/>
        <v>8.1922094193550305E-3</v>
      </c>
      <c r="I74" s="9">
        <f t="shared" si="62"/>
        <v>273.15819220941933</v>
      </c>
      <c r="J74" s="9">
        <f t="shared" si="63"/>
        <v>1.7445014520439204E-2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0.21651293584336984</v>
      </c>
      <c r="P74" s="9">
        <f t="shared" si="66"/>
        <v>3.7770713096505087E-3</v>
      </c>
      <c r="Q74" s="12">
        <f t="shared" si="67"/>
        <v>6.798728357370915E-4</v>
      </c>
      <c r="R74" s="9">
        <f t="shared" si="68"/>
        <v>1.9710000000000002E-2</v>
      </c>
      <c r="S74" s="13">
        <f t="shared" si="69"/>
        <v>3.4493801914616512E-2</v>
      </c>
      <c r="T74" s="2">
        <f t="shared" si="70"/>
        <v>0.01</v>
      </c>
      <c r="U74" s="14">
        <f t="shared" si="71"/>
        <v>3.449380191461651E-4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1.2944938019146165E-2</v>
      </c>
      <c r="AR74" s="9">
        <f t="shared" si="75"/>
        <v>10.950000000000001</v>
      </c>
      <c r="AS74" s="1">
        <f t="shared" si="76"/>
        <v>0.18</v>
      </c>
      <c r="AT74" s="1">
        <f t="shared" si="77"/>
        <v>1968.3333333333333</v>
      </c>
      <c r="AU74" s="1">
        <f t="shared" si="78"/>
        <v>336480.61534556153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-5.0716776556896503</v>
      </c>
      <c r="E75" s="10">
        <f t="shared" si="79"/>
        <v>8.1922094193550305E-3</v>
      </c>
      <c r="F75" s="7" t="s">
        <v>83</v>
      </c>
      <c r="G75" s="1">
        <v>3</v>
      </c>
      <c r="H75" s="9">
        <f t="shared" si="61"/>
        <v>-5.0716776556896503</v>
      </c>
      <c r="I75" s="9">
        <f t="shared" si="62"/>
        <v>268.07832234431032</v>
      </c>
      <c r="J75" s="9">
        <f t="shared" si="63"/>
        <v>8.8782558328539003E-3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0.32223586453371938</v>
      </c>
      <c r="P75" s="9">
        <f t="shared" si="66"/>
        <v>2.8608924438512135E-3</v>
      </c>
      <c r="Q75" s="12">
        <f t="shared" si="67"/>
        <v>5.1496063989321845E-4</v>
      </c>
      <c r="R75" s="9">
        <f t="shared" si="68"/>
        <v>1.9710000000000002E-2</v>
      </c>
      <c r="S75" s="13">
        <f t="shared" si="69"/>
        <v>2.6126871633344415E-2</v>
      </c>
      <c r="T75" s="2">
        <f t="shared" si="70"/>
        <v>0.01</v>
      </c>
      <c r="U75" s="14">
        <f t="shared" si="71"/>
        <v>2.6126871633344416E-4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1.2861268716333444E-2</v>
      </c>
      <c r="AR75" s="9">
        <f t="shared" si="75"/>
        <v>10.950000000000001</v>
      </c>
      <c r="AS75" s="1">
        <f t="shared" si="76"/>
        <v>0.18</v>
      </c>
      <c r="AT75" s="1">
        <f t="shared" si="77"/>
        <v>1968.3333333333333</v>
      </c>
      <c r="AU75" s="1">
        <f t="shared" si="78"/>
        <v>334305.78079213848</v>
      </c>
    </row>
    <row r="76" spans="1:48" x14ac:dyDescent="0.15">
      <c r="C76" s="7">
        <v>3</v>
      </c>
      <c r="D76" s="8">
        <v>5.5864243324838698</v>
      </c>
      <c r="E76" s="10">
        <f t="shared" si="79"/>
        <v>-5.0716776556896503</v>
      </c>
      <c r="F76" s="7" t="s">
        <v>83</v>
      </c>
      <c r="G76" s="1">
        <v>4</v>
      </c>
      <c r="H76" s="9">
        <f t="shared" si="61"/>
        <v>5.5864243324838698</v>
      </c>
      <c r="I76" s="9">
        <f t="shared" si="62"/>
        <v>278.73642433248386</v>
      </c>
      <c r="J76" s="9">
        <f t="shared" si="63"/>
        <v>3.5602175425857495E-2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0.42887497208986813</v>
      </c>
      <c r="P76" s="9">
        <f t="shared" si="66"/>
        <v>1.5268881992103222E-2</v>
      </c>
      <c r="Q76" s="12">
        <f t="shared" si="67"/>
        <v>2.7483987585785797E-3</v>
      </c>
      <c r="R76" s="9">
        <f t="shared" si="68"/>
        <v>1.9710000000000002E-2</v>
      </c>
      <c r="S76" s="13">
        <f t="shared" si="69"/>
        <v>0.13944184467674173</v>
      </c>
      <c r="T76" s="2">
        <f t="shared" si="70"/>
        <v>0.01</v>
      </c>
      <c r="U76" s="14">
        <f t="shared" si="71"/>
        <v>1.3944184467674172E-3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1.3994418446767418E-2</v>
      </c>
      <c r="AR76" s="9">
        <f t="shared" si="75"/>
        <v>10.950000000000001</v>
      </c>
      <c r="AS76" s="1">
        <f t="shared" si="76"/>
        <v>0.18</v>
      </c>
      <c r="AT76" s="1">
        <f t="shared" si="77"/>
        <v>1968.3333333333333</v>
      </c>
      <c r="AU76" s="1">
        <f t="shared" si="78"/>
        <v>363759.99046167464</v>
      </c>
    </row>
    <row r="77" spans="1:48" x14ac:dyDescent="0.15">
      <c r="C77" s="7">
        <v>4</v>
      </c>
      <c r="D77" s="8">
        <v>8.3885037076666702</v>
      </c>
      <c r="E77" s="10">
        <f t="shared" si="79"/>
        <v>5.5864243324838698</v>
      </c>
      <c r="F77" s="7" t="s">
        <v>83</v>
      </c>
      <c r="G77" s="1">
        <v>5</v>
      </c>
      <c r="H77" s="9">
        <f t="shared" si="61"/>
        <v>8.3885037076666702</v>
      </c>
      <c r="I77" s="9">
        <f t="shared" si="62"/>
        <v>281.53850370766662</v>
      </c>
      <c r="J77" s="9">
        <f t="shared" si="63"/>
        <v>5.0404210250336735E-2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0.39292578559287661</v>
      </c>
      <c r="O77" s="9">
        <f t="shared" si="80"/>
        <v>0.13018030450488838</v>
      </c>
      <c r="P77" s="9">
        <f t="shared" si="66"/>
        <v>6.5616354387172523E-3</v>
      </c>
      <c r="Q77" s="12">
        <f t="shared" si="67"/>
        <v>1.1810943789691054E-3</v>
      </c>
      <c r="R77" s="9">
        <f t="shared" si="68"/>
        <v>1.9710000000000002E-2</v>
      </c>
      <c r="S77" s="13">
        <f t="shared" si="69"/>
        <v>5.9923611312486316E-2</v>
      </c>
      <c r="T77" s="2">
        <f t="shared" si="70"/>
        <v>0.01</v>
      </c>
      <c r="U77" s="14">
        <f t="shared" si="71"/>
        <v>5.9923611312486316E-4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1.3199236113124863E-2</v>
      </c>
      <c r="AR77" s="9">
        <f t="shared" si="75"/>
        <v>10.950000000000001</v>
      </c>
      <c r="AS77" s="1">
        <f t="shared" si="76"/>
        <v>0.18</v>
      </c>
      <c r="AT77" s="1">
        <f t="shared" si="77"/>
        <v>1968.3333333333333</v>
      </c>
      <c r="AU77" s="1">
        <f t="shared" si="78"/>
        <v>343090.64152078144</v>
      </c>
    </row>
    <row r="78" spans="1:48" x14ac:dyDescent="0.15">
      <c r="C78" s="7">
        <v>5</v>
      </c>
      <c r="D78" s="8">
        <v>14.461441836548399</v>
      </c>
      <c r="E78" s="10">
        <f t="shared" si="79"/>
        <v>8.3885037076666702</v>
      </c>
      <c r="F78" s="7" t="s">
        <v>85</v>
      </c>
      <c r="G78" s="1">
        <v>6</v>
      </c>
      <c r="H78" s="9">
        <f t="shared" si="61"/>
        <v>14.461441836548399</v>
      </c>
      <c r="I78" s="9">
        <f t="shared" si="62"/>
        <v>287.61144183654835</v>
      </c>
      <c r="J78" s="9">
        <f t="shared" si="63"/>
        <v>0.10461879203818467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0.23311866906617115</v>
      </c>
      <c r="P78" s="9">
        <f t="shared" si="66"/>
        <v>2.4388593559252152E-2</v>
      </c>
      <c r="Q78" s="12">
        <f t="shared" si="67"/>
        <v>4.3899468406653867E-3</v>
      </c>
      <c r="R78" s="9">
        <f t="shared" si="68"/>
        <v>1.9710000000000002E-2</v>
      </c>
      <c r="S78" s="13">
        <f t="shared" si="69"/>
        <v>0.2227268818196543</v>
      </c>
      <c r="T78" s="2">
        <f t="shared" si="70"/>
        <v>0.01</v>
      </c>
      <c r="U78" s="14">
        <f t="shared" si="71"/>
        <v>2.2272688181965432E-3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1.4827268818196543E-2</v>
      </c>
      <c r="AR78" s="9">
        <f t="shared" si="75"/>
        <v>10.950000000000001</v>
      </c>
      <c r="AS78" s="1">
        <f t="shared" si="76"/>
        <v>0.18</v>
      </c>
      <c r="AT78" s="1">
        <f t="shared" si="77"/>
        <v>1968.3333333333333</v>
      </c>
      <c r="AU78" s="1">
        <f t="shared" si="78"/>
        <v>385408.45297688839</v>
      </c>
    </row>
    <row r="79" spans="1:48" x14ac:dyDescent="0.15">
      <c r="C79" s="7">
        <v>6</v>
      </c>
      <c r="D79" s="8">
        <v>16.7627835296</v>
      </c>
      <c r="E79" s="10">
        <f t="shared" si="79"/>
        <v>14.461441836548399</v>
      </c>
      <c r="F79" s="7" t="s">
        <v>83</v>
      </c>
      <c r="G79" s="1">
        <v>7</v>
      </c>
      <c r="H79" s="9">
        <f t="shared" si="61"/>
        <v>16.7627835296</v>
      </c>
      <c r="I79" s="9">
        <f t="shared" si="62"/>
        <v>289.91278352960001</v>
      </c>
      <c r="J79" s="9">
        <f t="shared" si="63"/>
        <v>0.13687356856759331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0.31823007550691901</v>
      </c>
      <c r="P79" s="9">
        <f t="shared" si="66"/>
        <v>4.3557286060166671E-2</v>
      </c>
      <c r="Q79" s="12">
        <f t="shared" si="67"/>
        <v>7.8403114908300008E-3</v>
      </c>
      <c r="R79" s="9">
        <f t="shared" si="68"/>
        <v>1.9710000000000002E-2</v>
      </c>
      <c r="S79" s="13">
        <f t="shared" si="69"/>
        <v>0.39778343433942159</v>
      </c>
      <c r="T79" s="2">
        <f t="shared" si="70"/>
        <v>0.01</v>
      </c>
      <c r="U79" s="14">
        <f t="shared" si="71"/>
        <v>3.9778343433942162E-3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2.5577834343394217E-2</v>
      </c>
      <c r="AR79" s="9">
        <f t="shared" si="75"/>
        <v>10.950000000000001</v>
      </c>
      <c r="AS79" s="1">
        <f t="shared" si="76"/>
        <v>0.18</v>
      </c>
      <c r="AT79" s="1">
        <f t="shared" si="77"/>
        <v>1968.3333333333333</v>
      </c>
      <c r="AU79" s="1">
        <f t="shared" si="78"/>
        <v>664850.26242248435</v>
      </c>
    </row>
    <row r="80" spans="1:48" x14ac:dyDescent="0.15">
      <c r="C80" s="7">
        <v>7</v>
      </c>
      <c r="D80" s="8">
        <v>18.358750602258102</v>
      </c>
      <c r="E80" s="10">
        <f t="shared" si="79"/>
        <v>16.7627835296</v>
      </c>
      <c r="F80" s="7" t="s">
        <v>83</v>
      </c>
      <c r="G80" s="1">
        <v>8</v>
      </c>
      <c r="H80" s="9">
        <f t="shared" si="61"/>
        <v>18.358750602258102</v>
      </c>
      <c r="I80" s="9">
        <f t="shared" si="62"/>
        <v>291.50875060225809</v>
      </c>
      <c r="J80" s="9">
        <f t="shared" si="63"/>
        <v>0.1645034947045228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0.38417278944675232</v>
      </c>
      <c r="P80" s="9">
        <f t="shared" si="66"/>
        <v>6.319776643437558E-2</v>
      </c>
      <c r="Q80" s="12">
        <f t="shared" si="67"/>
        <v>1.1375597958187603E-2</v>
      </c>
      <c r="R80" s="9">
        <f t="shared" si="68"/>
        <v>1.9710000000000002E-2</v>
      </c>
      <c r="S80" s="13">
        <f t="shared" si="69"/>
        <v>0.57714855191210568</v>
      </c>
      <c r="T80" s="2">
        <f t="shared" si="70"/>
        <v>0.01</v>
      </c>
      <c r="U80" s="14">
        <f t="shared" si="71"/>
        <v>5.7714855191210567E-3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2.737148551912106E-2</v>
      </c>
      <c r="AR80" s="9">
        <f t="shared" si="75"/>
        <v>10.950000000000001</v>
      </c>
      <c r="AS80" s="1">
        <f t="shared" si="76"/>
        <v>0.18</v>
      </c>
      <c r="AT80" s="1">
        <f t="shared" si="77"/>
        <v>1968.3333333333333</v>
      </c>
      <c r="AU80" s="1">
        <f t="shared" si="78"/>
        <v>711473.03113958531</v>
      </c>
    </row>
    <row r="81" spans="1:48" x14ac:dyDescent="0.15">
      <c r="C81" s="7">
        <v>8</v>
      </c>
      <c r="D81" s="8">
        <v>18.541053924516099</v>
      </c>
      <c r="E81" s="10">
        <f t="shared" si="79"/>
        <v>18.358750602258102</v>
      </c>
      <c r="F81" s="7" t="s">
        <v>83</v>
      </c>
      <c r="G81" s="1">
        <v>9</v>
      </c>
      <c r="H81" s="9">
        <f t="shared" si="61"/>
        <v>18.541053924516099</v>
      </c>
      <c r="I81" s="9">
        <f t="shared" si="62"/>
        <v>291.6910539245161</v>
      </c>
      <c r="J81" s="9">
        <f t="shared" si="63"/>
        <v>0.16797367229216106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0.43047502301237672</v>
      </c>
      <c r="P81" s="9">
        <f t="shared" si="66"/>
        <v>7.2308470445441461E-2</v>
      </c>
      <c r="Q81" s="12">
        <f t="shared" si="67"/>
        <v>1.3015524680179462E-2</v>
      </c>
      <c r="R81" s="9">
        <f t="shared" si="68"/>
        <v>1.9710000000000002E-2</v>
      </c>
      <c r="S81" s="13">
        <f t="shared" si="69"/>
        <v>0.66035132826887166</v>
      </c>
      <c r="T81" s="2">
        <f t="shared" si="70"/>
        <v>0.01</v>
      </c>
      <c r="U81" s="14">
        <f t="shared" si="71"/>
        <v>6.6035132826887171E-3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2.8203513282688719E-2</v>
      </c>
      <c r="AR81" s="9">
        <f t="shared" si="75"/>
        <v>10.950000000000001</v>
      </c>
      <c r="AS81" s="1">
        <f t="shared" si="76"/>
        <v>0.18</v>
      </c>
      <c r="AT81" s="1">
        <f t="shared" si="77"/>
        <v>1968.3333333333333</v>
      </c>
      <c r="AU81" s="1">
        <f t="shared" si="78"/>
        <v>733100.11142809351</v>
      </c>
    </row>
    <row r="82" spans="1:48" x14ac:dyDescent="0.15">
      <c r="C82" s="7">
        <v>9</v>
      </c>
      <c r="D82" s="8">
        <v>13.6605478487</v>
      </c>
      <c r="E82" s="10">
        <f t="shared" si="79"/>
        <v>18.541053924516099</v>
      </c>
      <c r="F82" s="7" t="s">
        <v>83</v>
      </c>
      <c r="G82" s="1">
        <v>10</v>
      </c>
      <c r="H82" s="9">
        <f t="shared" si="61"/>
        <v>13.6605478487</v>
      </c>
      <c r="I82" s="9">
        <f t="shared" si="62"/>
        <v>286.81054784869997</v>
      </c>
      <c r="J82" s="9">
        <f t="shared" si="63"/>
        <v>9.5181811550260273E-2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0.46766655256693529</v>
      </c>
      <c r="P82" s="9">
        <f t="shared" si="66"/>
        <v>4.4513349674785922E-2</v>
      </c>
      <c r="Q82" s="12">
        <f t="shared" si="67"/>
        <v>8.0124029414614661E-3</v>
      </c>
      <c r="R82" s="9">
        <f t="shared" si="68"/>
        <v>1.9710000000000002E-2</v>
      </c>
      <c r="S82" s="13">
        <f t="shared" si="69"/>
        <v>0.40651460890215452</v>
      </c>
      <c r="T82" s="2">
        <f t="shared" si="70"/>
        <v>0.01</v>
      </c>
      <c r="U82" s="14">
        <f t="shared" si="71"/>
        <v>4.0651460890215449E-3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2.5665146089021547E-2</v>
      </c>
      <c r="AR82" s="9">
        <f t="shared" si="75"/>
        <v>10.950000000000001</v>
      </c>
      <c r="AS82" s="1">
        <f t="shared" si="76"/>
        <v>0.18</v>
      </c>
      <c r="AT82" s="1">
        <f t="shared" si="77"/>
        <v>1968.3333333333333</v>
      </c>
      <c r="AU82" s="1">
        <f t="shared" si="78"/>
        <v>667119.77579150372</v>
      </c>
    </row>
    <row r="83" spans="1:48" x14ac:dyDescent="0.15">
      <c r="C83" s="7">
        <v>10</v>
      </c>
      <c r="D83" s="8">
        <v>7.6537234116774204</v>
      </c>
      <c r="E83" s="10">
        <f t="shared" si="79"/>
        <v>13.6605478487</v>
      </c>
      <c r="F83" s="7" t="s">
        <v>83</v>
      </c>
      <c r="G83" s="1">
        <v>11</v>
      </c>
      <c r="H83" s="9">
        <f t="shared" si="61"/>
        <v>7.6537234116774204</v>
      </c>
      <c r="I83" s="9">
        <f t="shared" si="62"/>
        <v>280.80372341167742</v>
      </c>
      <c r="J83" s="9">
        <f t="shared" si="63"/>
        <v>4.6043105639287332E-2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0.4019955427475419</v>
      </c>
      <c r="O83" s="9">
        <f t="shared" si="80"/>
        <v>0.13065766014460745</v>
      </c>
      <c r="P83" s="9">
        <f t="shared" si="66"/>
        <v>6.0158844486202625E-3</v>
      </c>
      <c r="Q83" s="12">
        <f t="shared" si="67"/>
        <v>1.0828592007516471E-3</v>
      </c>
      <c r="R83" s="9">
        <f t="shared" si="68"/>
        <v>1.9710000000000002E-2</v>
      </c>
      <c r="S83" s="13">
        <f t="shared" si="69"/>
        <v>5.4939584005664482E-2</v>
      </c>
      <c r="T83" s="2">
        <f t="shared" si="70"/>
        <v>0.01</v>
      </c>
      <c r="U83" s="14">
        <f t="shared" si="71"/>
        <v>5.4939584005664485E-4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1.3149395840056645E-2</v>
      </c>
      <c r="AR83" s="9">
        <f t="shared" si="75"/>
        <v>10.950000000000001</v>
      </c>
      <c r="AS83" s="1">
        <f t="shared" si="76"/>
        <v>0.18</v>
      </c>
      <c r="AT83" s="1">
        <f t="shared" si="77"/>
        <v>1968.3333333333333</v>
      </c>
      <c r="AU83" s="1">
        <f t="shared" si="78"/>
        <v>341795.13236297935</v>
      </c>
    </row>
    <row r="84" spans="1:48" x14ac:dyDescent="0.15">
      <c r="C84" s="7">
        <v>11</v>
      </c>
      <c r="D84" s="8">
        <v>4.86448962236667</v>
      </c>
      <c r="E84" s="10">
        <f t="shared" si="79"/>
        <v>7.6537234116774204</v>
      </c>
      <c r="F84" s="7" t="s">
        <v>85</v>
      </c>
      <c r="G84" s="1">
        <v>12</v>
      </c>
      <c r="H84" s="9">
        <f t="shared" si="61"/>
        <v>4.86448962236667</v>
      </c>
      <c r="I84" s="9">
        <f t="shared" si="62"/>
        <v>278.01448962236663</v>
      </c>
      <c r="J84" s="9">
        <f t="shared" si="63"/>
        <v>3.2514862544729337E-2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0.23414177569598721</v>
      </c>
      <c r="P84" s="9">
        <f t="shared" si="66"/>
        <v>7.6130876527338723E-3</v>
      </c>
      <c r="Q84" s="12">
        <f t="shared" si="67"/>
        <v>1.3703557774920969E-3</v>
      </c>
      <c r="R84" s="9">
        <f t="shared" si="68"/>
        <v>1.9710000000000002E-2</v>
      </c>
      <c r="S84" s="13">
        <f t="shared" si="69"/>
        <v>6.9525914636839006E-2</v>
      </c>
      <c r="T84" s="2">
        <f t="shared" si="70"/>
        <v>0.01</v>
      </c>
      <c r="U84" s="14">
        <f t="shared" si="71"/>
        <v>6.9525914636839011E-4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1.329525914636839E-2</v>
      </c>
      <c r="AR84" s="9">
        <f t="shared" si="75"/>
        <v>10.950000000000001</v>
      </c>
      <c r="AS84" s="1">
        <f t="shared" si="76"/>
        <v>0.18</v>
      </c>
      <c r="AT84" s="1">
        <f t="shared" si="77"/>
        <v>1968.3333333333333</v>
      </c>
      <c r="AU84" s="1">
        <f t="shared" si="78"/>
        <v>345586.58930093626</v>
      </c>
      <c r="AV84" s="1">
        <f>SUM(AU73:AU84)</f>
        <v>5560388.7670082767</v>
      </c>
    </row>
    <row r="85" spans="1:48" x14ac:dyDescent="0.15">
      <c r="C85" s="7">
        <v>12</v>
      </c>
      <c r="D85" s="8">
        <v>-1.21133144564516</v>
      </c>
      <c r="E85" s="10">
        <f t="shared" si="79"/>
        <v>4.86448962236667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2.0454492775161301</v>
      </c>
      <c r="E89" s="7"/>
      <c r="F89" s="7"/>
      <c r="G89" s="1">
        <v>1</v>
      </c>
      <c r="H89" s="9">
        <f t="shared" ref="H89:H100" si="81">E90</f>
        <v>2.0454492775161301</v>
      </c>
      <c r="I89" s="9">
        <f t="shared" ref="I89:I100" si="82">H89+273.15</f>
        <v>275.1954492775161</v>
      </c>
      <c r="J89" s="9">
        <f t="shared" ref="J89:J100" si="83">EXP(($C$15*(I89-$C$13))/($C$16*I89*$C$13))</f>
        <v>2.2712914672421824E-2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0.1204982583887327</v>
      </c>
      <c r="Q89" s="12">
        <f t="shared" ref="Q89:Q100" si="87">P89*$B$91</f>
        <v>5.4224216274929717E-2</v>
      </c>
      <c r="R89" s="9">
        <f t="shared" ref="R89:R100" si="88">L89*$B$91</f>
        <v>2.3873737500000001</v>
      </c>
      <c r="S89" s="13">
        <f t="shared" ref="S89:S100" si="89">Q89/R89</f>
        <v>2.2712914672421824E-2</v>
      </c>
      <c r="T89" s="2">
        <f t="shared" ref="T89:T100" si="90">$B$90/100</f>
        <v>0.51</v>
      </c>
      <c r="U89" s="14">
        <f t="shared" ref="U89:U100" si="91">S89*T89</f>
        <v>1.1583586482935131E-2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3.3829451324604944E-2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131568.91666666666</v>
      </c>
      <c r="AN89" s="1">
        <f t="shared" ref="AN89:AN100" si="96">AM89*10000*AK89*AJ89</f>
        <v>463005315.87597948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8.1922094193550305E-3</v>
      </c>
      <c r="E90" s="10">
        <f t="shared" ref="E90:E101" si="97">D89</f>
        <v>2.0454492775161301</v>
      </c>
      <c r="F90" s="7" t="s">
        <v>83</v>
      </c>
      <c r="G90" s="1">
        <v>2</v>
      </c>
      <c r="H90" s="9">
        <f t="shared" si="81"/>
        <v>8.1922094193550305E-3</v>
      </c>
      <c r="I90" s="9">
        <f t="shared" si="82"/>
        <v>273.15819220941933</v>
      </c>
      <c r="J90" s="9">
        <f t="shared" si="83"/>
        <v>1.7445014520439204E-2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10.490051741611268</v>
      </c>
      <c r="P90" s="9">
        <f t="shared" si="86"/>
        <v>0.18299910495256713</v>
      </c>
      <c r="Q90" s="12">
        <f t="shared" si="87"/>
        <v>8.2349597228655216E-2</v>
      </c>
      <c r="R90" s="9">
        <f t="shared" si="88"/>
        <v>2.3873737500000001</v>
      </c>
      <c r="S90" s="13">
        <f t="shared" si="89"/>
        <v>3.4493801914616519E-2</v>
      </c>
      <c r="T90" s="2">
        <f t="shared" si="90"/>
        <v>0.51</v>
      </c>
      <c r="U90" s="14">
        <f t="shared" si="91"/>
        <v>1.7591838976454426E-2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3.564093945140101E-2</v>
      </c>
      <c r="AK90" s="9">
        <f t="shared" si="93"/>
        <v>10.4025</v>
      </c>
      <c r="AL90" s="1">
        <f t="shared" si="94"/>
        <v>0.45</v>
      </c>
      <c r="AM90" s="17">
        <f t="shared" si="95"/>
        <v>131568.91666666666</v>
      </c>
      <c r="AN90" s="1">
        <f t="shared" si="96"/>
        <v>487798169.42553657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-5.0716776556896503</v>
      </c>
      <c r="E91" s="10">
        <f t="shared" si="97"/>
        <v>8.1922094193550305E-3</v>
      </c>
      <c r="F91" s="7" t="s">
        <v>83</v>
      </c>
      <c r="G91" s="1">
        <v>3</v>
      </c>
      <c r="H91" s="9">
        <f t="shared" si="81"/>
        <v>-5.0716776556896503</v>
      </c>
      <c r="I91" s="9">
        <f t="shared" si="82"/>
        <v>268.07832234431032</v>
      </c>
      <c r="J91" s="9">
        <f t="shared" si="83"/>
        <v>8.8782558328539003E-3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15.612327636658701</v>
      </c>
      <c r="P91" s="9">
        <f t="shared" si="86"/>
        <v>0.13861023890459126</v>
      </c>
      <c r="Q91" s="12">
        <f t="shared" si="87"/>
        <v>6.2374607507066068E-2</v>
      </c>
      <c r="R91" s="9">
        <f t="shared" si="88"/>
        <v>2.3873737500000001</v>
      </c>
      <c r="S91" s="13">
        <f t="shared" si="89"/>
        <v>2.6126871633344408E-2</v>
      </c>
      <c r="T91" s="2">
        <f t="shared" si="90"/>
        <v>0.51</v>
      </c>
      <c r="U91" s="14">
        <f t="shared" si="91"/>
        <v>1.3324704533005648E-2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3.4354398416701203E-2</v>
      </c>
      <c r="AK91" s="9">
        <f t="shared" si="93"/>
        <v>10.4025</v>
      </c>
      <c r="AL91" s="1">
        <f t="shared" si="94"/>
        <v>0.45</v>
      </c>
      <c r="AM91" s="17">
        <f t="shared" si="95"/>
        <v>131568.91666666666</v>
      </c>
      <c r="AN91" s="1">
        <f t="shared" si="96"/>
        <v>470189981.44628471</v>
      </c>
    </row>
    <row r="92" spans="1:48" x14ac:dyDescent="0.15">
      <c r="C92" s="7">
        <v>3</v>
      </c>
      <c r="D92" s="8">
        <v>5.5864243324838698</v>
      </c>
      <c r="E92" s="10">
        <f t="shared" si="97"/>
        <v>-5.0716776556896503</v>
      </c>
      <c r="F92" s="7" t="s">
        <v>83</v>
      </c>
      <c r="G92" s="1">
        <v>4</v>
      </c>
      <c r="H92" s="9">
        <f t="shared" si="81"/>
        <v>5.5864243324838698</v>
      </c>
      <c r="I92" s="9">
        <f t="shared" si="82"/>
        <v>278.73642433248386</v>
      </c>
      <c r="J92" s="9">
        <f t="shared" si="83"/>
        <v>3.5602175425857495E-2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20.778992397754109</v>
      </c>
      <c r="P92" s="9">
        <f t="shared" si="86"/>
        <v>0.73977733251740108</v>
      </c>
      <c r="Q92" s="12">
        <f t="shared" si="87"/>
        <v>0.33289979963283051</v>
      </c>
      <c r="R92" s="9">
        <f t="shared" si="88"/>
        <v>2.3873737500000001</v>
      </c>
      <c r="S92" s="13">
        <f t="shared" si="89"/>
        <v>0.13944184467674176</v>
      </c>
      <c r="T92" s="2">
        <f t="shared" si="90"/>
        <v>0.51</v>
      </c>
      <c r="U92" s="14">
        <f t="shared" si="91"/>
        <v>7.1115340785138301E-2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5.1778275246719199E-2</v>
      </c>
      <c r="AK92" s="9">
        <f t="shared" si="93"/>
        <v>10.4025</v>
      </c>
      <c r="AL92" s="1">
        <f t="shared" si="94"/>
        <v>0.45</v>
      </c>
      <c r="AM92" s="17">
        <f t="shared" si="95"/>
        <v>131568.91666666666</v>
      </c>
      <c r="AN92" s="1">
        <f t="shared" si="96"/>
        <v>708661114.72177696</v>
      </c>
    </row>
    <row r="93" spans="1:48" x14ac:dyDescent="0.15">
      <c r="C93" s="7">
        <v>4</v>
      </c>
      <c r="D93" s="8">
        <v>8.3885037076666702</v>
      </c>
      <c r="E93" s="10">
        <f t="shared" si="97"/>
        <v>5.5864243324838698</v>
      </c>
      <c r="F93" s="7" t="s">
        <v>83</v>
      </c>
      <c r="G93" s="1">
        <v>5</v>
      </c>
      <c r="H93" s="9">
        <f t="shared" si="81"/>
        <v>8.3885037076666702</v>
      </c>
      <c r="I93" s="9">
        <f t="shared" si="82"/>
        <v>281.53850370766662</v>
      </c>
      <c r="J93" s="9">
        <f t="shared" si="83"/>
        <v>5.0404210250336735E-2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19.03725431197487</v>
      </c>
      <c r="O93" s="9">
        <f t="shared" si="98"/>
        <v>6.3072357532618391</v>
      </c>
      <c r="P93" s="9">
        <f t="shared" si="86"/>
        <v>0.31791123700585072</v>
      </c>
      <c r="Q93" s="12">
        <f t="shared" si="87"/>
        <v>0.14306005665263283</v>
      </c>
      <c r="R93" s="9">
        <f t="shared" si="88"/>
        <v>2.3873737500000001</v>
      </c>
      <c r="S93" s="13">
        <f t="shared" si="89"/>
        <v>5.9923611312486295E-2</v>
      </c>
      <c r="T93" s="2">
        <f t="shared" si="90"/>
        <v>0.51</v>
      </c>
      <c r="U93" s="14">
        <f t="shared" si="91"/>
        <v>3.0561041769368011E-2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3.2125154093464454E-2</v>
      </c>
      <c r="AK93" s="9">
        <f t="shared" si="93"/>
        <v>10.4025</v>
      </c>
      <c r="AL93" s="1">
        <f t="shared" si="94"/>
        <v>0.45</v>
      </c>
      <c r="AM93" s="17">
        <f t="shared" si="95"/>
        <v>131568.91666666666</v>
      </c>
      <c r="AN93" s="1">
        <f t="shared" si="96"/>
        <v>439679525.86303806</v>
      </c>
    </row>
    <row r="94" spans="1:48" x14ac:dyDescent="0.15">
      <c r="C94" s="7">
        <v>5</v>
      </c>
      <c r="D94" s="8">
        <v>14.461441836548399</v>
      </c>
      <c r="E94" s="10">
        <f t="shared" si="97"/>
        <v>8.3885037076666702</v>
      </c>
      <c r="F94" s="7" t="s">
        <v>85</v>
      </c>
      <c r="G94" s="1">
        <v>6</v>
      </c>
      <c r="H94" s="9">
        <f t="shared" si="81"/>
        <v>14.461441836548399</v>
      </c>
      <c r="I94" s="9">
        <f t="shared" si="82"/>
        <v>287.61144183654835</v>
      </c>
      <c r="J94" s="9">
        <f t="shared" si="83"/>
        <v>0.10461879203818467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11.294599516255989</v>
      </c>
      <c r="P94" s="9">
        <f t="shared" si="86"/>
        <v>1.1816273579457663</v>
      </c>
      <c r="Q94" s="12">
        <f t="shared" si="87"/>
        <v>0.53173231107559482</v>
      </c>
      <c r="R94" s="9">
        <f t="shared" si="88"/>
        <v>2.3873737500000001</v>
      </c>
      <c r="S94" s="13">
        <f t="shared" si="89"/>
        <v>0.22272688181965425</v>
      </c>
      <c r="T94" s="2">
        <f t="shared" si="90"/>
        <v>0.51</v>
      </c>
      <c r="U94" s="14">
        <f t="shared" si="91"/>
        <v>0.11359070972802367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6.0376598982999144E-2</v>
      </c>
      <c r="AK94" s="9">
        <f t="shared" si="93"/>
        <v>10.4025</v>
      </c>
      <c r="AL94" s="1">
        <f t="shared" si="94"/>
        <v>0.45</v>
      </c>
      <c r="AM94" s="17">
        <f t="shared" si="95"/>
        <v>131568.91666666666</v>
      </c>
      <c r="AN94" s="1">
        <f t="shared" si="96"/>
        <v>826341698.99494565</v>
      </c>
    </row>
    <row r="95" spans="1:48" x14ac:dyDescent="0.15">
      <c r="C95" s="7">
        <v>6</v>
      </c>
      <c r="D95" s="8">
        <v>16.7627835296</v>
      </c>
      <c r="E95" s="10">
        <f t="shared" si="97"/>
        <v>14.461441836548399</v>
      </c>
      <c r="F95" s="7" t="s">
        <v>83</v>
      </c>
      <c r="G95" s="1">
        <v>7</v>
      </c>
      <c r="H95" s="9">
        <f t="shared" si="81"/>
        <v>16.7627835296</v>
      </c>
      <c r="I95" s="9">
        <f t="shared" si="82"/>
        <v>289.91278352960001</v>
      </c>
      <c r="J95" s="9">
        <f t="shared" si="83"/>
        <v>0.13687356856759331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15.418247158310221</v>
      </c>
      <c r="P95" s="9">
        <f t="shared" si="86"/>
        <v>2.1103505096150745</v>
      </c>
      <c r="Q95" s="12">
        <f t="shared" si="87"/>
        <v>0.94965772932678361</v>
      </c>
      <c r="R95" s="9">
        <f t="shared" si="88"/>
        <v>2.3873737500000001</v>
      </c>
      <c r="S95" s="13">
        <f t="shared" si="89"/>
        <v>0.39778343433942154</v>
      </c>
      <c r="T95" s="2">
        <f t="shared" si="90"/>
        <v>0.51</v>
      </c>
      <c r="U95" s="14">
        <f t="shared" si="91"/>
        <v>0.20286955151310498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0.10762016978120116</v>
      </c>
      <c r="AK95" s="9">
        <f t="shared" si="93"/>
        <v>10.4025</v>
      </c>
      <c r="AL95" s="1">
        <f t="shared" si="94"/>
        <v>0.45</v>
      </c>
      <c r="AM95" s="17">
        <f t="shared" si="95"/>
        <v>131568.91666666666</v>
      </c>
      <c r="AN95" s="1">
        <f t="shared" si="96"/>
        <v>1472938778.2866585</v>
      </c>
    </row>
    <row r="96" spans="1:48" x14ac:dyDescent="0.15">
      <c r="C96" s="7">
        <v>7</v>
      </c>
      <c r="D96" s="8">
        <v>18.358750602258102</v>
      </c>
      <c r="E96" s="10">
        <f t="shared" si="97"/>
        <v>16.7627835296</v>
      </c>
      <c r="F96" s="7" t="s">
        <v>83</v>
      </c>
      <c r="G96" s="1">
        <v>8</v>
      </c>
      <c r="H96" s="9">
        <f t="shared" si="81"/>
        <v>18.358750602258102</v>
      </c>
      <c r="I96" s="9">
        <f t="shared" si="82"/>
        <v>291.50875060225809</v>
      </c>
      <c r="J96" s="9">
        <f t="shared" si="83"/>
        <v>0.1645034947045228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18.613171648695147</v>
      </c>
      <c r="P96" s="9">
        <f t="shared" si="86"/>
        <v>3.061931783745496</v>
      </c>
      <c r="Q96" s="12">
        <f t="shared" si="87"/>
        <v>1.3778693026854731</v>
      </c>
      <c r="R96" s="9">
        <f t="shared" si="88"/>
        <v>2.3873737500000001</v>
      </c>
      <c r="S96" s="13">
        <f t="shared" si="89"/>
        <v>0.57714855191210557</v>
      </c>
      <c r="T96" s="2">
        <f t="shared" si="90"/>
        <v>0.51</v>
      </c>
      <c r="U96" s="14">
        <f t="shared" si="91"/>
        <v>0.29434576147517383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0.13520024708476491</v>
      </c>
      <c r="AK96" s="9">
        <f t="shared" si="93"/>
        <v>10.4025</v>
      </c>
      <c r="AL96" s="1">
        <f t="shared" si="94"/>
        <v>0.45</v>
      </c>
      <c r="AM96" s="17">
        <f t="shared" si="95"/>
        <v>131568.91666666666</v>
      </c>
      <c r="AN96" s="1">
        <f t="shared" si="96"/>
        <v>1850412308.1199005</v>
      </c>
    </row>
    <row r="97" spans="1:50" x14ac:dyDescent="0.15">
      <c r="C97" s="7">
        <v>8</v>
      </c>
      <c r="D97" s="8">
        <v>18.541053924516099</v>
      </c>
      <c r="E97" s="10">
        <f t="shared" si="97"/>
        <v>18.358750602258102</v>
      </c>
      <c r="F97" s="7" t="s">
        <v>83</v>
      </c>
      <c r="G97" s="1">
        <v>9</v>
      </c>
      <c r="H97" s="9">
        <f t="shared" si="81"/>
        <v>18.541053924516099</v>
      </c>
      <c r="I97" s="9">
        <f t="shared" si="82"/>
        <v>291.6910539245161</v>
      </c>
      <c r="J97" s="9">
        <f t="shared" si="83"/>
        <v>0.16797367229216106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20.856514864949649</v>
      </c>
      <c r="P97" s="9">
        <f t="shared" si="86"/>
        <v>3.5033453930816383</v>
      </c>
      <c r="Q97" s="12">
        <f t="shared" si="87"/>
        <v>1.5765054268867373</v>
      </c>
      <c r="R97" s="9">
        <f t="shared" si="88"/>
        <v>2.3873737500000001</v>
      </c>
      <c r="S97" s="13">
        <f t="shared" si="89"/>
        <v>0.66035132826887177</v>
      </c>
      <c r="T97" s="2">
        <f t="shared" si="90"/>
        <v>0.51</v>
      </c>
      <c r="U97" s="14">
        <f t="shared" si="91"/>
        <v>0.3367791774171246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0.14799392199126307</v>
      </c>
      <c r="AK97" s="9">
        <f t="shared" si="93"/>
        <v>10.4025</v>
      </c>
      <c r="AL97" s="1">
        <f t="shared" si="94"/>
        <v>0.45</v>
      </c>
      <c r="AM97" s="17">
        <f t="shared" si="95"/>
        <v>131568.91666666666</v>
      </c>
      <c r="AN97" s="1">
        <f t="shared" si="96"/>
        <v>2025512383.9224732</v>
      </c>
    </row>
    <row r="98" spans="1:50" x14ac:dyDescent="0.15">
      <c r="C98" s="7">
        <v>9</v>
      </c>
      <c r="D98" s="8">
        <v>13.6605478487</v>
      </c>
      <c r="E98" s="10">
        <f t="shared" si="97"/>
        <v>18.541053924516099</v>
      </c>
      <c r="F98" s="7" t="s">
        <v>83</v>
      </c>
      <c r="G98" s="1">
        <v>10</v>
      </c>
      <c r="H98" s="9">
        <f t="shared" si="81"/>
        <v>13.6605478487</v>
      </c>
      <c r="I98" s="9">
        <f t="shared" si="82"/>
        <v>286.81054784869997</v>
      </c>
      <c r="J98" s="9">
        <f t="shared" si="83"/>
        <v>9.5181811550260273E-2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22.658444471868009</v>
      </c>
      <c r="P98" s="9">
        <f t="shared" si="86"/>
        <v>2.1566717917433773</v>
      </c>
      <c r="Q98" s="12">
        <f t="shared" si="87"/>
        <v>0.97050230628451983</v>
      </c>
      <c r="R98" s="9">
        <f t="shared" si="88"/>
        <v>2.3873737500000001</v>
      </c>
      <c r="S98" s="13">
        <f t="shared" si="89"/>
        <v>0.40651460890215441</v>
      </c>
      <c r="T98" s="2">
        <f t="shared" si="90"/>
        <v>0.51</v>
      </c>
      <c r="U98" s="14">
        <f t="shared" si="91"/>
        <v>0.20732245054009876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0.10575671883783977</v>
      </c>
      <c r="AK98" s="9">
        <f t="shared" si="93"/>
        <v>10.4025</v>
      </c>
      <c r="AL98" s="1">
        <f t="shared" si="94"/>
        <v>0.45</v>
      </c>
      <c r="AM98" s="17">
        <f t="shared" si="95"/>
        <v>131568.91666666666</v>
      </c>
      <c r="AN98" s="1">
        <f t="shared" si="96"/>
        <v>1447434737.9056399</v>
      </c>
    </row>
    <row r="99" spans="1:50" x14ac:dyDescent="0.15">
      <c r="C99" s="7">
        <v>10</v>
      </c>
      <c r="D99" s="8">
        <v>7.6537234116774204</v>
      </c>
      <c r="E99" s="10">
        <f t="shared" si="97"/>
        <v>13.6605478487</v>
      </c>
      <c r="F99" s="7" t="s">
        <v>83</v>
      </c>
      <c r="G99" s="1">
        <v>11</v>
      </c>
      <c r="H99" s="9">
        <f t="shared" si="81"/>
        <v>7.6537234116774204</v>
      </c>
      <c r="I99" s="9">
        <f t="shared" si="82"/>
        <v>280.80372341167742</v>
      </c>
      <c r="J99" s="9">
        <f t="shared" si="83"/>
        <v>4.6043105639287332E-2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19.4766840461184</v>
      </c>
      <c r="O99" s="9">
        <f t="shared" si="98"/>
        <v>6.3303636340062326</v>
      </c>
      <c r="P99" s="9">
        <f t="shared" si="86"/>
        <v>0.29146960153565182</v>
      </c>
      <c r="Q99" s="12">
        <f t="shared" si="87"/>
        <v>0.13116132069104333</v>
      </c>
      <c r="R99" s="9">
        <f t="shared" si="88"/>
        <v>2.3873737500000001</v>
      </c>
      <c r="S99" s="13">
        <f t="shared" si="89"/>
        <v>5.4939584005664517E-2</v>
      </c>
      <c r="T99" s="2">
        <f t="shared" si="90"/>
        <v>0.51</v>
      </c>
      <c r="U99" s="14">
        <f t="shared" si="91"/>
        <v>2.8019187842888905E-2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3.8784785134631003E-2</v>
      </c>
      <c r="AK99" s="9">
        <f t="shared" si="93"/>
        <v>10.4025</v>
      </c>
      <c r="AL99" s="1">
        <f t="shared" si="94"/>
        <v>0.45</v>
      </c>
      <c r="AM99" s="17">
        <f t="shared" si="95"/>
        <v>131568.91666666666</v>
      </c>
      <c r="AN99" s="1">
        <f t="shared" si="96"/>
        <v>530826276.78861797</v>
      </c>
    </row>
    <row r="100" spans="1:50" x14ac:dyDescent="0.15">
      <c r="C100" s="7">
        <v>11</v>
      </c>
      <c r="D100" s="8">
        <v>4.86448962236667</v>
      </c>
      <c r="E100" s="10">
        <f t="shared" si="97"/>
        <v>7.6537234116774204</v>
      </c>
      <c r="F100" s="7" t="s">
        <v>85</v>
      </c>
      <c r="G100" s="1">
        <v>12</v>
      </c>
      <c r="H100" s="9">
        <f t="shared" si="81"/>
        <v>4.86448962236667</v>
      </c>
      <c r="I100" s="9">
        <f t="shared" si="82"/>
        <v>278.01448962236663</v>
      </c>
      <c r="J100" s="9">
        <f t="shared" si="83"/>
        <v>3.2514862544729337E-2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11.34416903247058</v>
      </c>
      <c r="P100" s="9">
        <f t="shared" si="86"/>
        <v>0.36885409677495612</v>
      </c>
      <c r="Q100" s="12">
        <f t="shared" si="87"/>
        <v>0.16598434354873026</v>
      </c>
      <c r="R100" s="9">
        <f t="shared" si="88"/>
        <v>2.3873737500000001</v>
      </c>
      <c r="S100" s="13">
        <f t="shared" si="89"/>
        <v>6.952591463683902E-2</v>
      </c>
      <c r="T100" s="2">
        <f t="shared" si="90"/>
        <v>0.51</v>
      </c>
      <c r="U100" s="14">
        <f t="shared" si="91"/>
        <v>3.5458216464787903E-2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4.1027652264133553E-2</v>
      </c>
      <c r="AK100" s="9">
        <f t="shared" si="93"/>
        <v>10.4025</v>
      </c>
      <c r="AL100" s="1">
        <f t="shared" si="94"/>
        <v>0.45</v>
      </c>
      <c r="AM100" s="17">
        <f t="shared" si="95"/>
        <v>131568.91666666666</v>
      </c>
      <c r="AN100" s="1">
        <f t="shared" si="96"/>
        <v>561523180.31799579</v>
      </c>
      <c r="AO100" s="1">
        <f>SUM(AN89:AN100)</f>
        <v>11284323471.668846</v>
      </c>
    </row>
    <row r="101" spans="1:50" x14ac:dyDescent="0.15">
      <c r="C101" s="7">
        <v>12</v>
      </c>
      <c r="D101" s="8">
        <v>-1.21133144564516</v>
      </c>
      <c r="E101" s="10">
        <f t="shared" si="97"/>
        <v>4.86448962236667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2.0454492775161301</v>
      </c>
      <c r="E105" s="7"/>
      <c r="F105" s="7"/>
      <c r="G105" s="1">
        <v>1</v>
      </c>
      <c r="H105" s="9">
        <f t="shared" ref="H105:H116" si="99">E106</f>
        <v>2.0454492775161301</v>
      </c>
      <c r="I105" s="9">
        <f t="shared" ref="I105:I116" si="100">H105+273.15</f>
        <v>275.1954492775161</v>
      </c>
      <c r="J105" s="9">
        <f t="shared" ref="J105:J116" si="101">EXP(($C$15*(I105-$C$13))/($C$16*I105*$C$13))</f>
        <v>2.2712914672421824E-2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1.4715475018972602E-2</v>
      </c>
      <c r="Q105" s="12">
        <f t="shared" ref="Q105:Q116" si="105">P105*$B$107</f>
        <v>4.41464250569178E-3</v>
      </c>
      <c r="R105" s="9">
        <f t="shared" ref="R105:R116" si="106">L105*$B$107</f>
        <v>0.19436706250000002</v>
      </c>
      <c r="S105" s="13">
        <f t="shared" ref="S105:S116" si="107">Q105/R105</f>
        <v>2.2712914672421824E-2</v>
      </c>
      <c r="T105" s="2">
        <f t="shared" ref="T105:T116" si="108">$B$106/100</f>
        <v>0.01</v>
      </c>
      <c r="U105" s="14">
        <f t="shared" ref="U105:U116" si="109">S105*T105</f>
        <v>2.2712914672421824E-4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5.7171291467242183E-3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2764.5833333333335</v>
      </c>
      <c r="AX105" s="1">
        <f t="shared" ref="AX105:AX116" si="116">AW105*10000*AV105*0.67*AU105*AT105</f>
        <v>2058283.3556824196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8.1922094193550305E-3</v>
      </c>
      <c r="E106" s="10">
        <f t="shared" ref="E106:E117" si="117">D105</f>
        <v>2.0454492775161301</v>
      </c>
      <c r="F106" s="7" t="s">
        <v>83</v>
      </c>
      <c r="G106" s="1">
        <v>2</v>
      </c>
      <c r="H106" s="9">
        <f t="shared" si="99"/>
        <v>8.1922094193550305E-3</v>
      </c>
      <c r="I106" s="9">
        <f t="shared" si="100"/>
        <v>273.15819220941933</v>
      </c>
      <c r="J106" s="9">
        <f t="shared" si="101"/>
        <v>1.7445014520439204E-2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1.2810649416476942</v>
      </c>
      <c r="P106" s="9">
        <f t="shared" si="104"/>
        <v>2.2348196508669628E-2</v>
      </c>
      <c r="Q106" s="12">
        <f t="shared" si="105"/>
        <v>6.7044589526008879E-3</v>
      </c>
      <c r="R106" s="9">
        <f t="shared" si="106"/>
        <v>0.19436706250000002</v>
      </c>
      <c r="S106" s="13">
        <f t="shared" si="107"/>
        <v>3.4493801914616512E-2</v>
      </c>
      <c r="T106" s="2">
        <f t="shared" si="108"/>
        <v>0.01</v>
      </c>
      <c r="U106" s="14">
        <f t="shared" si="109"/>
        <v>3.449380191461651E-4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5.8349380191461651E-3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2764.5833333333335</v>
      </c>
      <c r="AX106" s="1">
        <f t="shared" si="116"/>
        <v>2100696.9578653867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-5.0716776556896503</v>
      </c>
      <c r="E107" s="10">
        <f t="shared" si="117"/>
        <v>8.1922094193550305E-3</v>
      </c>
      <c r="F107" s="7" t="s">
        <v>83</v>
      </c>
      <c r="G107" s="1">
        <v>3</v>
      </c>
      <c r="H107" s="9">
        <f t="shared" si="99"/>
        <v>-5.0716776556896503</v>
      </c>
      <c r="I107" s="9">
        <f t="shared" si="100"/>
        <v>268.07832234431032</v>
      </c>
      <c r="J107" s="9">
        <f t="shared" si="101"/>
        <v>8.8782558328539003E-3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1.9066069534723582</v>
      </c>
      <c r="P107" s="9">
        <f t="shared" si="104"/>
        <v>1.6927344305625768E-2</v>
      </c>
      <c r="Q107" s="12">
        <f t="shared" si="105"/>
        <v>5.0782032916877303E-3</v>
      </c>
      <c r="R107" s="9">
        <f t="shared" si="106"/>
        <v>0.19436706250000002</v>
      </c>
      <c r="S107" s="13">
        <f t="shared" si="107"/>
        <v>2.6126871633344408E-2</v>
      </c>
      <c r="T107" s="2">
        <f t="shared" si="108"/>
        <v>0.01</v>
      </c>
      <c r="U107" s="14">
        <f t="shared" si="109"/>
        <v>2.6126871633344411E-4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5.7512687163334443E-3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2764.5833333333335</v>
      </c>
      <c r="AX107" s="1">
        <f t="shared" si="116"/>
        <v>2070574.29858286</v>
      </c>
    </row>
    <row r="108" spans="1:50" x14ac:dyDescent="0.15">
      <c r="C108" s="7">
        <v>3</v>
      </c>
      <c r="D108" s="8">
        <v>5.5864243324838698</v>
      </c>
      <c r="E108" s="10">
        <f t="shared" si="117"/>
        <v>-5.0716776556896503</v>
      </c>
      <c r="F108" s="7" t="s">
        <v>83</v>
      </c>
      <c r="G108" s="1">
        <v>4</v>
      </c>
      <c r="H108" s="9">
        <f t="shared" si="99"/>
        <v>5.5864243324838698</v>
      </c>
      <c r="I108" s="9">
        <f t="shared" si="100"/>
        <v>278.73642433248386</v>
      </c>
      <c r="J108" s="9">
        <f t="shared" si="101"/>
        <v>3.5602175425857495E-2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2.5375698175000658</v>
      </c>
      <c r="P108" s="9">
        <f t="shared" si="104"/>
        <v>9.0343005797998532E-2</v>
      </c>
      <c r="Q108" s="12">
        <f t="shared" si="105"/>
        <v>2.7102901739399558E-2</v>
      </c>
      <c r="R108" s="9">
        <f t="shared" si="106"/>
        <v>0.19436706250000002</v>
      </c>
      <c r="S108" s="13">
        <f t="shared" si="107"/>
        <v>0.13944184467674176</v>
      </c>
      <c r="T108" s="2">
        <f t="shared" si="108"/>
        <v>0.01</v>
      </c>
      <c r="U108" s="14">
        <f t="shared" si="109"/>
        <v>1.3944184467674177E-3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6.884418446767418E-3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2764.5833333333335</v>
      </c>
      <c r="AX108" s="1">
        <f t="shared" si="116"/>
        <v>2478531.3640594459</v>
      </c>
    </row>
    <row r="109" spans="1:50" x14ac:dyDescent="0.15">
      <c r="C109" s="7">
        <v>4</v>
      </c>
      <c r="D109" s="8">
        <v>8.3885037076666702</v>
      </c>
      <c r="E109" s="10">
        <f t="shared" si="117"/>
        <v>5.5864243324838698</v>
      </c>
      <c r="F109" s="7" t="s">
        <v>83</v>
      </c>
      <c r="G109" s="1">
        <v>5</v>
      </c>
      <c r="H109" s="9">
        <f t="shared" si="99"/>
        <v>8.3885037076666702</v>
      </c>
      <c r="I109" s="9">
        <f t="shared" si="100"/>
        <v>281.53850370766662</v>
      </c>
      <c r="J109" s="9">
        <f t="shared" si="101"/>
        <v>5.0404210250336735E-2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2.3248654711169641</v>
      </c>
      <c r="O109" s="9">
        <f t="shared" si="118"/>
        <v>0.77025154891843695</v>
      </c>
      <c r="P109" s="9">
        <f t="shared" si="104"/>
        <v>3.8823921017332425E-2</v>
      </c>
      <c r="Q109" s="12">
        <f t="shared" si="105"/>
        <v>1.1647176305199727E-2</v>
      </c>
      <c r="R109" s="9">
        <f t="shared" si="106"/>
        <v>0.19436706250000002</v>
      </c>
      <c r="S109" s="13">
        <f t="shared" si="107"/>
        <v>5.9923611312486268E-2</v>
      </c>
      <c r="T109" s="2">
        <f t="shared" si="108"/>
        <v>0.01</v>
      </c>
      <c r="U109" s="14">
        <f t="shared" si="109"/>
        <v>5.9923611312486273E-4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6.0892361131248624E-3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2764.5833333333335</v>
      </c>
      <c r="AX109" s="1">
        <f t="shared" si="116"/>
        <v>2192249.4697616803</v>
      </c>
    </row>
    <row r="110" spans="1:50" x14ac:dyDescent="0.15">
      <c r="C110" s="7">
        <v>5</v>
      </c>
      <c r="D110" s="8">
        <v>14.461441836548399</v>
      </c>
      <c r="E110" s="10">
        <f t="shared" si="117"/>
        <v>8.3885037076666702</v>
      </c>
      <c r="F110" s="7" t="s">
        <v>85</v>
      </c>
      <c r="G110" s="1">
        <v>6</v>
      </c>
      <c r="H110" s="9">
        <f t="shared" si="99"/>
        <v>14.461441836548399</v>
      </c>
      <c r="I110" s="9">
        <f t="shared" si="100"/>
        <v>287.61144183654835</v>
      </c>
      <c r="J110" s="9">
        <f t="shared" si="101"/>
        <v>0.10461879203818467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1.379317836234438</v>
      </c>
      <c r="P110" s="9">
        <f t="shared" si="104"/>
        <v>0.14430256586356952</v>
      </c>
      <c r="Q110" s="12">
        <f t="shared" si="105"/>
        <v>4.3290769759070855E-2</v>
      </c>
      <c r="R110" s="9">
        <f t="shared" si="106"/>
        <v>0.19436706250000002</v>
      </c>
      <c r="S110" s="13">
        <f t="shared" si="107"/>
        <v>0.22272688181965425</v>
      </c>
      <c r="T110" s="2">
        <f t="shared" si="108"/>
        <v>0.01</v>
      </c>
      <c r="U110" s="14">
        <f t="shared" si="109"/>
        <v>2.2272688181965423E-3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7.717268818196542E-3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2764.5833333333335</v>
      </c>
      <c r="AX110" s="1">
        <f t="shared" si="116"/>
        <v>2778374.5219263113</v>
      </c>
    </row>
    <row r="111" spans="1:50" x14ac:dyDescent="0.15">
      <c r="C111" s="7">
        <v>6</v>
      </c>
      <c r="D111" s="8">
        <v>16.7627835296</v>
      </c>
      <c r="E111" s="10">
        <f t="shared" si="117"/>
        <v>14.461441836548399</v>
      </c>
      <c r="F111" s="7" t="s">
        <v>83</v>
      </c>
      <c r="G111" s="1">
        <v>7</v>
      </c>
      <c r="H111" s="9">
        <f t="shared" si="99"/>
        <v>16.7627835296</v>
      </c>
      <c r="I111" s="9">
        <f t="shared" si="100"/>
        <v>289.91278352960001</v>
      </c>
      <c r="J111" s="9">
        <f t="shared" si="101"/>
        <v>0.13687356856759331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1.8829054787042021</v>
      </c>
      <c r="P111" s="9">
        <f t="shared" si="104"/>
        <v>0.25771999214571673</v>
      </c>
      <c r="Q111" s="12">
        <f t="shared" si="105"/>
        <v>7.7315997643715009E-2</v>
      </c>
      <c r="R111" s="9">
        <f t="shared" si="106"/>
        <v>0.19436706250000002</v>
      </c>
      <c r="S111" s="13">
        <f t="shared" si="107"/>
        <v>0.39778343433942159</v>
      </c>
      <c r="T111" s="2">
        <f t="shared" si="108"/>
        <v>0.01</v>
      </c>
      <c r="U111" s="14">
        <f t="shared" si="109"/>
        <v>3.9778343433942162E-3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1.3927834343394216E-2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2764.5833333333335</v>
      </c>
      <c r="AX111" s="1">
        <f t="shared" si="116"/>
        <v>5014305.06010802</v>
      </c>
    </row>
    <row r="112" spans="1:50" x14ac:dyDescent="0.15">
      <c r="C112" s="7">
        <v>7</v>
      </c>
      <c r="D112" s="8">
        <v>18.358750602258102</v>
      </c>
      <c r="E112" s="10">
        <f t="shared" si="117"/>
        <v>16.7627835296</v>
      </c>
      <c r="F112" s="7" t="s">
        <v>83</v>
      </c>
      <c r="G112" s="1">
        <v>8</v>
      </c>
      <c r="H112" s="9">
        <f t="shared" si="99"/>
        <v>18.358750602258102</v>
      </c>
      <c r="I112" s="9">
        <f t="shared" si="100"/>
        <v>291.50875060225809</v>
      </c>
      <c r="J112" s="9">
        <f t="shared" si="101"/>
        <v>0.1645034947045228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2.2730756948918192</v>
      </c>
      <c r="P112" s="9">
        <f t="shared" si="104"/>
        <v>0.37392889553761588</v>
      </c>
      <c r="Q112" s="12">
        <f t="shared" si="105"/>
        <v>0.11217866866128476</v>
      </c>
      <c r="R112" s="9">
        <f t="shared" si="106"/>
        <v>0.19436706250000002</v>
      </c>
      <c r="S112" s="13">
        <f t="shared" si="107"/>
        <v>0.57714855191210568</v>
      </c>
      <c r="T112" s="2">
        <f t="shared" si="108"/>
        <v>0.01</v>
      </c>
      <c r="U112" s="14">
        <f t="shared" si="109"/>
        <v>5.7714855191210567E-3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1.5721485519121055E-2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2764.5833333333335</v>
      </c>
      <c r="AX112" s="1">
        <f t="shared" si="116"/>
        <v>5660056.1470874175</v>
      </c>
    </row>
    <row r="113" spans="1:53" x14ac:dyDescent="0.15">
      <c r="C113" s="7">
        <v>8</v>
      </c>
      <c r="D113" s="8">
        <v>18.541053924516099</v>
      </c>
      <c r="E113" s="10">
        <f t="shared" si="117"/>
        <v>18.358750602258102</v>
      </c>
      <c r="F113" s="7" t="s">
        <v>83</v>
      </c>
      <c r="G113" s="1">
        <v>9</v>
      </c>
      <c r="H113" s="9">
        <f t="shared" si="99"/>
        <v>18.541053924516099</v>
      </c>
      <c r="I113" s="9">
        <f t="shared" si="100"/>
        <v>291.6910539245161</v>
      </c>
      <c r="J113" s="9">
        <f t="shared" si="101"/>
        <v>0.16797367229216106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2.5470370076875368</v>
      </c>
      <c r="P113" s="9">
        <f t="shared" si="104"/>
        <v>0.42783515964531282</v>
      </c>
      <c r="Q113" s="12">
        <f t="shared" si="105"/>
        <v>0.12835054789359385</v>
      </c>
      <c r="R113" s="9">
        <f t="shared" si="106"/>
        <v>0.19436706250000002</v>
      </c>
      <c r="S113" s="13">
        <f t="shared" si="107"/>
        <v>0.66035132826887188</v>
      </c>
      <c r="T113" s="2">
        <f t="shared" si="108"/>
        <v>0.01</v>
      </c>
      <c r="U113" s="14">
        <f t="shared" si="109"/>
        <v>6.6035132826887189E-3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1.6553513282688719E-2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2764.5833333333335</v>
      </c>
      <c r="AX113" s="1">
        <f t="shared" si="116"/>
        <v>5959603.1493093697</v>
      </c>
    </row>
    <row r="114" spans="1:53" x14ac:dyDescent="0.15">
      <c r="C114" s="7">
        <v>9</v>
      </c>
      <c r="D114" s="8">
        <v>13.6605478487</v>
      </c>
      <c r="E114" s="10">
        <f t="shared" si="117"/>
        <v>18.541053924516099</v>
      </c>
      <c r="F114" s="7" t="s">
        <v>83</v>
      </c>
      <c r="G114" s="1">
        <v>10</v>
      </c>
      <c r="H114" s="9">
        <f t="shared" si="99"/>
        <v>13.6605478487</v>
      </c>
      <c r="I114" s="9">
        <f t="shared" si="100"/>
        <v>286.81054784869997</v>
      </c>
      <c r="J114" s="9">
        <f t="shared" si="101"/>
        <v>9.5181811550260273E-2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2.7670920563755574</v>
      </c>
      <c r="P114" s="9">
        <f t="shared" si="104"/>
        <v>0.2633768346521605</v>
      </c>
      <c r="Q114" s="12">
        <f t="shared" si="105"/>
        <v>7.9013050395648141E-2</v>
      </c>
      <c r="R114" s="9">
        <f t="shared" si="106"/>
        <v>0.19436706250000002</v>
      </c>
      <c r="S114" s="13">
        <f t="shared" si="107"/>
        <v>0.40651460890215457</v>
      </c>
      <c r="T114" s="2">
        <f t="shared" si="108"/>
        <v>0.01</v>
      </c>
      <c r="U114" s="14">
        <f t="shared" si="109"/>
        <v>4.0651460890215457E-3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1.4015146089021546E-2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2764.5833333333335</v>
      </c>
      <c r="AX114" s="1">
        <f t="shared" si="116"/>
        <v>5045739.073258359</v>
      </c>
    </row>
    <row r="115" spans="1:53" x14ac:dyDescent="0.15">
      <c r="C115" s="7">
        <v>10</v>
      </c>
      <c r="D115" s="8">
        <v>7.6537234116774204</v>
      </c>
      <c r="E115" s="10">
        <f t="shared" si="117"/>
        <v>13.6605478487</v>
      </c>
      <c r="F115" s="7" t="s">
        <v>83</v>
      </c>
      <c r="G115" s="1">
        <v>11</v>
      </c>
      <c r="H115" s="9">
        <f t="shared" si="99"/>
        <v>7.6537234116774204</v>
      </c>
      <c r="I115" s="9">
        <f t="shared" si="100"/>
        <v>280.80372341167742</v>
      </c>
      <c r="J115" s="9">
        <f t="shared" si="101"/>
        <v>4.6043105639287332E-2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2.3785294606372274</v>
      </c>
      <c r="O115" s="9">
        <f t="shared" si="118"/>
        <v>0.77307596941950329</v>
      </c>
      <c r="P115" s="9">
        <f t="shared" si="104"/>
        <v>3.5594818527176657E-2</v>
      </c>
      <c r="Q115" s="12">
        <f t="shared" si="105"/>
        <v>1.0678445558152996E-2</v>
      </c>
      <c r="R115" s="9">
        <f t="shared" si="106"/>
        <v>0.19436706250000002</v>
      </c>
      <c r="S115" s="13">
        <f t="shared" si="107"/>
        <v>5.493958400566451E-2</v>
      </c>
      <c r="T115" s="2">
        <f t="shared" si="108"/>
        <v>0.01</v>
      </c>
      <c r="U115" s="14">
        <f t="shared" si="109"/>
        <v>5.4939584005664506E-4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6.0393958400566453E-3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2764.5833333333335</v>
      </c>
      <c r="AX115" s="1">
        <f t="shared" si="116"/>
        <v>2174305.9526806017</v>
      </c>
    </row>
    <row r="116" spans="1:53" x14ac:dyDescent="0.15">
      <c r="C116" s="7">
        <v>11</v>
      </c>
      <c r="D116" s="8">
        <v>4.86448962236667</v>
      </c>
      <c r="E116" s="10">
        <f t="shared" si="117"/>
        <v>7.6537234116774204</v>
      </c>
      <c r="F116" s="7" t="s">
        <v>85</v>
      </c>
      <c r="G116" s="1">
        <v>12</v>
      </c>
      <c r="H116" s="9">
        <f t="shared" si="99"/>
        <v>4.86448962236667</v>
      </c>
      <c r="I116" s="9">
        <f t="shared" si="100"/>
        <v>278.01448962236663</v>
      </c>
      <c r="J116" s="9">
        <f t="shared" si="101"/>
        <v>3.2514862544729337E-2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1.3853713592256602</v>
      </c>
      <c r="P116" s="9">
        <f t="shared" si="104"/>
        <v>4.5045159318627188E-2</v>
      </c>
      <c r="Q116" s="12">
        <f t="shared" si="105"/>
        <v>1.3513547795588157E-2</v>
      </c>
      <c r="R116" s="9">
        <f t="shared" si="106"/>
        <v>0.19436706250000002</v>
      </c>
      <c r="S116" s="13">
        <f t="shared" si="107"/>
        <v>6.952591463683902E-2</v>
      </c>
      <c r="T116" s="2">
        <f t="shared" si="108"/>
        <v>0.01</v>
      </c>
      <c r="U116" s="14">
        <f t="shared" si="109"/>
        <v>6.9525914636839022E-4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6.1852591463683907E-3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2764.5833333333335</v>
      </c>
      <c r="AX116" s="1">
        <f t="shared" si="116"/>
        <v>2226819.7245197943</v>
      </c>
      <c r="AY116" s="1">
        <f>SUM(AX105:AX116)</f>
        <v>39759539.074841671</v>
      </c>
    </row>
    <row r="117" spans="1:53" x14ac:dyDescent="0.15">
      <c r="C117" s="7">
        <v>12</v>
      </c>
      <c r="D117" s="8">
        <v>-1.21133144564516</v>
      </c>
      <c r="E117" s="10">
        <f t="shared" si="117"/>
        <v>4.86448962236667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2.0454492775161301</v>
      </c>
      <c r="E121" s="7"/>
      <c r="F121" s="7"/>
      <c r="G121" s="1">
        <v>1</v>
      </c>
      <c r="H121" s="9">
        <f t="shared" ref="H121:H132" si="119">E122</f>
        <v>2.0454492775161301</v>
      </c>
      <c r="I121" s="9">
        <f t="shared" ref="I121:I132" si="120">H121+273.15</f>
        <v>275.1954492775161</v>
      </c>
      <c r="J121" s="9">
        <f t="shared" ref="J121:J132" si="121">EXP(($C$15*(I121-$C$13))/($C$16*I121*$C$13))</f>
        <v>2.2712914672421824E-2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6.4663668072384934E-3</v>
      </c>
      <c r="Q121" s="12">
        <f t="shared" ref="Q121:Q132" si="125">P121*$B$123</f>
        <v>2.1339010463887029E-3</v>
      </c>
      <c r="R121" s="9">
        <f t="shared" ref="R121:R132" si="126">L121*$B$123</f>
        <v>9.3951000000000007E-2</v>
      </c>
      <c r="S121" s="13">
        <f t="shared" ref="S121:S132" si="127">Q121/R121</f>
        <v>2.2712914672421824E-2</v>
      </c>
      <c r="T121" s="2">
        <f t="shared" ref="T121:T132" si="128">$B$122/100</f>
        <v>0.01</v>
      </c>
      <c r="U121" s="14">
        <f t="shared" ref="U121:U132" si="129">S121*T121</f>
        <v>2.2712914672421824E-4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5.7171291467242183E-3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8.1922094193550305E-3</v>
      </c>
      <c r="E122" s="10">
        <f t="shared" ref="E122:E133" si="139">D121</f>
        <v>2.0454492775161301</v>
      </c>
      <c r="F122" s="7" t="s">
        <v>83</v>
      </c>
      <c r="G122" s="1">
        <v>2</v>
      </c>
      <c r="H122" s="9">
        <f t="shared" si="119"/>
        <v>8.1922094193550305E-3</v>
      </c>
      <c r="I122" s="9">
        <f t="shared" si="120"/>
        <v>273.15819220941933</v>
      </c>
      <c r="J122" s="9">
        <f t="shared" si="121"/>
        <v>1.7445014520439204E-2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0.56293363319276157</v>
      </c>
      <c r="P122" s="9">
        <f t="shared" si="124"/>
        <v>9.8203854050913225E-3</v>
      </c>
      <c r="Q122" s="12">
        <f t="shared" si="125"/>
        <v>3.2407271836801367E-3</v>
      </c>
      <c r="R122" s="9">
        <f t="shared" si="126"/>
        <v>9.3951000000000007E-2</v>
      </c>
      <c r="S122" s="13">
        <f t="shared" si="127"/>
        <v>3.4493801914616519E-2</v>
      </c>
      <c r="T122" s="2">
        <f t="shared" si="128"/>
        <v>0.01</v>
      </c>
      <c r="U122" s="14">
        <f t="shared" si="129"/>
        <v>3.4493801914616521E-4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5.8349380191461651E-3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-5.0716776556896503</v>
      </c>
      <c r="E123" s="10">
        <f t="shared" si="139"/>
        <v>8.1922094193550305E-3</v>
      </c>
      <c r="F123" s="7" t="s">
        <v>83</v>
      </c>
      <c r="G123" s="1">
        <v>3</v>
      </c>
      <c r="H123" s="9">
        <f t="shared" si="119"/>
        <v>-5.0716776556896503</v>
      </c>
      <c r="I123" s="9">
        <f t="shared" si="120"/>
        <v>268.07832234431032</v>
      </c>
      <c r="J123" s="9">
        <f t="shared" si="121"/>
        <v>8.8782558328539003E-3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0.8378132477876703</v>
      </c>
      <c r="P123" s="9">
        <f t="shared" si="124"/>
        <v>7.4383203540131539E-3</v>
      </c>
      <c r="Q123" s="12">
        <f t="shared" si="125"/>
        <v>2.4546457168243409E-3</v>
      </c>
      <c r="R123" s="9">
        <f t="shared" si="126"/>
        <v>9.3951000000000007E-2</v>
      </c>
      <c r="S123" s="13">
        <f t="shared" si="127"/>
        <v>2.6126871633344411E-2</v>
      </c>
      <c r="T123" s="2">
        <f t="shared" si="128"/>
        <v>0.01</v>
      </c>
      <c r="U123" s="14">
        <f t="shared" si="129"/>
        <v>2.6126871633344411E-4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5.7512687163334443E-3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5.5864243324838698</v>
      </c>
      <c r="E124" s="10">
        <f t="shared" si="139"/>
        <v>-5.0716776556896503</v>
      </c>
      <c r="F124" s="7" t="s">
        <v>83</v>
      </c>
      <c r="G124" s="1">
        <v>4</v>
      </c>
      <c r="H124" s="9">
        <f t="shared" si="119"/>
        <v>5.5864243324838698</v>
      </c>
      <c r="I124" s="9">
        <f t="shared" si="120"/>
        <v>278.73642433248386</v>
      </c>
      <c r="J124" s="9">
        <f t="shared" si="121"/>
        <v>3.5602175425857495E-2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1.1150749274336571</v>
      </c>
      <c r="P124" s="9">
        <f t="shared" si="124"/>
        <v>3.9699093179468375E-2</v>
      </c>
      <c r="Q124" s="12">
        <f t="shared" si="125"/>
        <v>1.3100700749224564E-2</v>
      </c>
      <c r="R124" s="9">
        <f t="shared" si="126"/>
        <v>9.3951000000000007E-2</v>
      </c>
      <c r="S124" s="13">
        <f t="shared" si="127"/>
        <v>0.13944184467674173</v>
      </c>
      <c r="T124" s="2">
        <f t="shared" si="128"/>
        <v>0.01</v>
      </c>
      <c r="U124" s="14">
        <f t="shared" si="129"/>
        <v>1.3944184467674172E-3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6.8844184467674171E-3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8.3885037076666702</v>
      </c>
      <c r="E125" s="10">
        <f t="shared" si="139"/>
        <v>5.5864243324838698</v>
      </c>
      <c r="F125" s="7" t="s">
        <v>83</v>
      </c>
      <c r="G125" s="1">
        <v>5</v>
      </c>
      <c r="H125" s="9">
        <f t="shared" si="119"/>
        <v>8.3885037076666702</v>
      </c>
      <c r="I125" s="9">
        <f t="shared" si="120"/>
        <v>281.53850370766662</v>
      </c>
      <c r="J125" s="9">
        <f t="shared" si="121"/>
        <v>5.0404210250336735E-2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1.0216070425414794</v>
      </c>
      <c r="O125" s="9">
        <f t="shared" si="140"/>
        <v>0.33846879171270938</v>
      </c>
      <c r="P125" s="9">
        <f t="shared" si="124"/>
        <v>1.7060252140664835E-2</v>
      </c>
      <c r="Q125" s="12">
        <f t="shared" si="125"/>
        <v>5.6298832064193959E-3</v>
      </c>
      <c r="R125" s="9">
        <f t="shared" si="126"/>
        <v>9.3951000000000007E-2</v>
      </c>
      <c r="S125" s="13">
        <f t="shared" si="127"/>
        <v>5.9923611312486247E-2</v>
      </c>
      <c r="T125" s="2">
        <f t="shared" si="128"/>
        <v>0.01</v>
      </c>
      <c r="U125" s="14">
        <f t="shared" si="129"/>
        <v>5.9923611312486251E-4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6.0892361131248624E-3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14.461441836548399</v>
      </c>
      <c r="E126" s="10">
        <f t="shared" si="139"/>
        <v>8.3885037076666702</v>
      </c>
      <c r="F126" s="7" t="s">
        <v>85</v>
      </c>
      <c r="G126" s="1">
        <v>6</v>
      </c>
      <c r="H126" s="9">
        <f t="shared" si="119"/>
        <v>14.461441836548399</v>
      </c>
      <c r="I126" s="9">
        <f t="shared" si="120"/>
        <v>287.61144183654835</v>
      </c>
      <c r="J126" s="9">
        <f t="shared" si="121"/>
        <v>0.10461879203818467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0.60610853957204447</v>
      </c>
      <c r="P126" s="9">
        <f t="shared" si="124"/>
        <v>6.3410343254055535E-2</v>
      </c>
      <c r="Q126" s="12">
        <f t="shared" si="125"/>
        <v>2.0925413273838327E-2</v>
      </c>
      <c r="R126" s="9">
        <f t="shared" si="126"/>
        <v>9.3951000000000007E-2</v>
      </c>
      <c r="S126" s="13">
        <f t="shared" si="127"/>
        <v>0.22272688181965414</v>
      </c>
      <c r="T126" s="2">
        <f t="shared" si="128"/>
        <v>0.01</v>
      </c>
      <c r="U126" s="14">
        <f t="shared" si="129"/>
        <v>2.2272688181965415E-3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7.717268818196542E-3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16.7627835296</v>
      </c>
      <c r="E127" s="10">
        <f t="shared" si="139"/>
        <v>14.461441836548399</v>
      </c>
      <c r="F127" s="7" t="s">
        <v>83</v>
      </c>
      <c r="G127" s="1">
        <v>7</v>
      </c>
      <c r="H127" s="9">
        <f t="shared" si="119"/>
        <v>16.7627835296</v>
      </c>
      <c r="I127" s="9">
        <f t="shared" si="120"/>
        <v>289.91278352960001</v>
      </c>
      <c r="J127" s="9">
        <f t="shared" si="121"/>
        <v>0.13687356856759331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0.82739819631798883</v>
      </c>
      <c r="P127" s="9">
        <f t="shared" si="124"/>
        <v>0.11324894375643327</v>
      </c>
      <c r="Q127" s="12">
        <f t="shared" si="125"/>
        <v>3.7372151439622983E-2</v>
      </c>
      <c r="R127" s="9">
        <f t="shared" si="126"/>
        <v>9.3951000000000007E-2</v>
      </c>
      <c r="S127" s="13">
        <f t="shared" si="127"/>
        <v>0.39778343433942143</v>
      </c>
      <c r="T127" s="2">
        <f t="shared" si="128"/>
        <v>0.01</v>
      </c>
      <c r="U127" s="14">
        <f t="shared" si="129"/>
        <v>3.9778343433942145E-3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1.3927834343394216E-2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18.358750602258102</v>
      </c>
      <c r="E128" s="10">
        <f t="shared" si="139"/>
        <v>16.7627835296</v>
      </c>
      <c r="F128" s="7" t="s">
        <v>83</v>
      </c>
      <c r="G128" s="1">
        <v>8</v>
      </c>
      <c r="H128" s="9">
        <f t="shared" si="119"/>
        <v>18.358750602258102</v>
      </c>
      <c r="I128" s="9">
        <f t="shared" si="120"/>
        <v>291.50875060225809</v>
      </c>
      <c r="J128" s="9">
        <f t="shared" si="121"/>
        <v>0.1645034947045228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0.99884925256155555</v>
      </c>
      <c r="P128" s="9">
        <f t="shared" si="124"/>
        <v>0.16431419272937642</v>
      </c>
      <c r="Q128" s="12">
        <f t="shared" si="125"/>
        <v>5.4223683600694218E-2</v>
      </c>
      <c r="R128" s="9">
        <f t="shared" si="126"/>
        <v>9.3951000000000007E-2</v>
      </c>
      <c r="S128" s="13">
        <f t="shared" si="127"/>
        <v>0.57714855191210535</v>
      </c>
      <c r="T128" s="2">
        <f t="shared" si="128"/>
        <v>0.01</v>
      </c>
      <c r="U128" s="14">
        <f t="shared" si="129"/>
        <v>5.7714855191210532E-3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1.5721485519121052E-2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18.541053924516099</v>
      </c>
      <c r="E129" s="10">
        <f t="shared" si="139"/>
        <v>18.358750602258102</v>
      </c>
      <c r="F129" s="7" t="s">
        <v>83</v>
      </c>
      <c r="G129" s="1">
        <v>9</v>
      </c>
      <c r="H129" s="9">
        <f t="shared" si="119"/>
        <v>18.541053924516099</v>
      </c>
      <c r="I129" s="9">
        <f t="shared" si="120"/>
        <v>291.6910539245161</v>
      </c>
      <c r="J129" s="9">
        <f t="shared" si="121"/>
        <v>0.16797367229216106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1.119235059832179</v>
      </c>
      <c r="P129" s="9">
        <f t="shared" si="124"/>
        <v>0.18800202315814771</v>
      </c>
      <c r="Q129" s="12">
        <f t="shared" si="125"/>
        <v>6.2040667642188747E-2</v>
      </c>
      <c r="R129" s="9">
        <f t="shared" si="126"/>
        <v>9.3951000000000007E-2</v>
      </c>
      <c r="S129" s="13">
        <f t="shared" si="127"/>
        <v>0.66035132826887144</v>
      </c>
      <c r="T129" s="2">
        <f t="shared" si="128"/>
        <v>0.01</v>
      </c>
      <c r="U129" s="14">
        <f t="shared" si="129"/>
        <v>6.6035132826887145E-3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1.6553513282688715E-2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13.6605478487</v>
      </c>
      <c r="E130" s="10">
        <f t="shared" si="139"/>
        <v>18.541053924516099</v>
      </c>
      <c r="F130" s="7" t="s">
        <v>83</v>
      </c>
      <c r="G130" s="1">
        <v>10</v>
      </c>
      <c r="H130" s="9">
        <f t="shared" si="119"/>
        <v>13.6605478487</v>
      </c>
      <c r="I130" s="9">
        <f t="shared" si="120"/>
        <v>286.81054784869997</v>
      </c>
      <c r="J130" s="9">
        <f t="shared" si="121"/>
        <v>9.5181811550260273E-2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1.2159330366740313</v>
      </c>
      <c r="P130" s="9">
        <f t="shared" si="124"/>
        <v>0.11573470915444337</v>
      </c>
      <c r="Q130" s="12">
        <f t="shared" si="125"/>
        <v>3.8192454020966313E-2</v>
      </c>
      <c r="R130" s="9">
        <f t="shared" si="126"/>
        <v>9.3951000000000007E-2</v>
      </c>
      <c r="S130" s="13">
        <f t="shared" si="127"/>
        <v>0.40651460890215441</v>
      </c>
      <c r="T130" s="2">
        <f t="shared" si="128"/>
        <v>0.01</v>
      </c>
      <c r="U130" s="14">
        <f t="shared" si="129"/>
        <v>4.065146089021544E-3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1.4015146089021543E-2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7.6537234116774204</v>
      </c>
      <c r="E131" s="10">
        <f t="shared" si="139"/>
        <v>13.6605478487</v>
      </c>
      <c r="F131" s="7" t="s">
        <v>83</v>
      </c>
      <c r="G131" s="1">
        <v>11</v>
      </c>
      <c r="H131" s="9">
        <f t="shared" si="119"/>
        <v>7.6537234116774204</v>
      </c>
      <c r="I131" s="9">
        <f t="shared" si="120"/>
        <v>280.80372341167742</v>
      </c>
      <c r="J131" s="9">
        <f t="shared" si="121"/>
        <v>4.6043105639287332E-2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1.0451884111436085</v>
      </c>
      <c r="O131" s="9">
        <f t="shared" si="140"/>
        <v>0.33970991637597936</v>
      </c>
      <c r="P131" s="9">
        <f t="shared" si="124"/>
        <v>1.5641299566412685E-2</v>
      </c>
      <c r="Q131" s="12">
        <f t="shared" si="125"/>
        <v>5.1616288569161861E-3</v>
      </c>
      <c r="R131" s="9">
        <f t="shared" si="126"/>
        <v>9.3951000000000007E-2</v>
      </c>
      <c r="S131" s="13">
        <f t="shared" si="127"/>
        <v>5.4939584005664503E-2</v>
      </c>
      <c r="T131" s="2">
        <f t="shared" si="128"/>
        <v>0.01</v>
      </c>
      <c r="U131" s="14">
        <f t="shared" si="129"/>
        <v>5.4939584005664506E-4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6.0393958400566453E-3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4.86448962236667</v>
      </c>
      <c r="E132" s="10">
        <f t="shared" si="139"/>
        <v>7.6537234116774204</v>
      </c>
      <c r="F132" s="7" t="s">
        <v>85</v>
      </c>
      <c r="G132" s="1">
        <v>12</v>
      </c>
      <c r="H132" s="9">
        <f t="shared" si="119"/>
        <v>4.86448962236667</v>
      </c>
      <c r="I132" s="9">
        <f t="shared" si="120"/>
        <v>278.01448962236663</v>
      </c>
      <c r="J132" s="9">
        <f t="shared" si="121"/>
        <v>3.2514862544729337E-2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0.60876861680956662</v>
      </c>
      <c r="P132" s="9">
        <f t="shared" si="124"/>
        <v>1.9794027897108064E-2</v>
      </c>
      <c r="Q132" s="12">
        <f t="shared" si="125"/>
        <v>6.5320292060456614E-3</v>
      </c>
      <c r="R132" s="9">
        <f t="shared" si="126"/>
        <v>9.3951000000000007E-2</v>
      </c>
      <c r="S132" s="13">
        <f t="shared" si="127"/>
        <v>6.9525914636839006E-2</v>
      </c>
      <c r="T132" s="2">
        <f t="shared" si="128"/>
        <v>0.01</v>
      </c>
      <c r="U132" s="14">
        <f t="shared" si="129"/>
        <v>6.9525914636839011E-4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6.1852591463683899E-3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-1.21133144564516</v>
      </c>
      <c r="E133" s="10">
        <f t="shared" si="139"/>
        <v>4.86448962236667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2.0454492775161301</v>
      </c>
      <c r="E136" s="7"/>
      <c r="F136" s="7"/>
      <c r="G136" s="1">
        <v>1</v>
      </c>
      <c r="H136" s="9">
        <f t="shared" ref="H136:H147" si="141">E137</f>
        <v>2.0454492775161301</v>
      </c>
      <c r="I136" s="9">
        <f t="shared" ref="I136:I147" si="142">H136+273.15</f>
        <v>275.1954492775161</v>
      </c>
      <c r="J136" s="9">
        <f t="shared" ref="J136:J147" si="143">EXP(($C$15*(I136-$C$13))/($C$16*I136*$C$13))</f>
        <v>2.2712914672421824E-2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1.7240190563529552E-2</v>
      </c>
      <c r="Q136" s="12">
        <f t="shared" ref="Q136:Q147" si="147">P136*$B$138</f>
        <v>4.4824495465176839E-3</v>
      </c>
      <c r="R136" s="9">
        <f t="shared" ref="R136:R147" si="148">L136*$B$138</f>
        <v>0.19735245833333334</v>
      </c>
      <c r="S136" s="13">
        <f t="shared" ref="S136:S147" si="149">Q136/R136</f>
        <v>2.2712914672421827E-2</v>
      </c>
      <c r="T136" s="2">
        <f t="shared" ref="T136:T147" si="150">$B$137/100</f>
        <v>0.01</v>
      </c>
      <c r="U136" s="14">
        <f t="shared" ref="U136:U147" si="151">S136*T136</f>
        <v>2.2712914672421827E-4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5.7171291467242183E-3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8.1922094193550305E-3</v>
      </c>
      <c r="E137" s="10">
        <f t="shared" ref="E137:E148" si="159">D136</f>
        <v>2.0454492775161301</v>
      </c>
      <c r="F137" s="7" t="s">
        <v>83</v>
      </c>
      <c r="G137" s="1">
        <v>2</v>
      </c>
      <c r="H137" s="9">
        <f t="shared" si="141"/>
        <v>8.1922094193550305E-3</v>
      </c>
      <c r="I137" s="9">
        <f t="shared" si="142"/>
        <v>273.15819220941933</v>
      </c>
      <c r="J137" s="9">
        <f t="shared" si="143"/>
        <v>1.7445014520439204E-2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1.5008556427698039</v>
      </c>
      <c r="P137" s="9">
        <f t="shared" si="146"/>
        <v>2.6182448481202342E-2</v>
      </c>
      <c r="Q137" s="12">
        <f t="shared" si="147"/>
        <v>6.8074366051126094E-3</v>
      </c>
      <c r="R137" s="9">
        <f t="shared" si="148"/>
        <v>0.19735245833333334</v>
      </c>
      <c r="S137" s="13">
        <f t="shared" si="149"/>
        <v>3.4493801914616512E-2</v>
      </c>
      <c r="T137" s="2">
        <f t="shared" si="150"/>
        <v>0.01</v>
      </c>
      <c r="U137" s="14">
        <f t="shared" si="151"/>
        <v>3.449380191461651E-4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5.8349380191461651E-3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-5.0716776556896503</v>
      </c>
      <c r="E138" s="10">
        <f t="shared" si="159"/>
        <v>8.1922094193550305E-3</v>
      </c>
      <c r="F138" s="7" t="s">
        <v>83</v>
      </c>
      <c r="G138" s="1">
        <v>3</v>
      </c>
      <c r="H138" s="9">
        <f t="shared" si="141"/>
        <v>-5.0716776556896503</v>
      </c>
      <c r="I138" s="9">
        <f t="shared" si="142"/>
        <v>268.07832234431032</v>
      </c>
      <c r="J138" s="9">
        <f t="shared" si="143"/>
        <v>8.8782558328539003E-3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2.2337211109552682</v>
      </c>
      <c r="P138" s="9">
        <f t="shared" si="146"/>
        <v>1.9831547482307504E-2</v>
      </c>
      <c r="Q138" s="12">
        <f t="shared" si="147"/>
        <v>5.1562023453999512E-3</v>
      </c>
      <c r="R138" s="9">
        <f t="shared" si="148"/>
        <v>0.19735245833333334</v>
      </c>
      <c r="S138" s="13">
        <f t="shared" si="149"/>
        <v>2.6126871633344408E-2</v>
      </c>
      <c r="T138" s="2">
        <f t="shared" si="150"/>
        <v>0.01</v>
      </c>
      <c r="U138" s="14">
        <f t="shared" si="151"/>
        <v>2.6126871633344411E-4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5.7512687163334443E-3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5.5864243324838698</v>
      </c>
      <c r="E139" s="10">
        <f t="shared" si="159"/>
        <v>-5.0716776556896503</v>
      </c>
      <c r="F139" s="7" t="s">
        <v>83</v>
      </c>
      <c r="G139" s="1">
        <v>4</v>
      </c>
      <c r="H139" s="9">
        <f t="shared" si="141"/>
        <v>5.5864243324838698</v>
      </c>
      <c r="I139" s="9">
        <f t="shared" si="142"/>
        <v>278.73642433248386</v>
      </c>
      <c r="J139" s="9">
        <f t="shared" si="143"/>
        <v>3.5602175425857495E-2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2.9729374801396276</v>
      </c>
      <c r="P139" s="9">
        <f t="shared" si="146"/>
        <v>0.10584304169803775</v>
      </c>
      <c r="Q139" s="12">
        <f t="shared" si="147"/>
        <v>2.7519190841489818E-2</v>
      </c>
      <c r="R139" s="9">
        <f t="shared" si="148"/>
        <v>0.19735245833333334</v>
      </c>
      <c r="S139" s="13">
        <f t="shared" si="149"/>
        <v>0.13944184467674176</v>
      </c>
      <c r="T139" s="2">
        <f t="shared" si="150"/>
        <v>0.01</v>
      </c>
      <c r="U139" s="14">
        <f t="shared" si="151"/>
        <v>1.3944184467674177E-3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6.884418446767418E-3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8.3885037076666702</v>
      </c>
      <c r="E140" s="10">
        <f t="shared" si="159"/>
        <v>5.5864243324838698</v>
      </c>
      <c r="F140" s="7" t="s">
        <v>83</v>
      </c>
      <c r="G140" s="1">
        <v>5</v>
      </c>
      <c r="H140" s="9">
        <f t="shared" si="141"/>
        <v>8.3885037076666702</v>
      </c>
      <c r="I140" s="9">
        <f t="shared" si="142"/>
        <v>281.53850370766662</v>
      </c>
      <c r="J140" s="9">
        <f t="shared" si="143"/>
        <v>5.0404210250336735E-2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3.6261423551082568</v>
      </c>
      <c r="P140" s="9">
        <f t="shared" si="146"/>
        <v>0.18277284166452779</v>
      </c>
      <c r="Q140" s="12">
        <f t="shared" si="147"/>
        <v>4.7520938832777228E-2</v>
      </c>
      <c r="R140" s="9">
        <f t="shared" si="148"/>
        <v>0.19735245833333334</v>
      </c>
      <c r="S140" s="13">
        <f t="shared" si="149"/>
        <v>0.24079223149332726</v>
      </c>
      <c r="T140" s="2">
        <f t="shared" si="150"/>
        <v>0.01</v>
      </c>
      <c r="U140" s="14">
        <f t="shared" si="151"/>
        <v>2.4079223149332729E-3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7.8979223149332721E-3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14.461441836548399</v>
      </c>
      <c r="E141" s="10">
        <f t="shared" si="159"/>
        <v>8.3885037076666702</v>
      </c>
      <c r="F141" s="7" t="s">
        <v>85</v>
      </c>
      <c r="G141" s="1">
        <v>6</v>
      </c>
      <c r="H141" s="9">
        <f t="shared" si="141"/>
        <v>14.461441836548399</v>
      </c>
      <c r="I141" s="9">
        <f t="shared" si="142"/>
        <v>287.61144183654835</v>
      </c>
      <c r="J141" s="9">
        <f t="shared" si="143"/>
        <v>0.10461879203818467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4.2024174301103958</v>
      </c>
      <c r="P141" s="9">
        <f t="shared" si="146"/>
        <v>0.43965183517836193</v>
      </c>
      <c r="Q141" s="12">
        <f t="shared" si="147"/>
        <v>0.1143094771463741</v>
      </c>
      <c r="R141" s="9">
        <f t="shared" si="148"/>
        <v>0.19735245833333334</v>
      </c>
      <c r="S141" s="13">
        <f t="shared" si="149"/>
        <v>0.57921486315261639</v>
      </c>
      <c r="T141" s="2">
        <f t="shared" si="150"/>
        <v>0.01</v>
      </c>
      <c r="U141" s="14">
        <f t="shared" si="151"/>
        <v>5.7921486315261643E-3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1.1282148631526163E-2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16.7627835296</v>
      </c>
      <c r="E142" s="10">
        <f t="shared" si="159"/>
        <v>14.461441836548399</v>
      </c>
      <c r="F142" s="7" t="s">
        <v>83</v>
      </c>
      <c r="G142" s="1">
        <v>7</v>
      </c>
      <c r="H142" s="9">
        <f t="shared" si="141"/>
        <v>16.7627835296</v>
      </c>
      <c r="I142" s="9">
        <f t="shared" si="142"/>
        <v>289.91278352960001</v>
      </c>
      <c r="J142" s="9">
        <f t="shared" si="143"/>
        <v>0.13687356856759331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4.521813511598701</v>
      </c>
      <c r="P142" s="9">
        <f t="shared" si="146"/>
        <v>0.61891675172967464</v>
      </c>
      <c r="Q142" s="12">
        <f t="shared" si="147"/>
        <v>0.16091835544971542</v>
      </c>
      <c r="R142" s="9">
        <f t="shared" si="148"/>
        <v>0.19735245833333334</v>
      </c>
      <c r="S142" s="13">
        <f t="shared" si="149"/>
        <v>0.81538561418839894</v>
      </c>
      <c r="T142" s="2">
        <f t="shared" si="150"/>
        <v>0.01</v>
      </c>
      <c r="U142" s="14">
        <f t="shared" si="151"/>
        <v>8.1538561418839899E-3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1.8103856141883992E-2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18.358750602258102</v>
      </c>
      <c r="E143" s="10">
        <f t="shared" si="159"/>
        <v>16.7627835296</v>
      </c>
      <c r="F143" s="7" t="s">
        <v>83</v>
      </c>
      <c r="G143" s="1">
        <v>8</v>
      </c>
      <c r="H143" s="9">
        <f t="shared" si="141"/>
        <v>18.358750602258102</v>
      </c>
      <c r="I143" s="9">
        <f t="shared" si="142"/>
        <v>291.50875060225809</v>
      </c>
      <c r="J143" s="9">
        <f t="shared" si="143"/>
        <v>0.1645034947045228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4.6619446765356933</v>
      </c>
      <c r="P143" s="9">
        <f t="shared" si="146"/>
        <v>0.76690619140926775</v>
      </c>
      <c r="Q143" s="12">
        <f t="shared" si="147"/>
        <v>0.19939560976640963</v>
      </c>
      <c r="R143" s="9">
        <f t="shared" si="148"/>
        <v>0.19735245833333334</v>
      </c>
      <c r="S143" s="13">
        <f t="shared" si="149"/>
        <v>1.0103528045727475</v>
      </c>
      <c r="T143" s="2">
        <f t="shared" si="150"/>
        <v>0.01</v>
      </c>
      <c r="U143" s="14">
        <f t="shared" si="151"/>
        <v>1.0103528045727474E-2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2.0053528045727475E-2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18.541053924516099</v>
      </c>
      <c r="E144" s="10">
        <f t="shared" si="159"/>
        <v>18.358750602258102</v>
      </c>
      <c r="F144" s="7" t="s">
        <v>83</v>
      </c>
      <c r="G144" s="1">
        <v>9</v>
      </c>
      <c r="H144" s="9">
        <f t="shared" si="141"/>
        <v>18.541053924516099</v>
      </c>
      <c r="I144" s="9">
        <f t="shared" si="142"/>
        <v>291.6910539245161</v>
      </c>
      <c r="J144" s="9">
        <f t="shared" si="143"/>
        <v>0.16797367229216106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4.6540864017930925</v>
      </c>
      <c r="P144" s="9">
        <f t="shared" si="146"/>
        <v>0.78176398407419601</v>
      </c>
      <c r="Q144" s="12">
        <f t="shared" si="147"/>
        <v>0.20325863585929096</v>
      </c>
      <c r="R144" s="9">
        <f t="shared" si="148"/>
        <v>0.19735245833333334</v>
      </c>
      <c r="S144" s="13">
        <f t="shared" si="149"/>
        <v>1.0299270532317462</v>
      </c>
      <c r="T144" s="2">
        <f t="shared" si="150"/>
        <v>0.01</v>
      </c>
      <c r="U144" s="14">
        <f t="shared" si="151"/>
        <v>1.0299270532317462E-2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2.0249270532317461E-2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13.6605478487</v>
      </c>
      <c r="E145" s="10">
        <f t="shared" si="159"/>
        <v>18.541053924516099</v>
      </c>
      <c r="F145" s="7" t="s">
        <v>83</v>
      </c>
      <c r="G145" s="1">
        <v>10</v>
      </c>
      <c r="H145" s="9">
        <f t="shared" si="141"/>
        <v>13.6605478487</v>
      </c>
      <c r="I145" s="9">
        <f t="shared" si="142"/>
        <v>286.81054784869997</v>
      </c>
      <c r="J145" s="9">
        <f t="shared" si="143"/>
        <v>9.5181811550260273E-2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4.6313703343855632</v>
      </c>
      <c r="P145" s="9">
        <f t="shared" si="146"/>
        <v>0.44082221838695257</v>
      </c>
      <c r="Q145" s="12">
        <f t="shared" si="147"/>
        <v>0.11461377678060768</v>
      </c>
      <c r="R145" s="9">
        <f t="shared" si="148"/>
        <v>0.19735245833333334</v>
      </c>
      <c r="S145" s="13">
        <f t="shared" si="149"/>
        <v>0.58075677267228198</v>
      </c>
      <c r="T145" s="2">
        <f t="shared" si="150"/>
        <v>0.01</v>
      </c>
      <c r="U145" s="14">
        <f t="shared" si="151"/>
        <v>5.8075677267228195E-3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1.5757567726722821E-2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7.6537234116774204</v>
      </c>
      <c r="E146" s="10">
        <f t="shared" si="159"/>
        <v>13.6605478487</v>
      </c>
      <c r="F146" s="7" t="s">
        <v>83</v>
      </c>
      <c r="G146" s="1">
        <v>11</v>
      </c>
      <c r="H146" s="9">
        <f t="shared" si="141"/>
        <v>7.6537234116774204</v>
      </c>
      <c r="I146" s="9">
        <f t="shared" si="142"/>
        <v>280.80372341167742</v>
      </c>
      <c r="J146" s="9">
        <f t="shared" si="143"/>
        <v>4.6043105639287332E-2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4.9495960326652773</v>
      </c>
      <c r="P146" s="9">
        <f t="shared" si="146"/>
        <v>0.22789477300380484</v>
      </c>
      <c r="Q146" s="12">
        <f t="shared" si="147"/>
        <v>5.9252640980989257E-2</v>
      </c>
      <c r="R146" s="9">
        <f t="shared" si="148"/>
        <v>0.19735245833333334</v>
      </c>
      <c r="S146" s="13">
        <f t="shared" si="149"/>
        <v>0.30023766352537667</v>
      </c>
      <c r="T146" s="2">
        <f t="shared" si="150"/>
        <v>0.01</v>
      </c>
      <c r="U146" s="14">
        <f t="shared" si="151"/>
        <v>3.0023766352537669E-3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8.4923766352537657E-3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4.86448962236667</v>
      </c>
      <c r="E147" s="10">
        <f t="shared" si="159"/>
        <v>7.6537234116774204</v>
      </c>
      <c r="F147" s="7" t="s">
        <v>85</v>
      </c>
      <c r="G147" s="1">
        <v>12</v>
      </c>
      <c r="H147" s="9">
        <f t="shared" si="141"/>
        <v>4.86448962236667</v>
      </c>
      <c r="I147" s="9">
        <f t="shared" si="142"/>
        <v>278.01448962236663</v>
      </c>
      <c r="J147" s="9">
        <f t="shared" si="143"/>
        <v>3.2514862544729337E-2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5.4807491763281391</v>
      </c>
      <c r="P147" s="9">
        <f t="shared" si="146"/>
        <v>0.17820580611044798</v>
      </c>
      <c r="Q147" s="12">
        <f t="shared" si="147"/>
        <v>4.6333509588716473E-2</v>
      </c>
      <c r="R147" s="9">
        <f t="shared" si="148"/>
        <v>0.19735245833333334</v>
      </c>
      <c r="S147" s="13">
        <f t="shared" si="149"/>
        <v>0.2347754366984271</v>
      </c>
      <c r="T147" s="2">
        <f t="shared" si="150"/>
        <v>0.01</v>
      </c>
      <c r="U147" s="14">
        <f t="shared" si="151"/>
        <v>2.3477543669842712E-3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7.8377543669842717E-3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-1.21133144564516</v>
      </c>
      <c r="E148" s="10">
        <f t="shared" si="159"/>
        <v>4.86448962236667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4975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12477389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162000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2">
        <v>1657800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>
        <v>28131700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2">
        <v>500000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49650389.571948946</v>
      </c>
      <c r="J13" s="6" t="s">
        <v>37</v>
      </c>
      <c r="K13" s="6">
        <f>I13/(10000*1000)</f>
        <v>4.9650389571948947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4.1109012549677404</v>
      </c>
      <c r="E26" s="7"/>
      <c r="F26" s="7"/>
      <c r="G26" s="1">
        <v>1</v>
      </c>
      <c r="H26" s="9">
        <f t="shared" ref="H26:H37" si="0">E27</f>
        <v>4.1109012549677404</v>
      </c>
      <c r="I26" s="9">
        <f t="shared" ref="I26:I37" si="1">H26+273.15</f>
        <v>277.26090125496773</v>
      </c>
      <c r="J26" s="9">
        <f t="shared" ref="J26:J37" si="2">EXP(($C$15*(I26-$C$13))/($C$16*I26*$C$13))</f>
        <v>2.9562501953839387E-2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1.1982301129952855</v>
      </c>
      <c r="Q26" s="12">
        <f t="shared" ref="Q26:Q37" si="6">P26*$B$28</f>
        <v>0.11982301129952855</v>
      </c>
      <c r="R26" s="9">
        <f t="shared" ref="R26:R37" si="7">L26*$B$28</f>
        <v>4.0532094166666672</v>
      </c>
      <c r="S26" s="13">
        <f t="shared" ref="S26:S37" si="8">Q26/R26</f>
        <v>2.9562501953839387E-2</v>
      </c>
      <c r="T26" s="2">
        <f t="shared" ref="T26:T37" si="9">$B$27/100</f>
        <v>0.34</v>
      </c>
      <c r="U26" s="14">
        <f t="shared" ref="U26:U37" si="10">S26*T26</f>
        <v>1.0051250664305393E-2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2.2951250664305395E-2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414.58333333333331</v>
      </c>
      <c r="AU26" s="1">
        <f t="shared" ref="AU26:AU37" si="17">AT26*10000*AS26*0.67*AR26*AQ26</f>
        <v>759999.18023861747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2.1376436010322601</v>
      </c>
      <c r="E27" s="10">
        <f t="shared" ref="E27:E38" si="18">D26</f>
        <v>4.1109012549677404</v>
      </c>
      <c r="F27" s="7" t="s">
        <v>83</v>
      </c>
      <c r="G27" s="1">
        <v>2</v>
      </c>
      <c r="H27" s="9">
        <f t="shared" si="0"/>
        <v>2.1376436010322601</v>
      </c>
      <c r="I27" s="9">
        <f t="shared" si="1"/>
        <v>275.28764360103224</v>
      </c>
      <c r="J27" s="9">
        <f t="shared" si="2"/>
        <v>2.2983647194365193E-2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79.865958220338044</v>
      </c>
      <c r="P27" s="9">
        <f t="shared" si="5"/>
        <v>1.8356110065761602</v>
      </c>
      <c r="Q27" s="12">
        <f t="shared" si="6"/>
        <v>0.18356110065761602</v>
      </c>
      <c r="R27" s="9">
        <f t="shared" si="7"/>
        <v>4.0532094166666672</v>
      </c>
      <c r="S27" s="13">
        <f t="shared" si="8"/>
        <v>4.5287840273640599E-2</v>
      </c>
      <c r="T27" s="2">
        <f t="shared" si="9"/>
        <v>0.34</v>
      </c>
      <c r="U27" s="14">
        <f t="shared" si="10"/>
        <v>1.5397865693037804E-2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2.8297865693037806E-2</v>
      </c>
      <c r="AR27" s="9">
        <f t="shared" si="14"/>
        <v>119.21204166666666</v>
      </c>
      <c r="AS27" s="1">
        <f t="shared" si="15"/>
        <v>0.1</v>
      </c>
      <c r="AT27" s="1">
        <f t="shared" si="16"/>
        <v>414.58333333333331</v>
      </c>
      <c r="AU27" s="1">
        <f t="shared" si="17"/>
        <v>937045.00219932164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-2.1903258934827599</v>
      </c>
      <c r="E28" s="10">
        <f t="shared" si="18"/>
        <v>2.1376436010322601</v>
      </c>
      <c r="F28" s="7" t="s">
        <v>83</v>
      </c>
      <c r="G28" s="1">
        <v>3</v>
      </c>
      <c r="H28" s="9">
        <f t="shared" si="0"/>
        <v>-2.1903258934827599</v>
      </c>
      <c r="I28" s="9">
        <f t="shared" si="1"/>
        <v>270.95967410651724</v>
      </c>
      <c r="J28" s="9">
        <f t="shared" si="2"/>
        <v>1.3063666679346095E-2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118.56244138042855</v>
      </c>
      <c r="P28" s="9">
        <f t="shared" si="5"/>
        <v>1.5488602148834292</v>
      </c>
      <c r="Q28" s="12">
        <f t="shared" si="6"/>
        <v>0.15488602148834293</v>
      </c>
      <c r="R28" s="9">
        <f t="shared" si="7"/>
        <v>4.0532094166666672</v>
      </c>
      <c r="S28" s="13">
        <f t="shared" si="8"/>
        <v>3.8213180116343504E-2</v>
      </c>
      <c r="T28" s="2">
        <f t="shared" si="9"/>
        <v>0.34</v>
      </c>
      <c r="U28" s="14">
        <f t="shared" si="10"/>
        <v>1.2992481239556793E-2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2.5892481239556793E-2</v>
      </c>
      <c r="AR28" s="9">
        <f t="shared" si="14"/>
        <v>119.21204166666666</v>
      </c>
      <c r="AS28" s="1">
        <f t="shared" si="15"/>
        <v>0.1</v>
      </c>
      <c r="AT28" s="1">
        <f t="shared" si="16"/>
        <v>414.58333333333331</v>
      </c>
      <c r="AU28" s="1">
        <f t="shared" si="17"/>
        <v>857393.99583183869</v>
      </c>
    </row>
    <row r="29" spans="1:47" x14ac:dyDescent="0.15">
      <c r="C29" s="7">
        <v>3</v>
      </c>
      <c r="D29" s="8">
        <v>7.1830290529677399</v>
      </c>
      <c r="E29" s="10">
        <f t="shared" si="18"/>
        <v>-2.1903258934827599</v>
      </c>
      <c r="F29" s="7" t="s">
        <v>83</v>
      </c>
      <c r="G29" s="1">
        <v>4</v>
      </c>
      <c r="H29" s="9">
        <f t="shared" si="0"/>
        <v>7.1830290529677399</v>
      </c>
      <c r="I29" s="9">
        <f t="shared" si="1"/>
        <v>280.33302905296773</v>
      </c>
      <c r="J29" s="9">
        <f t="shared" si="2"/>
        <v>4.3438984990530706E-2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157.5456753322118</v>
      </c>
      <c r="P29" s="9">
        <f t="shared" si="5"/>
        <v>6.8436242260789717</v>
      </c>
      <c r="Q29" s="12">
        <f t="shared" si="6"/>
        <v>0.68436242260789726</v>
      </c>
      <c r="R29" s="9">
        <f t="shared" si="7"/>
        <v>4.0532094166666672</v>
      </c>
      <c r="S29" s="13">
        <f t="shared" si="8"/>
        <v>0.16884457531205294</v>
      </c>
      <c r="T29" s="2">
        <f t="shared" si="9"/>
        <v>0.34</v>
      </c>
      <c r="U29" s="14">
        <f t="shared" si="10"/>
        <v>5.7407155606098E-2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7.0307155606098001E-2</v>
      </c>
      <c r="AR29" s="9">
        <f t="shared" si="14"/>
        <v>119.21204166666666</v>
      </c>
      <c r="AS29" s="1">
        <f t="shared" si="15"/>
        <v>0.1</v>
      </c>
      <c r="AT29" s="1">
        <f t="shared" si="16"/>
        <v>414.58333333333331</v>
      </c>
      <c r="AU29" s="1">
        <f t="shared" si="17"/>
        <v>2328125.0075249672</v>
      </c>
    </row>
    <row r="30" spans="1:47" x14ac:dyDescent="0.15">
      <c r="C30" s="7">
        <v>4</v>
      </c>
      <c r="D30" s="8">
        <v>8.2818671559666708</v>
      </c>
      <c r="E30" s="10">
        <f t="shared" si="18"/>
        <v>7.1830290529677399</v>
      </c>
      <c r="F30" s="7" t="s">
        <v>83</v>
      </c>
      <c r="G30" s="1">
        <v>5</v>
      </c>
      <c r="H30" s="9">
        <f t="shared" si="0"/>
        <v>8.2818671559666708</v>
      </c>
      <c r="I30" s="9">
        <f t="shared" si="1"/>
        <v>281.43186715596664</v>
      </c>
      <c r="J30" s="9">
        <f t="shared" si="2"/>
        <v>4.9748011851354842E-2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143.16694855082619</v>
      </c>
      <c r="O30" s="9">
        <f t="shared" si="19"/>
        <v>48.067196721973318</v>
      </c>
      <c r="P30" s="9">
        <f t="shared" si="5"/>
        <v>2.3912474721861332</v>
      </c>
      <c r="Q30" s="12">
        <f t="shared" si="6"/>
        <v>0.23912474721861332</v>
      </c>
      <c r="R30" s="9">
        <f t="shared" si="7"/>
        <v>4.0532094166666672</v>
      </c>
      <c r="S30" s="13">
        <f t="shared" si="8"/>
        <v>5.8996395852466944E-2</v>
      </c>
      <c r="T30" s="2">
        <f t="shared" si="9"/>
        <v>0.34</v>
      </c>
      <c r="U30" s="14">
        <f t="shared" si="10"/>
        <v>2.0058774589838763E-2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3.2958774589838764E-2</v>
      </c>
      <c r="AR30" s="9">
        <f t="shared" si="14"/>
        <v>119.21204166666666</v>
      </c>
      <c r="AS30" s="1">
        <f t="shared" si="15"/>
        <v>0.1</v>
      </c>
      <c r="AT30" s="1">
        <f t="shared" si="16"/>
        <v>414.58333333333331</v>
      </c>
      <c r="AU30" s="1">
        <f t="shared" si="17"/>
        <v>1091384.6062821918</v>
      </c>
    </row>
    <row r="31" spans="1:47" x14ac:dyDescent="0.15">
      <c r="C31" s="7">
        <v>5</v>
      </c>
      <c r="D31" s="8">
        <v>14.3592684153548</v>
      </c>
      <c r="E31" s="10">
        <f t="shared" si="18"/>
        <v>8.2818671559666708</v>
      </c>
      <c r="F31" s="7" t="s">
        <v>85</v>
      </c>
      <c r="G31" s="1">
        <v>6</v>
      </c>
      <c r="H31" s="9">
        <f t="shared" si="0"/>
        <v>14.3592684153548</v>
      </c>
      <c r="I31" s="9">
        <f t="shared" si="1"/>
        <v>287.50926841535477</v>
      </c>
      <c r="J31" s="9">
        <f t="shared" si="2"/>
        <v>0.10336768188209755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86.208043416453847</v>
      </c>
      <c r="P31" s="9">
        <f t="shared" si="5"/>
        <v>8.9111256075500549</v>
      </c>
      <c r="Q31" s="12">
        <f t="shared" si="6"/>
        <v>0.89111256075500556</v>
      </c>
      <c r="R31" s="9">
        <f t="shared" si="7"/>
        <v>4.0532094166666672</v>
      </c>
      <c r="S31" s="13">
        <f t="shared" si="8"/>
        <v>0.21985357013402251</v>
      </c>
      <c r="T31" s="2">
        <f t="shared" si="9"/>
        <v>0.34</v>
      </c>
      <c r="U31" s="14">
        <f t="shared" si="10"/>
        <v>7.4750213845567653E-2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8.7650213845567648E-2</v>
      </c>
      <c r="AR31" s="9">
        <f t="shared" si="14"/>
        <v>119.21204166666666</v>
      </c>
      <c r="AS31" s="1">
        <f t="shared" si="15"/>
        <v>0.1</v>
      </c>
      <c r="AT31" s="1">
        <f t="shared" si="16"/>
        <v>414.58333333333331</v>
      </c>
      <c r="AU31" s="1">
        <f t="shared" si="17"/>
        <v>2902416.5891740075</v>
      </c>
    </row>
    <row r="32" spans="1:47" x14ac:dyDescent="0.15">
      <c r="C32" s="7">
        <v>6</v>
      </c>
      <c r="D32" s="8">
        <v>15.5349342</v>
      </c>
      <c r="E32" s="10">
        <f t="shared" si="18"/>
        <v>14.3592684153548</v>
      </c>
      <c r="F32" s="7" t="s">
        <v>83</v>
      </c>
      <c r="G32" s="1">
        <v>7</v>
      </c>
      <c r="H32" s="9">
        <f t="shared" si="0"/>
        <v>15.5349342</v>
      </c>
      <c r="I32" s="9">
        <f t="shared" si="1"/>
        <v>288.68493419999999</v>
      </c>
      <c r="J32" s="9">
        <f t="shared" si="2"/>
        <v>0.11865394411000858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117.82901197557047</v>
      </c>
      <c r="P32" s="9">
        <f t="shared" si="5"/>
        <v>13.980877001486871</v>
      </c>
      <c r="Q32" s="12">
        <f t="shared" si="6"/>
        <v>1.3980877001486871</v>
      </c>
      <c r="R32" s="9">
        <f t="shared" si="7"/>
        <v>4.0532094166666672</v>
      </c>
      <c r="S32" s="13">
        <f t="shared" si="8"/>
        <v>0.34493349748961782</v>
      </c>
      <c r="T32" s="2">
        <f t="shared" si="9"/>
        <v>0.34</v>
      </c>
      <c r="U32" s="14">
        <f t="shared" si="10"/>
        <v>0.11727738914647007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0.14292738914647007</v>
      </c>
      <c r="AR32" s="9">
        <f t="shared" si="14"/>
        <v>119.21204166666666</v>
      </c>
      <c r="AS32" s="1">
        <f t="shared" si="15"/>
        <v>0.1</v>
      </c>
      <c r="AT32" s="1">
        <f t="shared" si="16"/>
        <v>414.58333333333331</v>
      </c>
      <c r="AU32" s="1">
        <f t="shared" si="17"/>
        <v>4732844.4176639207</v>
      </c>
    </row>
    <row r="33" spans="1:48" x14ac:dyDescent="0.15">
      <c r="C33" s="7">
        <v>7</v>
      </c>
      <c r="D33" s="8">
        <v>17.532049806451599</v>
      </c>
      <c r="E33" s="10">
        <f t="shared" si="18"/>
        <v>15.5349342</v>
      </c>
      <c r="F33" s="7" t="s">
        <v>83</v>
      </c>
      <c r="G33" s="1">
        <v>8</v>
      </c>
      <c r="H33" s="9">
        <f t="shared" si="0"/>
        <v>17.532049806451599</v>
      </c>
      <c r="I33" s="9">
        <f t="shared" si="1"/>
        <v>290.68204980645157</v>
      </c>
      <c r="J33" s="9">
        <f t="shared" si="2"/>
        <v>0.14959598431405827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144.38022914075026</v>
      </c>
      <c r="P33" s="9">
        <f t="shared" si="5"/>
        <v>21.598702493799813</v>
      </c>
      <c r="Q33" s="12">
        <f t="shared" si="6"/>
        <v>2.1598702493799813</v>
      </c>
      <c r="R33" s="9">
        <f t="shared" si="7"/>
        <v>4.0532094166666672</v>
      </c>
      <c r="S33" s="13">
        <f t="shared" si="8"/>
        <v>0.53287901693375728</v>
      </c>
      <c r="T33" s="2">
        <f t="shared" si="9"/>
        <v>0.34</v>
      </c>
      <c r="U33" s="14">
        <f t="shared" si="10"/>
        <v>0.18117886575747749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0.2068288657574775</v>
      </c>
      <c r="AR33" s="9">
        <f t="shared" si="14"/>
        <v>119.21204166666666</v>
      </c>
      <c r="AS33" s="1">
        <f t="shared" si="15"/>
        <v>0.1</v>
      </c>
      <c r="AT33" s="1">
        <f t="shared" si="16"/>
        <v>414.58333333333331</v>
      </c>
      <c r="AU33" s="1">
        <f t="shared" si="17"/>
        <v>6848854.1528515965</v>
      </c>
    </row>
    <row r="34" spans="1:48" x14ac:dyDescent="0.15">
      <c r="C34" s="7">
        <v>8</v>
      </c>
      <c r="D34" s="8">
        <v>18.621090208387098</v>
      </c>
      <c r="E34" s="10">
        <f t="shared" si="18"/>
        <v>17.532049806451599</v>
      </c>
      <c r="F34" s="7" t="s">
        <v>83</v>
      </c>
      <c r="G34" s="1">
        <v>9</v>
      </c>
      <c r="H34" s="9">
        <f t="shared" si="0"/>
        <v>18.621090208387098</v>
      </c>
      <c r="I34" s="9">
        <f t="shared" si="1"/>
        <v>291.77109020838708</v>
      </c>
      <c r="J34" s="9">
        <f t="shared" si="2"/>
        <v>0.16951881426972032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163.31362081361712</v>
      </c>
      <c r="P34" s="9">
        <f t="shared" si="5"/>
        <v>27.684731354419092</v>
      </c>
      <c r="Q34" s="12">
        <f t="shared" si="6"/>
        <v>2.7684731354419094</v>
      </c>
      <c r="R34" s="9">
        <f t="shared" si="7"/>
        <v>4.0532094166666672</v>
      </c>
      <c r="S34" s="13">
        <f t="shared" si="8"/>
        <v>0.68303234569080906</v>
      </c>
      <c r="T34" s="2">
        <f t="shared" si="9"/>
        <v>0.34</v>
      </c>
      <c r="U34" s="14">
        <f t="shared" si="10"/>
        <v>0.23223099753487511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0.25788099753487509</v>
      </c>
      <c r="AR34" s="9">
        <f t="shared" si="14"/>
        <v>119.21204166666666</v>
      </c>
      <c r="AS34" s="1">
        <f t="shared" si="15"/>
        <v>0.1</v>
      </c>
      <c r="AT34" s="1">
        <f t="shared" si="16"/>
        <v>414.58333333333331</v>
      </c>
      <c r="AU34" s="1">
        <f t="shared" si="17"/>
        <v>8539375.4611565303</v>
      </c>
    </row>
    <row r="35" spans="1:48" x14ac:dyDescent="0.15">
      <c r="C35" s="7">
        <v>9</v>
      </c>
      <c r="D35" s="8">
        <v>13.8790423562667</v>
      </c>
      <c r="E35" s="10">
        <f t="shared" si="18"/>
        <v>18.621090208387098</v>
      </c>
      <c r="F35" s="7" t="s">
        <v>83</v>
      </c>
      <c r="G35" s="1">
        <v>10</v>
      </c>
      <c r="H35" s="9">
        <f t="shared" si="0"/>
        <v>13.8790423562667</v>
      </c>
      <c r="I35" s="9">
        <f t="shared" si="1"/>
        <v>287.0290423562667</v>
      </c>
      <c r="J35" s="9">
        <f t="shared" si="2"/>
        <v>9.7673610605544678E-2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176.1609836258647</v>
      </c>
      <c r="P35" s="9">
        <f t="shared" si="5"/>
        <v>17.206279318562441</v>
      </c>
      <c r="Q35" s="12">
        <f t="shared" si="6"/>
        <v>1.7206279318562441</v>
      </c>
      <c r="R35" s="9">
        <f t="shared" si="7"/>
        <v>4.0532094166666672</v>
      </c>
      <c r="S35" s="13">
        <f t="shared" si="8"/>
        <v>0.42451000058893507</v>
      </c>
      <c r="T35" s="2">
        <f t="shared" si="9"/>
        <v>0.34</v>
      </c>
      <c r="U35" s="14">
        <f t="shared" si="10"/>
        <v>0.14433340020023794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0.16998340020023794</v>
      </c>
      <c r="AR35" s="9">
        <f t="shared" si="14"/>
        <v>119.21204166666666</v>
      </c>
      <c r="AS35" s="1">
        <f t="shared" si="15"/>
        <v>0.1</v>
      </c>
      <c r="AT35" s="1">
        <f t="shared" si="16"/>
        <v>414.58333333333331</v>
      </c>
      <c r="AU35" s="1">
        <f t="shared" si="17"/>
        <v>5628767.1071132654</v>
      </c>
    </row>
    <row r="36" spans="1:48" x14ac:dyDescent="0.15">
      <c r="C36" s="7">
        <v>10</v>
      </c>
      <c r="D36" s="8">
        <v>8.9654063619032307</v>
      </c>
      <c r="E36" s="10">
        <f t="shared" si="18"/>
        <v>13.8790423562667</v>
      </c>
      <c r="F36" s="7" t="s">
        <v>83</v>
      </c>
      <c r="G36" s="1">
        <v>11</v>
      </c>
      <c r="H36" s="9">
        <f t="shared" si="0"/>
        <v>8.9654063619032307</v>
      </c>
      <c r="I36" s="9">
        <f t="shared" si="1"/>
        <v>282.11540636190318</v>
      </c>
      <c r="J36" s="9">
        <f t="shared" si="2"/>
        <v>5.4097965154411315E-2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151.00696909193712</v>
      </c>
      <c r="O36" s="9">
        <f t="shared" si="19"/>
        <v>48.479829382031795</v>
      </c>
      <c r="P36" s="9">
        <f t="shared" si="5"/>
        <v>2.6226601206009619</v>
      </c>
      <c r="Q36" s="12">
        <f t="shared" si="6"/>
        <v>0.2622660120600962</v>
      </c>
      <c r="R36" s="9">
        <f t="shared" si="7"/>
        <v>4.0532094166666672</v>
      </c>
      <c r="S36" s="13">
        <f t="shared" si="8"/>
        <v>6.4705764025334289E-2</v>
      </c>
      <c r="T36" s="2">
        <f t="shared" si="9"/>
        <v>0.34</v>
      </c>
      <c r="U36" s="14">
        <f t="shared" si="10"/>
        <v>2.1999959768613658E-2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3.489995976861366E-2</v>
      </c>
      <c r="AR36" s="9">
        <f t="shared" si="14"/>
        <v>119.21204166666666</v>
      </c>
      <c r="AS36" s="1">
        <f t="shared" si="15"/>
        <v>0.1</v>
      </c>
      <c r="AT36" s="1">
        <f t="shared" si="16"/>
        <v>414.58333333333331</v>
      </c>
      <c r="AU36" s="1">
        <f t="shared" si="17"/>
        <v>1155664.2904762526</v>
      </c>
    </row>
    <row r="37" spans="1:48" x14ac:dyDescent="0.15">
      <c r="C37" s="7">
        <v>11</v>
      </c>
      <c r="D37" s="8">
        <v>5.3995785085666697</v>
      </c>
      <c r="E37" s="10">
        <f t="shared" si="18"/>
        <v>8.9654063619032307</v>
      </c>
      <c r="F37" s="7" t="s">
        <v>85</v>
      </c>
      <c r="G37" s="1">
        <v>12</v>
      </c>
      <c r="H37" s="9">
        <f t="shared" si="0"/>
        <v>5.3995785085666697</v>
      </c>
      <c r="I37" s="9">
        <f t="shared" si="1"/>
        <v>278.54957850856664</v>
      </c>
      <c r="J37" s="9">
        <f t="shared" si="2"/>
        <v>3.4777655259602303E-2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86.389263428097507</v>
      </c>
      <c r="P37" s="9">
        <f t="shared" si="5"/>
        <v>3.004416021633344</v>
      </c>
      <c r="Q37" s="12">
        <f t="shared" si="6"/>
        <v>0.30044160216333443</v>
      </c>
      <c r="R37" s="9">
        <f t="shared" si="7"/>
        <v>4.0532094166666672</v>
      </c>
      <c r="S37" s="13">
        <f t="shared" si="8"/>
        <v>7.4124371893524221E-2</v>
      </c>
      <c r="T37" s="2">
        <f t="shared" si="9"/>
        <v>0.34</v>
      </c>
      <c r="U37" s="14">
        <f t="shared" si="10"/>
        <v>2.5202286443798239E-2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3.810228644379824E-2</v>
      </c>
      <c r="AR37" s="9">
        <f t="shared" si="14"/>
        <v>119.21204166666666</v>
      </c>
      <c r="AS37" s="1">
        <f t="shared" si="15"/>
        <v>0.1</v>
      </c>
      <c r="AT37" s="1">
        <f t="shared" si="16"/>
        <v>414.58333333333331</v>
      </c>
      <c r="AU37" s="1">
        <f t="shared" si="17"/>
        <v>1261704.9452359348</v>
      </c>
      <c r="AV37" s="1">
        <f>SUM(AU26:AU37)</f>
        <v>37043574.755748451</v>
      </c>
    </row>
    <row r="38" spans="1:48" x14ac:dyDescent="0.15">
      <c r="C38" s="7">
        <v>12</v>
      </c>
      <c r="D38" s="8">
        <v>1.7114184721935499</v>
      </c>
      <c r="E38" s="10">
        <f t="shared" si="18"/>
        <v>5.3995785085666697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4.1109012549677404</v>
      </c>
      <c r="E42" s="7"/>
      <c r="F42" s="7"/>
      <c r="G42" s="1">
        <v>1</v>
      </c>
      <c r="H42" s="9">
        <f t="shared" ref="H42:H53" si="20">E43</f>
        <v>4.1109012549677404</v>
      </c>
      <c r="I42" s="9">
        <f t="shared" ref="I42:I53" si="21">H42+273.15</f>
        <v>277.26090125496773</v>
      </c>
      <c r="J42" s="9">
        <f t="shared" ref="J42:J53" si="22">EXP(($C$15*(I42-$C$13))/($C$16*I42*$C$13))</f>
        <v>2.9562501953839387E-2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1.7399380056206595</v>
      </c>
      <c r="Q42" s="12">
        <f t="shared" ref="Q42:Q53" si="26">P42*$B$44</f>
        <v>0.41758512134895825</v>
      </c>
      <c r="R42" s="9">
        <f t="shared" ref="R42:R53" si="27">L42*$B$44</f>
        <v>14.125500000000001</v>
      </c>
      <c r="S42" s="13">
        <f t="shared" ref="S42:S53" si="28">Q42/R42</f>
        <v>2.9562501953839384E-2</v>
      </c>
      <c r="T42" s="2">
        <f t="shared" ref="T42:T53" si="29">$B$43/100</f>
        <v>0.43</v>
      </c>
      <c r="U42" s="14">
        <f t="shared" ref="U42:U53" si="30">S42*T42</f>
        <v>1.2711875840150934E-2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2.1131875840150933E-2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1039782.4166666666</v>
      </c>
      <c r="AU42" s="1">
        <f t="shared" ref="AU42:AU53" si="38">AT42*10000*AS42*0.67*AR42*AQ42</f>
        <v>4836049037.078186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2.1376436010322601</v>
      </c>
      <c r="E43" s="10">
        <f t="shared" ref="E43:E54" si="39">D42</f>
        <v>4.1109012549677404</v>
      </c>
      <c r="F43" s="7" t="s">
        <v>83</v>
      </c>
      <c r="G43" s="1">
        <v>2</v>
      </c>
      <c r="H43" s="9">
        <f t="shared" si="20"/>
        <v>2.1376436010322601</v>
      </c>
      <c r="I43" s="9">
        <f t="shared" si="21"/>
        <v>275.28764360103224</v>
      </c>
      <c r="J43" s="9">
        <f t="shared" si="22"/>
        <v>2.2983647194365193E-2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115.97256199437935</v>
      </c>
      <c r="P43" s="9">
        <f t="shared" si="25"/>
        <v>2.6654724491054602</v>
      </c>
      <c r="Q43" s="12">
        <f t="shared" si="26"/>
        <v>0.63971338778531039</v>
      </c>
      <c r="R43" s="9">
        <f t="shared" si="27"/>
        <v>14.125500000000001</v>
      </c>
      <c r="S43" s="13">
        <f t="shared" si="28"/>
        <v>4.5287840273640606E-2</v>
      </c>
      <c r="T43" s="2">
        <f t="shared" si="29"/>
        <v>0.43</v>
      </c>
      <c r="U43" s="14">
        <f t="shared" si="30"/>
        <v>1.9473771317665461E-2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2.7893771317665461E-2</v>
      </c>
      <c r="AR43" s="9">
        <f t="shared" si="35"/>
        <v>136.875</v>
      </c>
      <c r="AS43" s="1">
        <f t="shared" si="36"/>
        <v>0.24</v>
      </c>
      <c r="AT43" s="1">
        <f t="shared" si="37"/>
        <v>1039782.4166666666</v>
      </c>
      <c r="AU43" s="1">
        <f t="shared" si="38"/>
        <v>6383514977.1688089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-2.1903258934827599</v>
      </c>
      <c r="E44" s="10">
        <f t="shared" si="39"/>
        <v>2.1376436010322601</v>
      </c>
      <c r="F44" s="7" t="s">
        <v>83</v>
      </c>
      <c r="G44" s="1">
        <v>3</v>
      </c>
      <c r="H44" s="9">
        <f t="shared" si="20"/>
        <v>-2.1903258934827599</v>
      </c>
      <c r="I44" s="9">
        <f t="shared" si="21"/>
        <v>270.95967410651724</v>
      </c>
      <c r="J44" s="9">
        <f t="shared" si="22"/>
        <v>1.3063666679346095E-2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172.16333954527389</v>
      </c>
      <c r="P44" s="9">
        <f t="shared" si="25"/>
        <v>2.2490844822225422</v>
      </c>
      <c r="Q44" s="12">
        <f t="shared" si="26"/>
        <v>0.53978027573341014</v>
      </c>
      <c r="R44" s="9">
        <f t="shared" si="27"/>
        <v>14.125500000000001</v>
      </c>
      <c r="S44" s="13">
        <f t="shared" si="28"/>
        <v>3.8213180116343504E-2</v>
      </c>
      <c r="T44" s="2">
        <f t="shared" si="29"/>
        <v>0.43</v>
      </c>
      <c r="U44" s="14">
        <f t="shared" si="30"/>
        <v>1.6431667450027707E-2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2.4851667450027703E-2</v>
      </c>
      <c r="AR44" s="9">
        <f t="shared" si="35"/>
        <v>136.875</v>
      </c>
      <c r="AS44" s="1">
        <f t="shared" si="36"/>
        <v>0.24</v>
      </c>
      <c r="AT44" s="1">
        <f t="shared" si="37"/>
        <v>1039782.4166666666</v>
      </c>
      <c r="AU44" s="1">
        <f t="shared" si="38"/>
        <v>5687326735.7146921</v>
      </c>
    </row>
    <row r="45" spans="1:48" x14ac:dyDescent="0.15">
      <c r="C45" s="7">
        <v>3</v>
      </c>
      <c r="D45" s="8">
        <v>7.1830290529677399</v>
      </c>
      <c r="E45" s="10">
        <f t="shared" si="39"/>
        <v>-2.1903258934827599</v>
      </c>
      <c r="F45" s="7" t="s">
        <v>83</v>
      </c>
      <c r="G45" s="1">
        <v>4</v>
      </c>
      <c r="H45" s="9">
        <f t="shared" si="20"/>
        <v>7.1830290529677399</v>
      </c>
      <c r="I45" s="9">
        <f t="shared" si="21"/>
        <v>280.33302905296773</v>
      </c>
      <c r="J45" s="9">
        <f t="shared" si="22"/>
        <v>4.3438984990530706E-2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228.77050506305136</v>
      </c>
      <c r="P45" s="9">
        <f t="shared" si="25"/>
        <v>9.937558535710016</v>
      </c>
      <c r="Q45" s="12">
        <f t="shared" si="26"/>
        <v>2.3850140485704037</v>
      </c>
      <c r="R45" s="9">
        <f t="shared" si="27"/>
        <v>14.125500000000001</v>
      </c>
      <c r="S45" s="13">
        <f t="shared" si="28"/>
        <v>0.16884457531205294</v>
      </c>
      <c r="T45" s="2">
        <f t="shared" si="29"/>
        <v>0.43</v>
      </c>
      <c r="U45" s="14">
        <f t="shared" si="30"/>
        <v>7.2603167384182765E-2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8.1023167384182776E-2</v>
      </c>
      <c r="AR45" s="9">
        <f t="shared" si="35"/>
        <v>136.875</v>
      </c>
      <c r="AS45" s="1">
        <f t="shared" si="36"/>
        <v>0.24</v>
      </c>
      <c r="AT45" s="1">
        <f t="shared" si="37"/>
        <v>1039782.4166666666</v>
      </c>
      <c r="AU45" s="1">
        <f t="shared" si="38"/>
        <v>18542225667.671875</v>
      </c>
    </row>
    <row r="46" spans="1:48" x14ac:dyDescent="0.15">
      <c r="C46" s="7">
        <v>4</v>
      </c>
      <c r="D46" s="8">
        <v>8.2818671559666708</v>
      </c>
      <c r="E46" s="10">
        <f t="shared" si="39"/>
        <v>7.1830290529677399</v>
      </c>
      <c r="F46" s="7" t="s">
        <v>83</v>
      </c>
      <c r="G46" s="1">
        <v>5</v>
      </c>
      <c r="H46" s="9">
        <f t="shared" si="20"/>
        <v>8.2818671559666708</v>
      </c>
      <c r="I46" s="9">
        <f t="shared" si="21"/>
        <v>281.43186715596664</v>
      </c>
      <c r="J46" s="9">
        <f t="shared" si="22"/>
        <v>4.9748011851354842E-2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207.89129920097429</v>
      </c>
      <c r="O46" s="9">
        <f t="shared" si="40"/>
        <v>69.797897326367035</v>
      </c>
      <c r="P46" s="9">
        <f t="shared" si="25"/>
        <v>3.4723066233917557</v>
      </c>
      <c r="Q46" s="12">
        <f t="shared" si="26"/>
        <v>0.83335358961402128</v>
      </c>
      <c r="R46" s="9">
        <f t="shared" si="27"/>
        <v>14.125500000000001</v>
      </c>
      <c r="S46" s="13">
        <f t="shared" si="28"/>
        <v>5.8996395852466903E-2</v>
      </c>
      <c r="T46" s="2">
        <f t="shared" si="29"/>
        <v>0.43</v>
      </c>
      <c r="U46" s="14">
        <f t="shared" si="30"/>
        <v>2.5368450216560767E-2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3.3788450216560767E-2</v>
      </c>
      <c r="AR46" s="9">
        <f t="shared" si="35"/>
        <v>136.875</v>
      </c>
      <c r="AS46" s="1">
        <f t="shared" si="36"/>
        <v>0.24</v>
      </c>
      <c r="AT46" s="1">
        <f t="shared" si="37"/>
        <v>1039782.4166666666</v>
      </c>
      <c r="AU46" s="1">
        <f t="shared" si="38"/>
        <v>7732517613.2113714</v>
      </c>
    </row>
    <row r="47" spans="1:48" x14ac:dyDescent="0.15">
      <c r="C47" s="7">
        <v>5</v>
      </c>
      <c r="D47" s="8">
        <v>14.3592684153548</v>
      </c>
      <c r="E47" s="10">
        <f t="shared" si="39"/>
        <v>8.2818671559666708</v>
      </c>
      <c r="F47" s="7" t="s">
        <v>85</v>
      </c>
      <c r="G47" s="1">
        <v>6</v>
      </c>
      <c r="H47" s="9">
        <f t="shared" si="20"/>
        <v>14.3592684153548</v>
      </c>
      <c r="I47" s="9">
        <f t="shared" si="21"/>
        <v>287.50926841535477</v>
      </c>
      <c r="J47" s="9">
        <f t="shared" si="22"/>
        <v>0.10336768188209755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125.18184070297526</v>
      </c>
      <c r="P47" s="9">
        <f t="shared" si="25"/>
        <v>12.939756687200559</v>
      </c>
      <c r="Q47" s="12">
        <f t="shared" si="26"/>
        <v>3.1055416049281339</v>
      </c>
      <c r="R47" s="9">
        <f t="shared" si="27"/>
        <v>14.125500000000001</v>
      </c>
      <c r="S47" s="13">
        <f t="shared" si="28"/>
        <v>0.21985357013402243</v>
      </c>
      <c r="T47" s="2">
        <f t="shared" si="29"/>
        <v>0.43</v>
      </c>
      <c r="U47" s="14">
        <f t="shared" si="30"/>
        <v>9.4537035157629637E-2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0.10295703515762965</v>
      </c>
      <c r="AR47" s="9">
        <f t="shared" si="35"/>
        <v>136.875</v>
      </c>
      <c r="AS47" s="1">
        <f t="shared" si="36"/>
        <v>0.24</v>
      </c>
      <c r="AT47" s="1">
        <f t="shared" si="37"/>
        <v>1039782.4166666666</v>
      </c>
      <c r="AU47" s="1">
        <f t="shared" si="38"/>
        <v>23561811289.296482</v>
      </c>
    </row>
    <row r="48" spans="1:48" x14ac:dyDescent="0.15">
      <c r="C48" s="7">
        <v>6</v>
      </c>
      <c r="D48" s="8">
        <v>15.5349342</v>
      </c>
      <c r="E48" s="10">
        <f t="shared" si="39"/>
        <v>14.3592684153548</v>
      </c>
      <c r="F48" s="7" t="s">
        <v>83</v>
      </c>
      <c r="G48" s="1">
        <v>7</v>
      </c>
      <c r="H48" s="9">
        <f t="shared" si="20"/>
        <v>15.5349342</v>
      </c>
      <c r="I48" s="9">
        <f t="shared" si="21"/>
        <v>288.68493419999999</v>
      </c>
      <c r="J48" s="9">
        <f t="shared" si="22"/>
        <v>0.11865394411000858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171.0983340157747</v>
      </c>
      <c r="P48" s="9">
        <f t="shared" si="25"/>
        <v>20.301492161623312</v>
      </c>
      <c r="Q48" s="12">
        <f t="shared" si="26"/>
        <v>4.8723581187895944</v>
      </c>
      <c r="R48" s="9">
        <f t="shared" si="27"/>
        <v>14.125500000000001</v>
      </c>
      <c r="S48" s="13">
        <f t="shared" si="28"/>
        <v>0.34493349748961766</v>
      </c>
      <c r="T48" s="2">
        <f t="shared" si="29"/>
        <v>0.43</v>
      </c>
      <c r="U48" s="14">
        <f t="shared" si="30"/>
        <v>0.14832140392053558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0.16392140392053556</v>
      </c>
      <c r="AR48" s="9">
        <f t="shared" si="35"/>
        <v>136.875</v>
      </c>
      <c r="AS48" s="1">
        <f t="shared" si="36"/>
        <v>0.24</v>
      </c>
      <c r="AT48" s="1">
        <f t="shared" si="37"/>
        <v>1039782.4166666666</v>
      </c>
      <c r="AU48" s="1">
        <f t="shared" si="38"/>
        <v>37513562618.998825</v>
      </c>
    </row>
    <row r="49" spans="1:48" x14ac:dyDescent="0.15">
      <c r="C49" s="7">
        <v>7</v>
      </c>
      <c r="D49" s="8">
        <v>17.532049806451599</v>
      </c>
      <c r="E49" s="10">
        <f t="shared" si="39"/>
        <v>15.5349342</v>
      </c>
      <c r="F49" s="7" t="s">
        <v>83</v>
      </c>
      <c r="G49" s="1">
        <v>8</v>
      </c>
      <c r="H49" s="9">
        <f t="shared" si="20"/>
        <v>17.532049806451599</v>
      </c>
      <c r="I49" s="9">
        <f t="shared" si="21"/>
        <v>290.68204980645157</v>
      </c>
      <c r="J49" s="9">
        <f t="shared" si="22"/>
        <v>0.14959598431405827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209.65309185415137</v>
      </c>
      <c r="P49" s="9">
        <f t="shared" si="25"/>
        <v>31.363260640407447</v>
      </c>
      <c r="Q49" s="12">
        <f t="shared" si="26"/>
        <v>7.527182553697787</v>
      </c>
      <c r="R49" s="9">
        <f t="shared" si="27"/>
        <v>14.125500000000001</v>
      </c>
      <c r="S49" s="13">
        <f t="shared" si="28"/>
        <v>0.53287901693375717</v>
      </c>
      <c r="T49" s="2">
        <f t="shared" si="29"/>
        <v>0.43</v>
      </c>
      <c r="U49" s="14">
        <f t="shared" si="30"/>
        <v>0.22913797728151558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0.24473797728151558</v>
      </c>
      <c r="AR49" s="9">
        <f t="shared" si="35"/>
        <v>136.875</v>
      </c>
      <c r="AS49" s="1">
        <f t="shared" si="36"/>
        <v>0.24</v>
      </c>
      <c r="AT49" s="1">
        <f t="shared" si="37"/>
        <v>1039782.4166666666</v>
      </c>
      <c r="AU49" s="1">
        <f t="shared" si="38"/>
        <v>56008509056.254372</v>
      </c>
    </row>
    <row r="50" spans="1:48" x14ac:dyDescent="0.15">
      <c r="C50" s="7">
        <v>8</v>
      </c>
      <c r="D50" s="8">
        <v>18.621090208387098</v>
      </c>
      <c r="E50" s="10">
        <f t="shared" si="39"/>
        <v>17.532049806451599</v>
      </c>
      <c r="F50" s="7" t="s">
        <v>83</v>
      </c>
      <c r="G50" s="1">
        <v>9</v>
      </c>
      <c r="H50" s="9">
        <f t="shared" si="20"/>
        <v>18.621090208387098</v>
      </c>
      <c r="I50" s="9">
        <f t="shared" si="21"/>
        <v>291.77109020838708</v>
      </c>
      <c r="J50" s="9">
        <f t="shared" si="22"/>
        <v>0.16951881426972032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237.14608121374394</v>
      </c>
      <c r="P50" s="9">
        <f t="shared" si="25"/>
        <v>40.200722496064671</v>
      </c>
      <c r="Q50" s="12">
        <f t="shared" si="26"/>
        <v>9.648173399055521</v>
      </c>
      <c r="R50" s="9">
        <f t="shared" si="27"/>
        <v>14.125500000000001</v>
      </c>
      <c r="S50" s="13">
        <f t="shared" si="28"/>
        <v>0.68303234569080884</v>
      </c>
      <c r="T50" s="2">
        <f t="shared" si="29"/>
        <v>0.43</v>
      </c>
      <c r="U50" s="14">
        <f t="shared" si="30"/>
        <v>0.29370390864704782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0.30930390864704782</v>
      </c>
      <c r="AR50" s="9">
        <f t="shared" si="35"/>
        <v>136.875</v>
      </c>
      <c r="AS50" s="1">
        <f t="shared" si="36"/>
        <v>0.24</v>
      </c>
      <c r="AT50" s="1">
        <f t="shared" si="37"/>
        <v>1039782.4166666666</v>
      </c>
      <c r="AU50" s="1">
        <f t="shared" si="38"/>
        <v>70784481268.577774</v>
      </c>
    </row>
    <row r="51" spans="1:48" x14ac:dyDescent="0.15">
      <c r="C51" s="7">
        <v>9</v>
      </c>
      <c r="D51" s="8">
        <v>13.8790423562667</v>
      </c>
      <c r="E51" s="10">
        <f t="shared" si="39"/>
        <v>18.621090208387098</v>
      </c>
      <c r="F51" s="7" t="s">
        <v>83</v>
      </c>
      <c r="G51" s="1">
        <v>10</v>
      </c>
      <c r="H51" s="9">
        <f t="shared" si="20"/>
        <v>13.8790423562667</v>
      </c>
      <c r="I51" s="9">
        <f t="shared" si="21"/>
        <v>287.0290423562667</v>
      </c>
      <c r="J51" s="9">
        <f t="shared" si="22"/>
        <v>9.7673610605544678E-2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255.8016087176793</v>
      </c>
      <c r="P51" s="9">
        <f t="shared" si="25"/>
        <v>24.985066722162511</v>
      </c>
      <c r="Q51" s="12">
        <f t="shared" si="26"/>
        <v>5.9964160133190028</v>
      </c>
      <c r="R51" s="9">
        <f t="shared" si="27"/>
        <v>14.125500000000001</v>
      </c>
      <c r="S51" s="13">
        <f t="shared" si="28"/>
        <v>0.42451000058893507</v>
      </c>
      <c r="T51" s="2">
        <f t="shared" si="29"/>
        <v>0.43</v>
      </c>
      <c r="U51" s="14">
        <f t="shared" si="30"/>
        <v>0.18253930025324208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0.19813930025324206</v>
      </c>
      <c r="AR51" s="9">
        <f t="shared" si="35"/>
        <v>136.875</v>
      </c>
      <c r="AS51" s="1">
        <f t="shared" si="36"/>
        <v>0.24</v>
      </c>
      <c r="AT51" s="1">
        <f t="shared" si="37"/>
        <v>1039782.4166666666</v>
      </c>
      <c r="AU51" s="1">
        <f t="shared" si="38"/>
        <v>45344359367.113945</v>
      </c>
    </row>
    <row r="52" spans="1:48" x14ac:dyDescent="0.15">
      <c r="C52" s="7">
        <v>10</v>
      </c>
      <c r="D52" s="8">
        <v>8.9654063619032307</v>
      </c>
      <c r="E52" s="10">
        <f t="shared" si="39"/>
        <v>13.8790423562667</v>
      </c>
      <c r="F52" s="7" t="s">
        <v>83</v>
      </c>
      <c r="G52" s="1">
        <v>11</v>
      </c>
      <c r="H52" s="9">
        <f t="shared" si="20"/>
        <v>8.9654063619032307</v>
      </c>
      <c r="I52" s="9">
        <f t="shared" si="21"/>
        <v>282.11540636190318</v>
      </c>
      <c r="J52" s="9">
        <f t="shared" si="22"/>
        <v>5.4097965154411315E-2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219.27571489574092</v>
      </c>
      <c r="O52" s="9">
        <f t="shared" si="40"/>
        <v>70.397077099775856</v>
      </c>
      <c r="P52" s="9">
        <f t="shared" si="25"/>
        <v>3.808338623916081</v>
      </c>
      <c r="Q52" s="12">
        <f t="shared" si="26"/>
        <v>0.9140012697398594</v>
      </c>
      <c r="R52" s="9">
        <f t="shared" si="27"/>
        <v>14.125500000000001</v>
      </c>
      <c r="S52" s="13">
        <f t="shared" si="28"/>
        <v>6.4705764025334275E-2</v>
      </c>
      <c r="T52" s="2">
        <f t="shared" si="29"/>
        <v>0.43</v>
      </c>
      <c r="U52" s="14">
        <f t="shared" si="30"/>
        <v>2.7823478530893737E-2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3.6243478530893734E-2</v>
      </c>
      <c r="AR52" s="9">
        <f t="shared" si="35"/>
        <v>136.875</v>
      </c>
      <c r="AS52" s="1">
        <f t="shared" si="36"/>
        <v>0.24</v>
      </c>
      <c r="AT52" s="1">
        <f t="shared" si="37"/>
        <v>1039782.4166666666</v>
      </c>
      <c r="AU52" s="1">
        <f t="shared" si="38"/>
        <v>8294353079.4680586</v>
      </c>
    </row>
    <row r="53" spans="1:48" x14ac:dyDescent="0.15">
      <c r="C53" s="7">
        <v>11</v>
      </c>
      <c r="D53" s="8">
        <v>5.3995785085666697</v>
      </c>
      <c r="E53" s="10">
        <f t="shared" si="39"/>
        <v>8.9654063619032307</v>
      </c>
      <c r="F53" s="7" t="s">
        <v>85</v>
      </c>
      <c r="G53" s="1">
        <v>12</v>
      </c>
      <c r="H53" s="9">
        <f t="shared" si="20"/>
        <v>5.3995785085666697</v>
      </c>
      <c r="I53" s="9">
        <f t="shared" si="21"/>
        <v>278.54957850856664</v>
      </c>
      <c r="J53" s="9">
        <f t="shared" si="22"/>
        <v>3.4777655259602303E-2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125.44498847585976</v>
      </c>
      <c r="P53" s="9">
        <f t="shared" si="25"/>
        <v>4.3626825632582342</v>
      </c>
      <c r="Q53" s="12">
        <f t="shared" si="26"/>
        <v>1.0470438151819761</v>
      </c>
      <c r="R53" s="9">
        <f t="shared" si="27"/>
        <v>14.125500000000001</v>
      </c>
      <c r="S53" s="13">
        <f t="shared" si="28"/>
        <v>7.4124371893524194E-2</v>
      </c>
      <c r="T53" s="2">
        <f t="shared" si="29"/>
        <v>0.43</v>
      </c>
      <c r="U53" s="14">
        <f t="shared" si="30"/>
        <v>3.1873479914215401E-2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4.0293479914215398E-2</v>
      </c>
      <c r="AR53" s="9">
        <f t="shared" si="35"/>
        <v>136.875</v>
      </c>
      <c r="AS53" s="1">
        <f t="shared" si="36"/>
        <v>0.24</v>
      </c>
      <c r="AT53" s="1">
        <f t="shared" si="37"/>
        <v>1039782.4166666666</v>
      </c>
      <c r="AU53" s="1">
        <f t="shared" si="38"/>
        <v>9221199585.5772934</v>
      </c>
      <c r="AV53" s="1">
        <f>SUM(AU42:AU53)</f>
        <v>293909910296.13171</v>
      </c>
    </row>
    <row r="54" spans="1:48" x14ac:dyDescent="0.15">
      <c r="C54" s="7">
        <v>12</v>
      </c>
      <c r="D54" s="8">
        <v>1.7114184721935499</v>
      </c>
      <c r="E54" s="10">
        <f t="shared" si="39"/>
        <v>5.3995785085666697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4.1109012549677404</v>
      </c>
      <c r="E58" s="7"/>
      <c r="F58" s="7"/>
      <c r="G58" s="1">
        <v>1</v>
      </c>
      <c r="H58" s="9">
        <f t="shared" ref="H58:H69" si="41">E59</f>
        <v>4.1109012549677404</v>
      </c>
      <c r="I58" s="9">
        <f t="shared" ref="I58:I69" si="42">H58+273.15</f>
        <v>277.26090125496773</v>
      </c>
      <c r="J58" s="9">
        <f t="shared" ref="J58:J69" si="43">EXP(($C$15*(I58-$C$13))/($C$16*I58*$C$13))</f>
        <v>2.9562501953839387E-2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2.9493522782613763E-3</v>
      </c>
      <c r="Q58" s="12">
        <f t="shared" ref="Q58:Q69" si="47">P58*$B$60</f>
        <v>5.6037693286966153E-4</v>
      </c>
      <c r="R58" s="9">
        <f t="shared" ref="R58:R69" si="48">L58*$B$60</f>
        <v>1.8955666666666669E-2</v>
      </c>
      <c r="S58" s="13">
        <f t="shared" ref="S58:S69" si="49">Q58/R58</f>
        <v>2.9562501953839387E-2</v>
      </c>
      <c r="T58" s="2">
        <f t="shared" ref="T58:T69" si="50">$B$59/100</f>
        <v>0.01</v>
      </c>
      <c r="U58" s="14">
        <f t="shared" ref="U58:U69" si="51">S58*T58</f>
        <v>2.956250195383939E-4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1.2295625019538394E-2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138150</v>
      </c>
      <c r="AU58" s="1">
        <f t="shared" ref="AU58:AU69" si="58">AT58*10000*AS58*0.67*AR58*AQ58</f>
        <v>21573239.504948825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2.1376436010322601</v>
      </c>
      <c r="E59" s="10">
        <f t="shared" ref="E59:E70" si="59">D58</f>
        <v>4.1109012549677404</v>
      </c>
      <c r="F59" s="7" t="s">
        <v>83</v>
      </c>
      <c r="G59" s="1">
        <v>2</v>
      </c>
      <c r="H59" s="9">
        <f t="shared" si="41"/>
        <v>2.1376436010322601</v>
      </c>
      <c r="I59" s="9">
        <f t="shared" si="42"/>
        <v>275.28764360103224</v>
      </c>
      <c r="J59" s="9">
        <f t="shared" si="43"/>
        <v>2.2983647194365193E-2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0.19658398105507197</v>
      </c>
      <c r="P59" s="9">
        <f t="shared" si="46"/>
        <v>4.5182168646335456E-3</v>
      </c>
      <c r="Q59" s="12">
        <f t="shared" si="47"/>
        <v>8.5846120428037368E-4</v>
      </c>
      <c r="R59" s="9">
        <f t="shared" si="48"/>
        <v>1.8955666666666669E-2</v>
      </c>
      <c r="S59" s="13">
        <f t="shared" si="49"/>
        <v>4.5287840273640613E-2</v>
      </c>
      <c r="T59" s="2">
        <f t="shared" si="50"/>
        <v>0.01</v>
      </c>
      <c r="U59" s="14">
        <f t="shared" si="51"/>
        <v>4.5287840273640616E-4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1.2452878402736407E-2</v>
      </c>
      <c r="AR59" s="9">
        <f t="shared" si="55"/>
        <v>9.9766666666666666</v>
      </c>
      <c r="AS59" s="1">
        <f t="shared" si="56"/>
        <v>0.19</v>
      </c>
      <c r="AT59" s="1">
        <f t="shared" si="57"/>
        <v>138150</v>
      </c>
      <c r="AU59" s="1">
        <f t="shared" si="58"/>
        <v>21849147.796987936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-2.1903258934827599</v>
      </c>
      <c r="E60" s="10">
        <f t="shared" si="59"/>
        <v>2.1376436010322601</v>
      </c>
      <c r="F60" s="7" t="s">
        <v>83</v>
      </c>
      <c r="G60" s="1">
        <v>3</v>
      </c>
      <c r="H60" s="9">
        <f t="shared" si="41"/>
        <v>-2.1903258934827599</v>
      </c>
      <c r="I60" s="9">
        <f t="shared" si="42"/>
        <v>270.95967410651724</v>
      </c>
      <c r="J60" s="9">
        <f t="shared" si="43"/>
        <v>1.3063666679346095E-2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0.29183243085710509</v>
      </c>
      <c r="P60" s="9">
        <f t="shared" si="46"/>
        <v>3.8124016029405369E-3</v>
      </c>
      <c r="Q60" s="12">
        <f t="shared" si="47"/>
        <v>7.2435630455870204E-4</v>
      </c>
      <c r="R60" s="9">
        <f t="shared" si="48"/>
        <v>1.8955666666666669E-2</v>
      </c>
      <c r="S60" s="13">
        <f t="shared" si="49"/>
        <v>3.8213180116343504E-2</v>
      </c>
      <c r="T60" s="2">
        <f t="shared" si="50"/>
        <v>0.01</v>
      </c>
      <c r="U60" s="14">
        <f t="shared" si="51"/>
        <v>3.8213180116343504E-4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1.2382131801163435E-2</v>
      </c>
      <c r="AR60" s="9">
        <f t="shared" si="55"/>
        <v>9.9766666666666666</v>
      </c>
      <c r="AS60" s="1">
        <f t="shared" si="56"/>
        <v>0.19</v>
      </c>
      <c r="AT60" s="1">
        <f t="shared" si="57"/>
        <v>138150</v>
      </c>
      <c r="AU60" s="1">
        <f t="shared" si="58"/>
        <v>21725019.631281059</v>
      </c>
    </row>
    <row r="61" spans="1:48" x14ac:dyDescent="0.15">
      <c r="C61" s="7">
        <v>3</v>
      </c>
      <c r="D61" s="8">
        <v>7.1830290529677399</v>
      </c>
      <c r="E61" s="10">
        <f t="shared" si="59"/>
        <v>-2.1903258934827599</v>
      </c>
      <c r="F61" s="7" t="s">
        <v>83</v>
      </c>
      <c r="G61" s="1">
        <v>4</v>
      </c>
      <c r="H61" s="9">
        <f t="shared" si="41"/>
        <v>7.1830290529677399</v>
      </c>
      <c r="I61" s="9">
        <f t="shared" si="42"/>
        <v>280.33302905296773</v>
      </c>
      <c r="J61" s="9">
        <f t="shared" si="43"/>
        <v>4.3438984990530706E-2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0.3877866959208312</v>
      </c>
      <c r="P61" s="9">
        <f t="shared" si="46"/>
        <v>1.6845060463632482E-2</v>
      </c>
      <c r="Q61" s="12">
        <f t="shared" si="47"/>
        <v>3.2005614880901713E-3</v>
      </c>
      <c r="R61" s="9">
        <f t="shared" si="48"/>
        <v>1.8955666666666669E-2</v>
      </c>
      <c r="S61" s="13">
        <f t="shared" si="49"/>
        <v>0.16884457531205291</v>
      </c>
      <c r="T61" s="2">
        <f t="shared" si="50"/>
        <v>0.01</v>
      </c>
      <c r="U61" s="14">
        <f t="shared" si="51"/>
        <v>1.6884457531205291E-3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1.368844575312053E-2</v>
      </c>
      <c r="AR61" s="9">
        <f t="shared" si="55"/>
        <v>9.9766666666666666</v>
      </c>
      <c r="AS61" s="1">
        <f t="shared" si="56"/>
        <v>0.19</v>
      </c>
      <c r="AT61" s="1">
        <f t="shared" si="57"/>
        <v>138150</v>
      </c>
      <c r="AU61" s="1">
        <f t="shared" si="58"/>
        <v>24017007.530183703</v>
      </c>
    </row>
    <row r="62" spans="1:48" x14ac:dyDescent="0.15">
      <c r="C62" s="7">
        <v>4</v>
      </c>
      <c r="D62" s="8">
        <v>8.2818671559666708</v>
      </c>
      <c r="E62" s="10">
        <f t="shared" si="59"/>
        <v>7.1830290529677399</v>
      </c>
      <c r="F62" s="7" t="s">
        <v>83</v>
      </c>
      <c r="G62" s="1">
        <v>5</v>
      </c>
      <c r="H62" s="9">
        <f t="shared" si="41"/>
        <v>8.2818671559666708</v>
      </c>
      <c r="I62" s="9">
        <f t="shared" si="42"/>
        <v>281.43186715596664</v>
      </c>
      <c r="J62" s="9">
        <f t="shared" si="43"/>
        <v>4.9748011851354842E-2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0.35239455368433881</v>
      </c>
      <c r="O62" s="9">
        <f t="shared" si="60"/>
        <v>0.11831374843952658</v>
      </c>
      <c r="P62" s="9">
        <f t="shared" si="46"/>
        <v>5.8858737595477838E-3</v>
      </c>
      <c r="Q62" s="12">
        <f t="shared" si="47"/>
        <v>1.1183160143140788E-3</v>
      </c>
      <c r="R62" s="9">
        <f t="shared" si="48"/>
        <v>1.8955666666666669E-2</v>
      </c>
      <c r="S62" s="13">
        <f t="shared" si="49"/>
        <v>5.8996395852466917E-2</v>
      </c>
      <c r="T62" s="2">
        <f t="shared" si="50"/>
        <v>0.01</v>
      </c>
      <c r="U62" s="14">
        <f t="shared" si="51"/>
        <v>5.8996395852466913E-4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1.2589963958524669E-2</v>
      </c>
      <c r="AR62" s="9">
        <f t="shared" si="55"/>
        <v>9.9766666666666666</v>
      </c>
      <c r="AS62" s="1">
        <f t="shared" si="56"/>
        <v>0.19</v>
      </c>
      <c r="AT62" s="1">
        <f t="shared" si="57"/>
        <v>138150</v>
      </c>
      <c r="AU62" s="1">
        <f t="shared" si="58"/>
        <v>22089670.70842918</v>
      </c>
    </row>
    <row r="63" spans="1:48" x14ac:dyDescent="0.15">
      <c r="C63" s="7">
        <v>5</v>
      </c>
      <c r="D63" s="8">
        <v>14.3592684153548</v>
      </c>
      <c r="E63" s="10">
        <f t="shared" si="59"/>
        <v>8.2818671559666708</v>
      </c>
      <c r="F63" s="7" t="s">
        <v>85</v>
      </c>
      <c r="G63" s="1">
        <v>6</v>
      </c>
      <c r="H63" s="9">
        <f t="shared" si="41"/>
        <v>14.3592684153548</v>
      </c>
      <c r="I63" s="9">
        <f t="shared" si="42"/>
        <v>287.50926841535477</v>
      </c>
      <c r="J63" s="9">
        <f t="shared" si="43"/>
        <v>0.10336768188209755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0.21219454134664548</v>
      </c>
      <c r="P63" s="9">
        <f t="shared" si="46"/>
        <v>2.1934057847037645E-2</v>
      </c>
      <c r="Q63" s="12">
        <f t="shared" si="47"/>
        <v>4.1674709909371522E-3</v>
      </c>
      <c r="R63" s="9">
        <f t="shared" si="48"/>
        <v>1.8955666666666669E-2</v>
      </c>
      <c r="S63" s="13">
        <f t="shared" si="49"/>
        <v>0.21985357013402246</v>
      </c>
      <c r="T63" s="2">
        <f t="shared" si="50"/>
        <v>0.01</v>
      </c>
      <c r="U63" s="14">
        <f t="shared" si="51"/>
        <v>2.1985357013402248E-3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1.4198535701340225E-2</v>
      </c>
      <c r="AR63" s="9">
        <f t="shared" si="55"/>
        <v>9.9766666666666666</v>
      </c>
      <c r="AS63" s="1">
        <f t="shared" si="56"/>
        <v>0.19</v>
      </c>
      <c r="AT63" s="1">
        <f t="shared" si="57"/>
        <v>138150</v>
      </c>
      <c r="AU63" s="1">
        <f t="shared" si="58"/>
        <v>24911983.800566383</v>
      </c>
    </row>
    <row r="64" spans="1:48" x14ac:dyDescent="0.15">
      <c r="C64" s="7">
        <v>6</v>
      </c>
      <c r="D64" s="8">
        <v>15.5349342</v>
      </c>
      <c r="E64" s="10">
        <f t="shared" si="59"/>
        <v>14.3592684153548</v>
      </c>
      <c r="F64" s="7" t="s">
        <v>83</v>
      </c>
      <c r="G64" s="1">
        <v>7</v>
      </c>
      <c r="H64" s="9">
        <f t="shared" si="41"/>
        <v>15.5349342</v>
      </c>
      <c r="I64" s="9">
        <f t="shared" si="42"/>
        <v>288.68493419999999</v>
      </c>
      <c r="J64" s="9">
        <f t="shared" si="43"/>
        <v>0.11865394411000858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0.29002715016627451</v>
      </c>
      <c r="P64" s="9">
        <f t="shared" si="46"/>
        <v>3.4412865266214204E-2</v>
      </c>
      <c r="Q64" s="12">
        <f t="shared" si="47"/>
        <v>6.5384444005806988E-3</v>
      </c>
      <c r="R64" s="9">
        <f t="shared" si="48"/>
        <v>1.8955666666666669E-2</v>
      </c>
      <c r="S64" s="13">
        <f t="shared" si="49"/>
        <v>0.34493349748961777</v>
      </c>
      <c r="T64" s="2">
        <f t="shared" si="50"/>
        <v>0.01</v>
      </c>
      <c r="U64" s="14">
        <f t="shared" si="51"/>
        <v>3.4493349748961778E-3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2.3549334974896176E-2</v>
      </c>
      <c r="AR64" s="9">
        <f t="shared" si="55"/>
        <v>9.9766666666666666</v>
      </c>
      <c r="AS64" s="1">
        <f t="shared" si="56"/>
        <v>0.19</v>
      </c>
      <c r="AT64" s="1">
        <f t="shared" si="57"/>
        <v>138150</v>
      </c>
      <c r="AU64" s="1">
        <f t="shared" si="58"/>
        <v>41318391.117849492</v>
      </c>
    </row>
    <row r="65" spans="1:48" x14ac:dyDescent="0.15">
      <c r="C65" s="7">
        <v>7</v>
      </c>
      <c r="D65" s="8">
        <v>17.532049806451599</v>
      </c>
      <c r="E65" s="10">
        <f t="shared" si="59"/>
        <v>15.5349342</v>
      </c>
      <c r="F65" s="7" t="s">
        <v>83</v>
      </c>
      <c r="G65" s="1">
        <v>8</v>
      </c>
      <c r="H65" s="9">
        <f t="shared" si="41"/>
        <v>17.532049806451599</v>
      </c>
      <c r="I65" s="9">
        <f t="shared" si="42"/>
        <v>290.68204980645157</v>
      </c>
      <c r="J65" s="9">
        <f t="shared" si="43"/>
        <v>0.14959598431405827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0.355380951566727</v>
      </c>
      <c r="P65" s="9">
        <f t="shared" si="46"/>
        <v>5.3163563256091194E-2</v>
      </c>
      <c r="Q65" s="12">
        <f t="shared" si="47"/>
        <v>1.0101077018657327E-2</v>
      </c>
      <c r="R65" s="9">
        <f t="shared" si="48"/>
        <v>1.8955666666666669E-2</v>
      </c>
      <c r="S65" s="13">
        <f t="shared" si="49"/>
        <v>0.53287901693375728</v>
      </c>
      <c r="T65" s="2">
        <f t="shared" si="50"/>
        <v>0.01</v>
      </c>
      <c r="U65" s="14">
        <f t="shared" si="51"/>
        <v>5.3287901693375725E-3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2.5428790169337571E-2</v>
      </c>
      <c r="AR65" s="9">
        <f t="shared" si="55"/>
        <v>9.9766666666666666</v>
      </c>
      <c r="AS65" s="1">
        <f t="shared" si="56"/>
        <v>0.19</v>
      </c>
      <c r="AT65" s="1">
        <f t="shared" si="57"/>
        <v>138150</v>
      </c>
      <c r="AU65" s="1">
        <f t="shared" si="58"/>
        <v>44615981.682304308</v>
      </c>
    </row>
    <row r="66" spans="1:48" x14ac:dyDescent="0.15">
      <c r="C66" s="7">
        <v>8</v>
      </c>
      <c r="D66" s="8">
        <v>18.621090208387098</v>
      </c>
      <c r="E66" s="10">
        <f t="shared" si="59"/>
        <v>17.532049806451599</v>
      </c>
      <c r="F66" s="7" t="s">
        <v>83</v>
      </c>
      <c r="G66" s="1">
        <v>9</v>
      </c>
      <c r="H66" s="9">
        <f t="shared" si="41"/>
        <v>18.621090208387098</v>
      </c>
      <c r="I66" s="9">
        <f t="shared" si="42"/>
        <v>291.77109020838708</v>
      </c>
      <c r="J66" s="9">
        <f t="shared" si="43"/>
        <v>0.16951881426972032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0.4019840549773025</v>
      </c>
      <c r="P66" s="9">
        <f t="shared" si="46"/>
        <v>6.8143860355086378E-2</v>
      </c>
      <c r="Q66" s="12">
        <f t="shared" si="47"/>
        <v>1.2947333467466411E-2</v>
      </c>
      <c r="R66" s="9">
        <f t="shared" si="48"/>
        <v>1.8955666666666669E-2</v>
      </c>
      <c r="S66" s="13">
        <f t="shared" si="49"/>
        <v>0.68303234569080884</v>
      </c>
      <c r="T66" s="2">
        <f t="shared" si="50"/>
        <v>0.01</v>
      </c>
      <c r="U66" s="14">
        <f t="shared" si="51"/>
        <v>6.8303234569080887E-3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2.6930323456908087E-2</v>
      </c>
      <c r="AR66" s="9">
        <f t="shared" si="55"/>
        <v>9.9766666666666666</v>
      </c>
      <c r="AS66" s="1">
        <f t="shared" si="56"/>
        <v>0.19</v>
      </c>
      <c r="AT66" s="1">
        <f t="shared" si="57"/>
        <v>138150</v>
      </c>
      <c r="AU66" s="1">
        <f t="shared" si="58"/>
        <v>47250490.882604241</v>
      </c>
    </row>
    <row r="67" spans="1:48" x14ac:dyDescent="0.15">
      <c r="C67" s="7">
        <v>9</v>
      </c>
      <c r="D67" s="8">
        <v>13.8790423562667</v>
      </c>
      <c r="E67" s="10">
        <f t="shared" si="59"/>
        <v>18.621090208387098</v>
      </c>
      <c r="F67" s="7" t="s">
        <v>83</v>
      </c>
      <c r="G67" s="1">
        <v>10</v>
      </c>
      <c r="H67" s="9">
        <f t="shared" si="41"/>
        <v>13.8790423562667</v>
      </c>
      <c r="I67" s="9">
        <f t="shared" si="42"/>
        <v>287.0290423562667</v>
      </c>
      <c r="J67" s="9">
        <f t="shared" si="43"/>
        <v>9.7673610605544678E-2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0.43360686128888282</v>
      </c>
      <c r="P67" s="9">
        <f t="shared" si="46"/>
        <v>4.2351947725422764E-2</v>
      </c>
      <c r="Q67" s="12">
        <f t="shared" si="47"/>
        <v>8.0468700678303258E-3</v>
      </c>
      <c r="R67" s="9">
        <f t="shared" si="48"/>
        <v>1.8955666666666669E-2</v>
      </c>
      <c r="S67" s="13">
        <f t="shared" si="49"/>
        <v>0.42451000058893512</v>
      </c>
      <c r="T67" s="2">
        <f t="shared" si="50"/>
        <v>0.01</v>
      </c>
      <c r="U67" s="14">
        <f t="shared" si="51"/>
        <v>4.2451000058893514E-3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2.4345100005889353E-2</v>
      </c>
      <c r="AR67" s="9">
        <f t="shared" si="55"/>
        <v>9.9766666666666666</v>
      </c>
      <c r="AS67" s="1">
        <f t="shared" si="56"/>
        <v>0.19</v>
      </c>
      <c r="AT67" s="1">
        <f t="shared" si="57"/>
        <v>138150</v>
      </c>
      <c r="AU67" s="1">
        <f t="shared" si="58"/>
        <v>42714597.457584091</v>
      </c>
    </row>
    <row r="68" spans="1:48" x14ac:dyDescent="0.15">
      <c r="C68" s="7">
        <v>10</v>
      </c>
      <c r="D68" s="8">
        <v>8.9654063619032307</v>
      </c>
      <c r="E68" s="10">
        <f t="shared" si="59"/>
        <v>13.8790423562667</v>
      </c>
      <c r="F68" s="7" t="s">
        <v>83</v>
      </c>
      <c r="G68" s="1">
        <v>11</v>
      </c>
      <c r="H68" s="9">
        <f t="shared" si="41"/>
        <v>8.9654063619032307</v>
      </c>
      <c r="I68" s="9">
        <f t="shared" si="42"/>
        <v>282.11540636190318</v>
      </c>
      <c r="J68" s="9">
        <f t="shared" si="43"/>
        <v>5.4097965154411315E-2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0.37169216788528703</v>
      </c>
      <c r="O68" s="9">
        <f t="shared" si="60"/>
        <v>0.11932941234483968</v>
      </c>
      <c r="P68" s="9">
        <f t="shared" si="46"/>
        <v>6.4554783909275167E-3</v>
      </c>
      <c r="Q68" s="12">
        <f t="shared" si="47"/>
        <v>1.2265408942762281E-3</v>
      </c>
      <c r="R68" s="9">
        <f t="shared" si="48"/>
        <v>1.8955666666666669E-2</v>
      </c>
      <c r="S68" s="13">
        <f t="shared" si="49"/>
        <v>6.4705764025334261E-2</v>
      </c>
      <c r="T68" s="2">
        <f t="shared" si="50"/>
        <v>0.01</v>
      </c>
      <c r="U68" s="14">
        <f t="shared" si="51"/>
        <v>6.4705764025334267E-4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1.2647057640253343E-2</v>
      </c>
      <c r="AR68" s="9">
        <f t="shared" si="55"/>
        <v>9.9766666666666666</v>
      </c>
      <c r="AS68" s="1">
        <f t="shared" si="56"/>
        <v>0.19</v>
      </c>
      <c r="AT68" s="1">
        <f t="shared" si="57"/>
        <v>138150</v>
      </c>
      <c r="AU68" s="1">
        <f t="shared" si="58"/>
        <v>22189844.198446549</v>
      </c>
    </row>
    <row r="69" spans="1:48" x14ac:dyDescent="0.15">
      <c r="C69" s="7">
        <v>11</v>
      </c>
      <c r="D69" s="8">
        <v>5.3995785085666697</v>
      </c>
      <c r="E69" s="10">
        <f t="shared" si="59"/>
        <v>8.9654063619032307</v>
      </c>
      <c r="F69" s="7" t="s">
        <v>85</v>
      </c>
      <c r="G69" s="1">
        <v>12</v>
      </c>
      <c r="H69" s="9">
        <f t="shared" si="41"/>
        <v>5.3995785085666697</v>
      </c>
      <c r="I69" s="9">
        <f t="shared" si="42"/>
        <v>278.54957850856664</v>
      </c>
      <c r="J69" s="9">
        <f t="shared" si="43"/>
        <v>3.4777655259602303E-2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0.21264060062057882</v>
      </c>
      <c r="P69" s="9">
        <f t="shared" si="46"/>
        <v>7.3951415025772654E-3</v>
      </c>
      <c r="Q69" s="12">
        <f t="shared" si="47"/>
        <v>1.4050768854896804E-3</v>
      </c>
      <c r="R69" s="9">
        <f t="shared" si="48"/>
        <v>1.8955666666666669E-2</v>
      </c>
      <c r="S69" s="13">
        <f t="shared" si="49"/>
        <v>7.4124371893524194E-2</v>
      </c>
      <c r="T69" s="2">
        <f t="shared" si="50"/>
        <v>0.01</v>
      </c>
      <c r="U69" s="14">
        <f t="shared" si="51"/>
        <v>7.41243718935242E-4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1.2741243718935242E-2</v>
      </c>
      <c r="AR69" s="9">
        <f t="shared" si="55"/>
        <v>9.9766666666666666</v>
      </c>
      <c r="AS69" s="1">
        <f t="shared" si="56"/>
        <v>0.19</v>
      </c>
      <c r="AT69" s="1">
        <f t="shared" si="57"/>
        <v>138150</v>
      </c>
      <c r="AU69" s="1">
        <f t="shared" si="58"/>
        <v>22355098.004593674</v>
      </c>
      <c r="AV69" s="1">
        <f>SUM(AU58:AU69)</f>
        <v>356610472.31577945</v>
      </c>
    </row>
    <row r="70" spans="1:48" x14ac:dyDescent="0.15">
      <c r="C70" s="7">
        <v>12</v>
      </c>
      <c r="D70" s="8">
        <v>1.7114184721935499</v>
      </c>
      <c r="E70" s="10">
        <f t="shared" si="59"/>
        <v>5.3995785085666697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4.1109012549677404</v>
      </c>
      <c r="E73" s="7"/>
      <c r="F73" s="7"/>
      <c r="G73" s="1">
        <v>1</v>
      </c>
      <c r="H73" s="9">
        <f t="shared" ref="H73:H84" si="61">E74</f>
        <v>4.1109012549677404</v>
      </c>
      <c r="I73" s="9">
        <f t="shared" ref="I73:I84" si="62">H73+273.15</f>
        <v>277.26090125496773</v>
      </c>
      <c r="J73" s="9">
        <f t="shared" ref="J73:J84" si="63">EXP(($C$15*(I73-$C$13))/($C$16*I73*$C$13))</f>
        <v>2.9562501953839387E-2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3.2370939639454134E-3</v>
      </c>
      <c r="Q73" s="12">
        <f t="shared" ref="Q73:Q84" si="67">P73*$B$75</f>
        <v>5.8267691351017437E-4</v>
      </c>
      <c r="R73" s="9">
        <f t="shared" ref="R73:R84" si="68">L73*$B$75</f>
        <v>1.9710000000000002E-2</v>
      </c>
      <c r="S73" s="13">
        <f t="shared" ref="S73:S84" si="69">Q73/R73</f>
        <v>2.9562501953839387E-2</v>
      </c>
      <c r="T73" s="2">
        <f t="shared" ref="T73:T84" si="70">$B$74/100</f>
        <v>0.01</v>
      </c>
      <c r="U73" s="14">
        <f t="shared" ref="U73:U84" si="71">S73*T73</f>
        <v>2.956250195383939E-4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1.2895625019538394E-2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13500</v>
      </c>
      <c r="AU73" s="1">
        <f t="shared" ref="AU73:AU84" si="78">AT73*10000*AS73*0.67*AR73*AQ73</f>
        <v>2298992.6968269958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2.1376436010322601</v>
      </c>
      <c r="E74" s="10">
        <f t="shared" ref="E74:E85" si="79">D73</f>
        <v>4.1109012549677404</v>
      </c>
      <c r="F74" s="7" t="s">
        <v>83</v>
      </c>
      <c r="G74" s="1">
        <v>2</v>
      </c>
      <c r="H74" s="9">
        <f t="shared" si="61"/>
        <v>2.1376436010322601</v>
      </c>
      <c r="I74" s="9">
        <f t="shared" si="62"/>
        <v>275.28764360103224</v>
      </c>
      <c r="J74" s="9">
        <f t="shared" si="63"/>
        <v>2.2983647194365193E-2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0.21576290603605461</v>
      </c>
      <c r="P74" s="9">
        <f t="shared" si="66"/>
        <v>4.9590185099636476E-3</v>
      </c>
      <c r="Q74" s="12">
        <f t="shared" si="67"/>
        <v>8.9262333179345658E-4</v>
      </c>
      <c r="R74" s="9">
        <f t="shared" si="68"/>
        <v>1.9710000000000002E-2</v>
      </c>
      <c r="S74" s="13">
        <f t="shared" si="69"/>
        <v>4.5287840273640613E-2</v>
      </c>
      <c r="T74" s="2">
        <f t="shared" si="70"/>
        <v>0.01</v>
      </c>
      <c r="U74" s="14">
        <f t="shared" si="71"/>
        <v>4.5287840273640616E-4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1.3052878402736407E-2</v>
      </c>
      <c r="AR74" s="9">
        <f t="shared" si="75"/>
        <v>10.950000000000001</v>
      </c>
      <c r="AS74" s="1">
        <f t="shared" si="76"/>
        <v>0.18</v>
      </c>
      <c r="AT74" s="1">
        <f t="shared" si="77"/>
        <v>13500</v>
      </c>
      <c r="AU74" s="1">
        <f t="shared" si="78"/>
        <v>2327027.3503607186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-2.1903258934827599</v>
      </c>
      <c r="E75" s="10">
        <f t="shared" si="79"/>
        <v>2.1376436010322601</v>
      </c>
      <c r="F75" s="7" t="s">
        <v>83</v>
      </c>
      <c r="G75" s="1">
        <v>3</v>
      </c>
      <c r="H75" s="9">
        <f t="shared" si="61"/>
        <v>-2.1903258934827599</v>
      </c>
      <c r="I75" s="9">
        <f t="shared" si="62"/>
        <v>270.95967410651724</v>
      </c>
      <c r="J75" s="9">
        <f t="shared" si="63"/>
        <v>1.3063666679346095E-2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0.32030388752609096</v>
      </c>
      <c r="P75" s="9">
        <f t="shared" si="66"/>
        <v>4.1843432227396133E-3</v>
      </c>
      <c r="Q75" s="12">
        <f t="shared" si="67"/>
        <v>7.531817800931304E-4</v>
      </c>
      <c r="R75" s="9">
        <f t="shared" si="68"/>
        <v>1.9710000000000002E-2</v>
      </c>
      <c r="S75" s="13">
        <f t="shared" si="69"/>
        <v>3.8213180116343497E-2</v>
      </c>
      <c r="T75" s="2">
        <f t="shared" si="70"/>
        <v>0.01</v>
      </c>
      <c r="U75" s="14">
        <f t="shared" si="71"/>
        <v>3.8213180116343498E-4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1.2982131801163435E-2</v>
      </c>
      <c r="AR75" s="9">
        <f t="shared" si="75"/>
        <v>10.950000000000001</v>
      </c>
      <c r="AS75" s="1">
        <f t="shared" si="76"/>
        <v>0.18</v>
      </c>
      <c r="AT75" s="1">
        <f t="shared" si="77"/>
        <v>13500</v>
      </c>
      <c r="AU75" s="1">
        <f t="shared" si="78"/>
        <v>2314414.8620094243</v>
      </c>
    </row>
    <row r="76" spans="1:48" x14ac:dyDescent="0.15">
      <c r="C76" s="7">
        <v>3</v>
      </c>
      <c r="D76" s="8">
        <v>7.1830290529677399</v>
      </c>
      <c r="E76" s="10">
        <f t="shared" si="79"/>
        <v>-2.1903258934827599</v>
      </c>
      <c r="F76" s="7" t="s">
        <v>83</v>
      </c>
      <c r="G76" s="1">
        <v>4</v>
      </c>
      <c r="H76" s="9">
        <f t="shared" si="61"/>
        <v>7.1830290529677399</v>
      </c>
      <c r="I76" s="9">
        <f t="shared" si="62"/>
        <v>280.33302905296773</v>
      </c>
      <c r="J76" s="9">
        <f t="shared" si="63"/>
        <v>4.3438984990530706E-2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0.42561954430335136</v>
      </c>
      <c r="P76" s="9">
        <f t="shared" si="66"/>
        <v>1.8488480996669797E-2</v>
      </c>
      <c r="Q76" s="12">
        <f t="shared" si="67"/>
        <v>3.3279265794005633E-3</v>
      </c>
      <c r="R76" s="9">
        <f t="shared" si="68"/>
        <v>1.9710000000000002E-2</v>
      </c>
      <c r="S76" s="13">
        <f t="shared" si="69"/>
        <v>0.16884457531205291</v>
      </c>
      <c r="T76" s="2">
        <f t="shared" si="70"/>
        <v>0.01</v>
      </c>
      <c r="U76" s="14">
        <f t="shared" si="71"/>
        <v>1.6884457531205291E-3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1.428844575312053E-2</v>
      </c>
      <c r="AR76" s="9">
        <f t="shared" si="75"/>
        <v>10.950000000000001</v>
      </c>
      <c r="AS76" s="1">
        <f t="shared" si="76"/>
        <v>0.18</v>
      </c>
      <c r="AT76" s="1">
        <f t="shared" si="77"/>
        <v>13500</v>
      </c>
      <c r="AU76" s="1">
        <f t="shared" si="78"/>
        <v>2547300.5291067814</v>
      </c>
    </row>
    <row r="77" spans="1:48" x14ac:dyDescent="0.15">
      <c r="C77" s="7">
        <v>4</v>
      </c>
      <c r="D77" s="8">
        <v>8.2818671559666708</v>
      </c>
      <c r="E77" s="10">
        <f t="shared" si="79"/>
        <v>7.1830290529677399</v>
      </c>
      <c r="F77" s="7" t="s">
        <v>83</v>
      </c>
      <c r="G77" s="1">
        <v>5</v>
      </c>
      <c r="H77" s="9">
        <f t="shared" si="61"/>
        <v>8.2818671559666708</v>
      </c>
      <c r="I77" s="9">
        <f t="shared" si="62"/>
        <v>281.43186715596664</v>
      </c>
      <c r="J77" s="9">
        <f t="shared" si="63"/>
        <v>4.9748011851354842E-2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0.38677451014134756</v>
      </c>
      <c r="O77" s="9">
        <f t="shared" si="80"/>
        <v>0.12985655316533407</v>
      </c>
      <c r="P77" s="9">
        <f t="shared" si="66"/>
        <v>6.4601053458451293E-3</v>
      </c>
      <c r="Q77" s="12">
        <f t="shared" si="67"/>
        <v>1.1628189622521232E-3</v>
      </c>
      <c r="R77" s="9">
        <f t="shared" si="68"/>
        <v>1.9710000000000002E-2</v>
      </c>
      <c r="S77" s="13">
        <f t="shared" si="69"/>
        <v>5.8996395852466924E-2</v>
      </c>
      <c r="T77" s="2">
        <f t="shared" si="70"/>
        <v>0.01</v>
      </c>
      <c r="U77" s="14">
        <f t="shared" si="71"/>
        <v>5.8996395852466924E-4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1.318996395852467E-2</v>
      </c>
      <c r="AR77" s="9">
        <f t="shared" si="75"/>
        <v>10.950000000000001</v>
      </c>
      <c r="AS77" s="1">
        <f t="shared" si="76"/>
        <v>0.18</v>
      </c>
      <c r="AT77" s="1">
        <f t="shared" si="77"/>
        <v>13500</v>
      </c>
      <c r="AU77" s="1">
        <f t="shared" si="78"/>
        <v>2351466.5451357053</v>
      </c>
    </row>
    <row r="78" spans="1:48" x14ac:dyDescent="0.15">
      <c r="C78" s="7">
        <v>5</v>
      </c>
      <c r="D78" s="8">
        <v>14.3592684153548</v>
      </c>
      <c r="E78" s="10">
        <f t="shared" si="79"/>
        <v>8.2818671559666708</v>
      </c>
      <c r="F78" s="7" t="s">
        <v>85</v>
      </c>
      <c r="G78" s="1">
        <v>6</v>
      </c>
      <c r="H78" s="9">
        <f t="shared" si="61"/>
        <v>14.3592684153548</v>
      </c>
      <c r="I78" s="9">
        <f t="shared" si="62"/>
        <v>287.50926841535477</v>
      </c>
      <c r="J78" s="9">
        <f t="shared" si="63"/>
        <v>0.10336768188209755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0.23289644781948896</v>
      </c>
      <c r="P78" s="9">
        <f t="shared" si="66"/>
        <v>2.4073965929675468E-2</v>
      </c>
      <c r="Q78" s="12">
        <f t="shared" si="67"/>
        <v>4.3333138673415841E-3</v>
      </c>
      <c r="R78" s="9">
        <f t="shared" si="68"/>
        <v>1.9710000000000002E-2</v>
      </c>
      <c r="S78" s="13">
        <f t="shared" si="69"/>
        <v>0.21985357013402251</v>
      </c>
      <c r="T78" s="2">
        <f t="shared" si="70"/>
        <v>0.01</v>
      </c>
      <c r="U78" s="14">
        <f t="shared" si="71"/>
        <v>2.1985357013402252E-3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1.4798535701340225E-2</v>
      </c>
      <c r="AR78" s="9">
        <f t="shared" si="75"/>
        <v>10.950000000000001</v>
      </c>
      <c r="AS78" s="1">
        <f t="shared" si="76"/>
        <v>0.18</v>
      </c>
      <c r="AT78" s="1">
        <f t="shared" si="77"/>
        <v>13500</v>
      </c>
      <c r="AU78" s="1">
        <f t="shared" si="78"/>
        <v>2638237.8093010467</v>
      </c>
    </row>
    <row r="79" spans="1:48" x14ac:dyDescent="0.15">
      <c r="C79" s="7">
        <v>6</v>
      </c>
      <c r="D79" s="8">
        <v>15.5349342</v>
      </c>
      <c r="E79" s="10">
        <f t="shared" si="79"/>
        <v>14.3592684153548</v>
      </c>
      <c r="F79" s="7" t="s">
        <v>83</v>
      </c>
      <c r="G79" s="1">
        <v>7</v>
      </c>
      <c r="H79" s="9">
        <f t="shared" si="61"/>
        <v>15.5349342</v>
      </c>
      <c r="I79" s="9">
        <f t="shared" si="62"/>
        <v>288.68493419999999</v>
      </c>
      <c r="J79" s="9">
        <f t="shared" si="63"/>
        <v>0.11865394411000858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0.31832248188981349</v>
      </c>
      <c r="P79" s="9">
        <f t="shared" si="66"/>
        <v>3.7770217975113152E-2</v>
      </c>
      <c r="Q79" s="12">
        <f t="shared" si="67"/>
        <v>6.7986392355203666E-3</v>
      </c>
      <c r="R79" s="9">
        <f t="shared" si="68"/>
        <v>1.9710000000000002E-2</v>
      </c>
      <c r="S79" s="13">
        <f t="shared" si="69"/>
        <v>0.34493349748961777</v>
      </c>
      <c r="T79" s="2">
        <f t="shared" si="70"/>
        <v>0.01</v>
      </c>
      <c r="U79" s="14">
        <f t="shared" si="71"/>
        <v>3.4493349748961778E-3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2.5049334974896177E-2</v>
      </c>
      <c r="AR79" s="9">
        <f t="shared" si="75"/>
        <v>10.950000000000001</v>
      </c>
      <c r="AS79" s="1">
        <f t="shared" si="76"/>
        <v>0.18</v>
      </c>
      <c r="AT79" s="1">
        <f t="shared" si="77"/>
        <v>13500</v>
      </c>
      <c r="AU79" s="1">
        <f t="shared" si="78"/>
        <v>4465719.0388528174</v>
      </c>
    </row>
    <row r="80" spans="1:48" x14ac:dyDescent="0.15">
      <c r="C80" s="7">
        <v>7</v>
      </c>
      <c r="D80" s="8">
        <v>17.532049806451599</v>
      </c>
      <c r="E80" s="10">
        <f t="shared" si="79"/>
        <v>15.5349342</v>
      </c>
      <c r="F80" s="7" t="s">
        <v>83</v>
      </c>
      <c r="G80" s="1">
        <v>8</v>
      </c>
      <c r="H80" s="9">
        <f t="shared" si="61"/>
        <v>17.532049806451599</v>
      </c>
      <c r="I80" s="9">
        <f t="shared" si="62"/>
        <v>290.68204980645157</v>
      </c>
      <c r="J80" s="9">
        <f t="shared" si="63"/>
        <v>0.14959598431405827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0.39005226391470038</v>
      </c>
      <c r="P80" s="9">
        <f t="shared" si="66"/>
        <v>5.8350252354246436E-2</v>
      </c>
      <c r="Q80" s="12">
        <f t="shared" si="67"/>
        <v>1.0503045423764358E-2</v>
      </c>
      <c r="R80" s="9">
        <f t="shared" si="68"/>
        <v>1.9710000000000002E-2</v>
      </c>
      <c r="S80" s="13">
        <f t="shared" si="69"/>
        <v>0.53287901693375728</v>
      </c>
      <c r="T80" s="2">
        <f t="shared" si="70"/>
        <v>0.01</v>
      </c>
      <c r="U80" s="14">
        <f t="shared" si="71"/>
        <v>5.3287901693375725E-3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2.6928790169337573E-2</v>
      </c>
      <c r="AR80" s="9">
        <f t="shared" si="75"/>
        <v>10.950000000000001</v>
      </c>
      <c r="AS80" s="1">
        <f t="shared" si="76"/>
        <v>0.18</v>
      </c>
      <c r="AT80" s="1">
        <f t="shared" si="77"/>
        <v>13500</v>
      </c>
      <c r="AU80" s="1">
        <f t="shared" si="78"/>
        <v>4800782.5785794863</v>
      </c>
    </row>
    <row r="81" spans="1:48" x14ac:dyDescent="0.15">
      <c r="C81" s="7">
        <v>8</v>
      </c>
      <c r="D81" s="8">
        <v>18.621090208387098</v>
      </c>
      <c r="E81" s="10">
        <f t="shared" si="79"/>
        <v>17.532049806451599</v>
      </c>
      <c r="F81" s="7" t="s">
        <v>83</v>
      </c>
      <c r="G81" s="1">
        <v>9</v>
      </c>
      <c r="H81" s="9">
        <f t="shared" si="61"/>
        <v>18.621090208387098</v>
      </c>
      <c r="I81" s="9">
        <f t="shared" si="62"/>
        <v>291.77109020838708</v>
      </c>
      <c r="J81" s="9">
        <f t="shared" si="63"/>
        <v>0.16951881426972032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0.44120201156045397</v>
      </c>
      <c r="P81" s="9">
        <f t="shared" si="66"/>
        <v>7.4792041853143587E-2</v>
      </c>
      <c r="Q81" s="12">
        <f t="shared" si="67"/>
        <v>1.3462567533565846E-2</v>
      </c>
      <c r="R81" s="9">
        <f t="shared" si="68"/>
        <v>1.9710000000000002E-2</v>
      </c>
      <c r="S81" s="13">
        <f t="shared" si="69"/>
        <v>0.68303234569080895</v>
      </c>
      <c r="T81" s="2">
        <f t="shared" si="70"/>
        <v>0.01</v>
      </c>
      <c r="U81" s="14">
        <f t="shared" si="71"/>
        <v>6.8303234569080896E-3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2.8430323456908092E-2</v>
      </c>
      <c r="AR81" s="9">
        <f t="shared" si="75"/>
        <v>10.950000000000001</v>
      </c>
      <c r="AS81" s="1">
        <f t="shared" si="76"/>
        <v>0.18</v>
      </c>
      <c r="AT81" s="1">
        <f t="shared" si="77"/>
        <v>13500</v>
      </c>
      <c r="AU81" s="1">
        <f t="shared" si="78"/>
        <v>5068471.3534110319</v>
      </c>
    </row>
    <row r="82" spans="1:48" x14ac:dyDescent="0.15">
      <c r="C82" s="7">
        <v>9</v>
      </c>
      <c r="D82" s="8">
        <v>13.8790423562667</v>
      </c>
      <c r="E82" s="10">
        <f t="shared" si="79"/>
        <v>18.621090208387098</v>
      </c>
      <c r="F82" s="7" t="s">
        <v>83</v>
      </c>
      <c r="G82" s="1">
        <v>10</v>
      </c>
      <c r="H82" s="9">
        <f t="shared" si="61"/>
        <v>13.8790423562667</v>
      </c>
      <c r="I82" s="9">
        <f t="shared" si="62"/>
        <v>287.0290423562667</v>
      </c>
      <c r="J82" s="9">
        <f t="shared" si="63"/>
        <v>9.7673610605544678E-2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0.47590996970731037</v>
      </c>
      <c r="P82" s="9">
        <f t="shared" si="66"/>
        <v>4.6483845064488397E-2</v>
      </c>
      <c r="Q82" s="12">
        <f t="shared" si="67"/>
        <v>8.3670921116079117E-3</v>
      </c>
      <c r="R82" s="9">
        <f t="shared" si="68"/>
        <v>1.9710000000000002E-2</v>
      </c>
      <c r="S82" s="13">
        <f t="shared" si="69"/>
        <v>0.42451000058893512</v>
      </c>
      <c r="T82" s="2">
        <f t="shared" si="70"/>
        <v>0.01</v>
      </c>
      <c r="U82" s="14">
        <f t="shared" si="71"/>
        <v>4.2451000058893514E-3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2.5845100005889354E-2</v>
      </c>
      <c r="AR82" s="9">
        <f t="shared" si="75"/>
        <v>10.950000000000001</v>
      </c>
      <c r="AS82" s="1">
        <f t="shared" si="76"/>
        <v>0.18</v>
      </c>
      <c r="AT82" s="1">
        <f t="shared" si="77"/>
        <v>13500</v>
      </c>
      <c r="AU82" s="1">
        <f t="shared" si="78"/>
        <v>4607585.6014949372</v>
      </c>
    </row>
    <row r="83" spans="1:48" x14ac:dyDescent="0.15">
      <c r="C83" s="7">
        <v>10</v>
      </c>
      <c r="D83" s="8">
        <v>8.9654063619032307</v>
      </c>
      <c r="E83" s="10">
        <f t="shared" si="79"/>
        <v>13.8790423562667</v>
      </c>
      <c r="F83" s="7" t="s">
        <v>83</v>
      </c>
      <c r="G83" s="1">
        <v>11</v>
      </c>
      <c r="H83" s="9">
        <f t="shared" si="61"/>
        <v>8.9654063619032307</v>
      </c>
      <c r="I83" s="9">
        <f t="shared" si="62"/>
        <v>282.11540636190318</v>
      </c>
      <c r="J83" s="9">
        <f t="shared" si="63"/>
        <v>5.4097965154411315E-2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0.40795481841068088</v>
      </c>
      <c r="O83" s="9">
        <f t="shared" si="80"/>
        <v>0.13097130623214109</v>
      </c>
      <c r="P83" s="9">
        <f t="shared" si="66"/>
        <v>7.0852811607741021E-3</v>
      </c>
      <c r="Q83" s="12">
        <f t="shared" si="67"/>
        <v>1.2753506089393384E-3</v>
      </c>
      <c r="R83" s="9">
        <f t="shared" si="68"/>
        <v>1.9710000000000002E-2</v>
      </c>
      <c r="S83" s="13">
        <f t="shared" si="69"/>
        <v>6.4705764025334261E-2</v>
      </c>
      <c r="T83" s="2">
        <f t="shared" si="70"/>
        <v>0.01</v>
      </c>
      <c r="U83" s="14">
        <f t="shared" si="71"/>
        <v>6.4705764025334267E-4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1.3247057640253343E-2</v>
      </c>
      <c r="AR83" s="9">
        <f t="shared" si="75"/>
        <v>10.950000000000001</v>
      </c>
      <c r="AS83" s="1">
        <f t="shared" si="76"/>
        <v>0.18</v>
      </c>
      <c r="AT83" s="1">
        <f t="shared" si="77"/>
        <v>13500</v>
      </c>
      <c r="AU83" s="1">
        <f t="shared" si="78"/>
        <v>2361645.0325785638</v>
      </c>
    </row>
    <row r="84" spans="1:48" x14ac:dyDescent="0.15">
      <c r="C84" s="7">
        <v>11</v>
      </c>
      <c r="D84" s="8">
        <v>5.3995785085666697</v>
      </c>
      <c r="E84" s="10">
        <f t="shared" si="79"/>
        <v>8.9654063619032307</v>
      </c>
      <c r="F84" s="7" t="s">
        <v>85</v>
      </c>
      <c r="G84" s="1">
        <v>12</v>
      </c>
      <c r="H84" s="9">
        <f t="shared" si="61"/>
        <v>5.3995785085666697</v>
      </c>
      <c r="I84" s="9">
        <f t="shared" si="62"/>
        <v>278.54957850856664</v>
      </c>
      <c r="J84" s="9">
        <f t="shared" si="63"/>
        <v>3.4777655259602303E-2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0.23338602507136699</v>
      </c>
      <c r="P84" s="9">
        <f t="shared" si="66"/>
        <v>8.1166187223409014E-3</v>
      </c>
      <c r="Q84" s="12">
        <f t="shared" si="67"/>
        <v>1.4609913700213621E-3</v>
      </c>
      <c r="R84" s="9">
        <f t="shared" si="68"/>
        <v>1.9710000000000002E-2</v>
      </c>
      <c r="S84" s="13">
        <f t="shared" si="69"/>
        <v>7.4124371893524194E-2</v>
      </c>
      <c r="T84" s="2">
        <f t="shared" si="70"/>
        <v>0.01</v>
      </c>
      <c r="U84" s="14">
        <f t="shared" si="71"/>
        <v>7.41243718935242E-4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1.3341243718935242E-2</v>
      </c>
      <c r="AR84" s="9">
        <f t="shared" si="75"/>
        <v>10.950000000000001</v>
      </c>
      <c r="AS84" s="1">
        <f t="shared" si="76"/>
        <v>0.18</v>
      </c>
      <c r="AT84" s="1">
        <f t="shared" si="77"/>
        <v>13500</v>
      </c>
      <c r="AU84" s="1">
        <f t="shared" si="78"/>
        <v>2378436.2394184326</v>
      </c>
      <c r="AV84" s="1">
        <f>SUM(AU73:AU84)</f>
        <v>38160079.637075938</v>
      </c>
    </row>
    <row r="85" spans="1:48" x14ac:dyDescent="0.15">
      <c r="C85" s="7">
        <v>12</v>
      </c>
      <c r="D85" s="8">
        <v>1.7114184721935499</v>
      </c>
      <c r="E85" s="10">
        <f t="shared" si="79"/>
        <v>5.3995785085666697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4.1109012549677404</v>
      </c>
      <c r="E89" s="7"/>
      <c r="F89" s="7"/>
      <c r="G89" s="1">
        <v>1</v>
      </c>
      <c r="H89" s="9">
        <f t="shared" ref="H89:H100" si="81">E90</f>
        <v>4.1109012549677404</v>
      </c>
      <c r="I89" s="9">
        <f t="shared" ref="I89:I100" si="82">H89+273.15</f>
        <v>277.26090125496773</v>
      </c>
      <c r="J89" s="9">
        <f t="shared" ref="J89:J100" si="83">EXP(($C$15*(I89-$C$13))/($C$16*I89*$C$13))</f>
        <v>2.9562501953839387E-2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0.15683720255315525</v>
      </c>
      <c r="Q89" s="12">
        <f t="shared" ref="Q89:Q100" si="87">P89*$B$91</f>
        <v>7.0576741148919861E-2</v>
      </c>
      <c r="R89" s="9">
        <f t="shared" ref="R89:R100" si="88">L89*$B$91</f>
        <v>2.3873737500000001</v>
      </c>
      <c r="S89" s="13">
        <f t="shared" ref="S89:S100" si="89">Q89/R89</f>
        <v>2.9562501953839384E-2</v>
      </c>
      <c r="T89" s="2">
        <f t="shared" ref="T89:T100" si="90">$B$90/100</f>
        <v>0.51</v>
      </c>
      <c r="U89" s="14">
        <f t="shared" ref="U89:U100" si="91">S89*T89</f>
        <v>1.5076875996458086E-2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3.4882678112932115E-2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2344308.3333333335</v>
      </c>
      <c r="AN89" s="1">
        <f t="shared" ref="AN89:AN100" si="96">AM89*10000*AK89*AJ89</f>
        <v>8506722704.6943569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2.1376436010322601</v>
      </c>
      <c r="E90" s="10">
        <f t="shared" ref="E90:E101" si="97">D89</f>
        <v>4.1109012549677404</v>
      </c>
      <c r="F90" s="7" t="s">
        <v>83</v>
      </c>
      <c r="G90" s="1">
        <v>2</v>
      </c>
      <c r="H90" s="9">
        <f t="shared" si="81"/>
        <v>2.1376436010322601</v>
      </c>
      <c r="I90" s="9">
        <f t="shared" si="82"/>
        <v>275.28764360103224</v>
      </c>
      <c r="J90" s="9">
        <f t="shared" si="83"/>
        <v>2.2983647194365193E-2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10.453712797446844</v>
      </c>
      <c r="P90" s="9">
        <f t="shared" si="86"/>
        <v>0.24026444680773867</v>
      </c>
      <c r="Q90" s="12">
        <f t="shared" si="87"/>
        <v>0.10811900106348241</v>
      </c>
      <c r="R90" s="9">
        <f t="shared" si="88"/>
        <v>2.3873737500000001</v>
      </c>
      <c r="S90" s="13">
        <f t="shared" si="89"/>
        <v>4.5287840273640606E-2</v>
      </c>
      <c r="T90" s="2">
        <f t="shared" si="90"/>
        <v>0.51</v>
      </c>
      <c r="U90" s="14">
        <f t="shared" si="91"/>
        <v>2.309679853955671E-2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3.730068475967635E-2</v>
      </c>
      <c r="AK90" s="9">
        <f t="shared" si="93"/>
        <v>10.4025</v>
      </c>
      <c r="AL90" s="1">
        <f t="shared" si="94"/>
        <v>0.45</v>
      </c>
      <c r="AM90" s="17">
        <f t="shared" si="95"/>
        <v>2344308.3333333335</v>
      </c>
      <c r="AN90" s="1">
        <f t="shared" si="96"/>
        <v>9096393944.2525196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-2.1903258934827599</v>
      </c>
      <c r="E91" s="10">
        <f t="shared" si="97"/>
        <v>2.1376436010322601</v>
      </c>
      <c r="F91" s="7" t="s">
        <v>83</v>
      </c>
      <c r="G91" s="1">
        <v>3</v>
      </c>
      <c r="H91" s="9">
        <f t="shared" si="81"/>
        <v>-2.1903258934827599</v>
      </c>
      <c r="I91" s="9">
        <f t="shared" si="82"/>
        <v>270.95967410651724</v>
      </c>
      <c r="J91" s="9">
        <f t="shared" si="83"/>
        <v>1.3063666679346095E-2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15.518723350639105</v>
      </c>
      <c r="P91" s="9">
        <f t="shared" si="86"/>
        <v>0.20273142914173425</v>
      </c>
      <c r="Q91" s="12">
        <f t="shared" si="87"/>
        <v>9.1229143113780414E-2</v>
      </c>
      <c r="R91" s="9">
        <f t="shared" si="88"/>
        <v>2.3873737500000001</v>
      </c>
      <c r="S91" s="13">
        <f t="shared" si="89"/>
        <v>3.8213180116343497E-2</v>
      </c>
      <c r="T91" s="2">
        <f t="shared" si="90"/>
        <v>0.51</v>
      </c>
      <c r="U91" s="14">
        <f t="shared" si="91"/>
        <v>1.9488721859335183E-2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3.6212849640589559E-2</v>
      </c>
      <c r="AK91" s="9">
        <f t="shared" si="93"/>
        <v>10.4025</v>
      </c>
      <c r="AL91" s="1">
        <f t="shared" si="94"/>
        <v>0.45</v>
      </c>
      <c r="AM91" s="17">
        <f t="shared" si="95"/>
        <v>2344308.3333333335</v>
      </c>
      <c r="AN91" s="1">
        <f t="shared" si="96"/>
        <v>8831107211.4924908</v>
      </c>
    </row>
    <row r="92" spans="1:48" x14ac:dyDescent="0.15">
      <c r="C92" s="7">
        <v>3</v>
      </c>
      <c r="D92" s="8">
        <v>7.1830290529677399</v>
      </c>
      <c r="E92" s="10">
        <f t="shared" si="97"/>
        <v>-2.1903258934827599</v>
      </c>
      <c r="F92" s="7" t="s">
        <v>83</v>
      </c>
      <c r="G92" s="1">
        <v>4</v>
      </c>
      <c r="H92" s="9">
        <f t="shared" si="81"/>
        <v>7.1830290529677399</v>
      </c>
      <c r="I92" s="9">
        <f t="shared" si="82"/>
        <v>280.33302905296773</v>
      </c>
      <c r="J92" s="9">
        <f t="shared" si="83"/>
        <v>4.3438984990530706E-2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20.621266921497369</v>
      </c>
      <c r="P92" s="9">
        <f t="shared" si="86"/>
        <v>0.89576690428865158</v>
      </c>
      <c r="Q92" s="12">
        <f t="shared" si="87"/>
        <v>0.4030951069298932</v>
      </c>
      <c r="R92" s="9">
        <f t="shared" si="88"/>
        <v>2.3873737500000001</v>
      </c>
      <c r="S92" s="13">
        <f t="shared" si="89"/>
        <v>0.16884457531205291</v>
      </c>
      <c r="T92" s="2">
        <f t="shared" si="90"/>
        <v>0.51</v>
      </c>
      <c r="U92" s="14">
        <f t="shared" si="91"/>
        <v>8.6110733409146989E-2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5.6299386122857814E-2</v>
      </c>
      <c r="AK92" s="9">
        <f t="shared" si="93"/>
        <v>10.4025</v>
      </c>
      <c r="AL92" s="1">
        <f t="shared" si="94"/>
        <v>0.45</v>
      </c>
      <c r="AM92" s="17">
        <f t="shared" si="95"/>
        <v>2344308.3333333335</v>
      </c>
      <c r="AN92" s="1">
        <f t="shared" si="96"/>
        <v>13729544063.135363</v>
      </c>
    </row>
    <row r="93" spans="1:48" x14ac:dyDescent="0.15">
      <c r="C93" s="7">
        <v>4</v>
      </c>
      <c r="D93" s="8">
        <v>8.2818671559666708</v>
      </c>
      <c r="E93" s="10">
        <f t="shared" si="97"/>
        <v>7.1830290529677399</v>
      </c>
      <c r="F93" s="7" t="s">
        <v>83</v>
      </c>
      <c r="G93" s="1">
        <v>5</v>
      </c>
      <c r="H93" s="9">
        <f t="shared" si="81"/>
        <v>8.2818671559666708</v>
      </c>
      <c r="I93" s="9">
        <f t="shared" si="82"/>
        <v>281.43186715596664</v>
      </c>
      <c r="J93" s="9">
        <f t="shared" si="83"/>
        <v>4.9748011851354842E-2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18.739225016348279</v>
      </c>
      <c r="O93" s="9">
        <f t="shared" si="98"/>
        <v>6.2915500008604361</v>
      </c>
      <c r="P93" s="9">
        <f t="shared" si="86"/>
        <v>0.31299210400619654</v>
      </c>
      <c r="Q93" s="12">
        <f t="shared" si="87"/>
        <v>0.14084644680278843</v>
      </c>
      <c r="R93" s="9">
        <f t="shared" si="88"/>
        <v>2.3873737500000001</v>
      </c>
      <c r="S93" s="13">
        <f t="shared" si="89"/>
        <v>5.899639585246693E-2</v>
      </c>
      <c r="T93" s="2">
        <f t="shared" si="90"/>
        <v>0.51</v>
      </c>
      <c r="U93" s="14">
        <f t="shared" si="91"/>
        <v>3.0088161884758133E-2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3.1982580808254578E-2</v>
      </c>
      <c r="AK93" s="9">
        <f t="shared" si="93"/>
        <v>10.4025</v>
      </c>
      <c r="AL93" s="1">
        <f t="shared" si="94"/>
        <v>0.45</v>
      </c>
      <c r="AM93" s="17">
        <f t="shared" si="95"/>
        <v>2344308.3333333335</v>
      </c>
      <c r="AN93" s="1">
        <f t="shared" si="96"/>
        <v>7799485619.6387444</v>
      </c>
    </row>
    <row r="94" spans="1:48" x14ac:dyDescent="0.15">
      <c r="C94" s="7">
        <v>5</v>
      </c>
      <c r="D94" s="8">
        <v>14.3592684153548</v>
      </c>
      <c r="E94" s="10">
        <f t="shared" si="97"/>
        <v>8.2818671559666708</v>
      </c>
      <c r="F94" s="7" t="s">
        <v>85</v>
      </c>
      <c r="G94" s="1">
        <v>6</v>
      </c>
      <c r="H94" s="9">
        <f t="shared" si="81"/>
        <v>14.3592684153548</v>
      </c>
      <c r="I94" s="9">
        <f t="shared" si="82"/>
        <v>287.50926841535477</v>
      </c>
      <c r="J94" s="9">
        <f t="shared" si="83"/>
        <v>0.10336768188209755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11.283832896854239</v>
      </c>
      <c r="P94" s="9">
        <f t="shared" si="86"/>
        <v>1.1663836492927762</v>
      </c>
      <c r="Q94" s="12">
        <f t="shared" si="87"/>
        <v>0.52487264218174934</v>
      </c>
      <c r="R94" s="9">
        <f t="shared" si="88"/>
        <v>2.3873737500000001</v>
      </c>
      <c r="S94" s="13">
        <f t="shared" si="89"/>
        <v>0.21985357013402251</v>
      </c>
      <c r="T94" s="2">
        <f t="shared" si="90"/>
        <v>0.51</v>
      </c>
      <c r="U94" s="14">
        <f t="shared" si="91"/>
        <v>0.11212532076835148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5.9934784211657974E-2</v>
      </c>
      <c r="AK94" s="9">
        <f t="shared" si="93"/>
        <v>10.4025</v>
      </c>
      <c r="AL94" s="1">
        <f t="shared" si="94"/>
        <v>0.45</v>
      </c>
      <c r="AM94" s="17">
        <f t="shared" si="95"/>
        <v>2344308.3333333335</v>
      </c>
      <c r="AN94" s="1">
        <f t="shared" si="96"/>
        <v>14616096505.080288</v>
      </c>
    </row>
    <row r="95" spans="1:48" x14ac:dyDescent="0.15">
      <c r="C95" s="7">
        <v>6</v>
      </c>
      <c r="D95" s="8">
        <v>15.5349342</v>
      </c>
      <c r="E95" s="10">
        <f t="shared" si="97"/>
        <v>14.3592684153548</v>
      </c>
      <c r="F95" s="7" t="s">
        <v>83</v>
      </c>
      <c r="G95" s="1">
        <v>7</v>
      </c>
      <c r="H95" s="9">
        <f t="shared" si="81"/>
        <v>15.5349342</v>
      </c>
      <c r="I95" s="9">
        <f t="shared" si="82"/>
        <v>288.68493419999999</v>
      </c>
      <c r="J95" s="9">
        <f t="shared" si="83"/>
        <v>0.11865394411000858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15.422724247561462</v>
      </c>
      <c r="P95" s="9">
        <f t="shared" si="86"/>
        <v>1.8299670608942318</v>
      </c>
      <c r="Q95" s="12">
        <f t="shared" si="87"/>
        <v>0.82348517740240434</v>
      </c>
      <c r="R95" s="9">
        <f t="shared" si="88"/>
        <v>2.3873737500000001</v>
      </c>
      <c r="S95" s="13">
        <f t="shared" si="89"/>
        <v>0.34493349748961777</v>
      </c>
      <c r="T95" s="2">
        <f t="shared" si="90"/>
        <v>0.51</v>
      </c>
      <c r="U95" s="14">
        <f t="shared" si="91"/>
        <v>0.17591608371970507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9.9493699241491068E-2</v>
      </c>
      <c r="AK95" s="9">
        <f t="shared" si="93"/>
        <v>10.4025</v>
      </c>
      <c r="AL95" s="1">
        <f t="shared" si="94"/>
        <v>0.45</v>
      </c>
      <c r="AM95" s="17">
        <f t="shared" si="95"/>
        <v>2344308.3333333335</v>
      </c>
      <c r="AN95" s="1">
        <f t="shared" si="96"/>
        <v>24263197555.288891</v>
      </c>
    </row>
    <row r="96" spans="1:48" x14ac:dyDescent="0.15">
      <c r="C96" s="7">
        <v>7</v>
      </c>
      <c r="D96" s="8">
        <v>17.532049806451599</v>
      </c>
      <c r="E96" s="10">
        <f t="shared" si="97"/>
        <v>15.5349342</v>
      </c>
      <c r="F96" s="7" t="s">
        <v>83</v>
      </c>
      <c r="G96" s="1">
        <v>8</v>
      </c>
      <c r="H96" s="9">
        <f t="shared" si="81"/>
        <v>17.532049806451599</v>
      </c>
      <c r="I96" s="9">
        <f t="shared" si="82"/>
        <v>290.68204980645157</v>
      </c>
      <c r="J96" s="9">
        <f t="shared" si="83"/>
        <v>0.14959598431405827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18.89803218666723</v>
      </c>
      <c r="P96" s="9">
        <f t="shared" si="86"/>
        <v>2.8270697265632392</v>
      </c>
      <c r="Q96" s="12">
        <f t="shared" si="87"/>
        <v>1.2721813769534576</v>
      </c>
      <c r="R96" s="9">
        <f t="shared" si="88"/>
        <v>2.3873737500000001</v>
      </c>
      <c r="S96" s="13">
        <f t="shared" si="89"/>
        <v>0.53287901693375728</v>
      </c>
      <c r="T96" s="2">
        <f t="shared" si="90"/>
        <v>0.51</v>
      </c>
      <c r="U96" s="14">
        <f t="shared" si="91"/>
        <v>0.27176829863621621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0.12839314203881919</v>
      </c>
      <c r="AK96" s="9">
        <f t="shared" si="93"/>
        <v>10.4025</v>
      </c>
      <c r="AL96" s="1">
        <f t="shared" si="94"/>
        <v>0.45</v>
      </c>
      <c r="AM96" s="17">
        <f t="shared" si="95"/>
        <v>2344308.3333333335</v>
      </c>
      <c r="AN96" s="1">
        <f t="shared" si="96"/>
        <v>31310808561.563847</v>
      </c>
    </row>
    <row r="97" spans="1:50" x14ac:dyDescent="0.15">
      <c r="C97" s="7">
        <v>8</v>
      </c>
      <c r="D97" s="8">
        <v>18.621090208387098</v>
      </c>
      <c r="E97" s="10">
        <f t="shared" si="97"/>
        <v>17.532049806451599</v>
      </c>
      <c r="F97" s="7" t="s">
        <v>83</v>
      </c>
      <c r="G97" s="1">
        <v>9</v>
      </c>
      <c r="H97" s="9">
        <f t="shared" si="81"/>
        <v>18.621090208387098</v>
      </c>
      <c r="I97" s="9">
        <f t="shared" si="82"/>
        <v>291.77109020838708</v>
      </c>
      <c r="J97" s="9">
        <f t="shared" si="83"/>
        <v>0.16951881426972032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21.376237460103994</v>
      </c>
      <c r="P97" s="9">
        <f t="shared" si="86"/>
        <v>3.623674427784807</v>
      </c>
      <c r="Q97" s="12">
        <f t="shared" si="87"/>
        <v>1.6306534925031633</v>
      </c>
      <c r="R97" s="9">
        <f t="shared" si="88"/>
        <v>2.3873737500000001</v>
      </c>
      <c r="S97" s="13">
        <f t="shared" si="89"/>
        <v>0.68303234569080906</v>
      </c>
      <c r="T97" s="2">
        <f t="shared" si="90"/>
        <v>0.51</v>
      </c>
      <c r="U97" s="14">
        <f t="shared" si="91"/>
        <v>0.34834649630231262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0.15148146863514728</v>
      </c>
      <c r="AK97" s="9">
        <f t="shared" si="93"/>
        <v>10.4025</v>
      </c>
      <c r="AL97" s="1">
        <f t="shared" si="94"/>
        <v>0.45</v>
      </c>
      <c r="AM97" s="17">
        <f t="shared" si="95"/>
        <v>2344308.3333333335</v>
      </c>
      <c r="AN97" s="1">
        <f t="shared" si="96"/>
        <v>36941281985.49424</v>
      </c>
    </row>
    <row r="98" spans="1:50" x14ac:dyDescent="0.15">
      <c r="C98" s="7">
        <v>9</v>
      </c>
      <c r="D98" s="8">
        <v>13.8790423562667</v>
      </c>
      <c r="E98" s="10">
        <f t="shared" si="97"/>
        <v>18.621090208387098</v>
      </c>
      <c r="F98" s="7" t="s">
        <v>83</v>
      </c>
      <c r="G98" s="1">
        <v>10</v>
      </c>
      <c r="H98" s="9">
        <f t="shared" si="81"/>
        <v>13.8790423562667</v>
      </c>
      <c r="I98" s="9">
        <f t="shared" si="82"/>
        <v>287.0290423562667</v>
      </c>
      <c r="J98" s="9">
        <f t="shared" si="83"/>
        <v>9.7673610605544678E-2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23.057838032319189</v>
      </c>
      <c r="P98" s="9">
        <f t="shared" si="86"/>
        <v>2.252142293374463</v>
      </c>
      <c r="Q98" s="12">
        <f t="shared" si="87"/>
        <v>1.0134640320185084</v>
      </c>
      <c r="R98" s="9">
        <f t="shared" si="88"/>
        <v>2.3873737500000001</v>
      </c>
      <c r="S98" s="13">
        <f t="shared" si="89"/>
        <v>0.42451000058893518</v>
      </c>
      <c r="T98" s="2">
        <f t="shared" si="90"/>
        <v>0.51</v>
      </c>
      <c r="U98" s="14">
        <f t="shared" si="91"/>
        <v>0.21650010030035693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0.10852378024055762</v>
      </c>
      <c r="AK98" s="9">
        <f t="shared" si="93"/>
        <v>10.4025</v>
      </c>
      <c r="AL98" s="1">
        <f t="shared" si="94"/>
        <v>0.45</v>
      </c>
      <c r="AM98" s="17">
        <f t="shared" si="95"/>
        <v>2344308.3333333335</v>
      </c>
      <c r="AN98" s="1">
        <f t="shared" si="96"/>
        <v>26465333377.868126</v>
      </c>
    </row>
    <row r="99" spans="1:50" x14ac:dyDescent="0.15">
      <c r="C99" s="7">
        <v>10</v>
      </c>
      <c r="D99" s="8">
        <v>8.9654063619032307</v>
      </c>
      <c r="E99" s="10">
        <f t="shared" si="97"/>
        <v>13.8790423562667</v>
      </c>
      <c r="F99" s="7" t="s">
        <v>83</v>
      </c>
      <c r="G99" s="1">
        <v>11</v>
      </c>
      <c r="H99" s="9">
        <f t="shared" si="81"/>
        <v>8.9654063619032307</v>
      </c>
      <c r="I99" s="9">
        <f t="shared" si="82"/>
        <v>282.11540636190318</v>
      </c>
      <c r="J99" s="9">
        <f t="shared" si="83"/>
        <v>5.4097965154411315E-2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19.765410951997492</v>
      </c>
      <c r="O99" s="9">
        <f t="shared" si="98"/>
        <v>6.3455597869472378</v>
      </c>
      <c r="P99" s="9">
        <f t="shared" si="86"/>
        <v>0.34328187223950535</v>
      </c>
      <c r="Q99" s="12">
        <f t="shared" si="87"/>
        <v>0.15447684250777741</v>
      </c>
      <c r="R99" s="9">
        <f t="shared" si="88"/>
        <v>2.3873737500000001</v>
      </c>
      <c r="S99" s="13">
        <f t="shared" si="89"/>
        <v>6.4705764025334289E-2</v>
      </c>
      <c r="T99" s="2">
        <f t="shared" si="90"/>
        <v>0.51</v>
      </c>
      <c r="U99" s="14">
        <f t="shared" si="91"/>
        <v>3.2999939652920487E-2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4.0286481805355531E-2</v>
      </c>
      <c r="AK99" s="9">
        <f t="shared" si="93"/>
        <v>10.4025</v>
      </c>
      <c r="AL99" s="1">
        <f t="shared" si="94"/>
        <v>0.45</v>
      </c>
      <c r="AM99" s="17">
        <f t="shared" si="95"/>
        <v>2344308.3333333335</v>
      </c>
      <c r="AN99" s="1">
        <f t="shared" si="96"/>
        <v>9824530340.1410007</v>
      </c>
    </row>
    <row r="100" spans="1:50" x14ac:dyDescent="0.15">
      <c r="C100" s="7">
        <v>11</v>
      </c>
      <c r="D100" s="8">
        <v>5.3995785085666697</v>
      </c>
      <c r="E100" s="10">
        <f t="shared" si="97"/>
        <v>8.9654063619032307</v>
      </c>
      <c r="F100" s="7" t="s">
        <v>85</v>
      </c>
      <c r="G100" s="1">
        <v>12</v>
      </c>
      <c r="H100" s="9">
        <f t="shared" si="81"/>
        <v>5.3995785085666697</v>
      </c>
      <c r="I100" s="9">
        <f t="shared" si="82"/>
        <v>278.54957850856664</v>
      </c>
      <c r="J100" s="9">
        <f t="shared" si="83"/>
        <v>3.4777655259602303E-2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11.307552914707733</v>
      </c>
      <c r="P100" s="9">
        <f t="shared" si="86"/>
        <v>0.39325017709741672</v>
      </c>
      <c r="Q100" s="12">
        <f t="shared" si="87"/>
        <v>0.17696257969383752</v>
      </c>
      <c r="R100" s="9">
        <f t="shared" si="88"/>
        <v>2.3873737500000001</v>
      </c>
      <c r="S100" s="13">
        <f t="shared" si="89"/>
        <v>7.4124371893524221E-2</v>
      </c>
      <c r="T100" s="2">
        <f t="shared" si="90"/>
        <v>0.51</v>
      </c>
      <c r="U100" s="14">
        <f t="shared" si="91"/>
        <v>3.7803429665697351E-2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4.1734734044207751E-2</v>
      </c>
      <c r="AK100" s="9">
        <f t="shared" si="93"/>
        <v>10.4025</v>
      </c>
      <c r="AL100" s="1">
        <f t="shared" si="94"/>
        <v>0.45</v>
      </c>
      <c r="AM100" s="17">
        <f t="shared" si="95"/>
        <v>2344308.3333333335</v>
      </c>
      <c r="AN100" s="1">
        <f t="shared" si="96"/>
        <v>10177710797.286039</v>
      </c>
      <c r="AO100" s="1">
        <f>SUM(AN89:AN100)</f>
        <v>201562212665.93591</v>
      </c>
    </row>
    <row r="101" spans="1:50" x14ac:dyDescent="0.15">
      <c r="C101" s="7">
        <v>12</v>
      </c>
      <c r="D101" s="8">
        <v>1.7114184721935499</v>
      </c>
      <c r="E101" s="10">
        <f t="shared" si="97"/>
        <v>5.3995785085666697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4.1109012549677404</v>
      </c>
      <c r="E105" s="7"/>
      <c r="F105" s="7"/>
      <c r="G105" s="1">
        <v>1</v>
      </c>
      <c r="H105" s="9">
        <f t="shared" ref="H105:H116" si="99">E106</f>
        <v>4.1109012549677404</v>
      </c>
      <c r="I105" s="9">
        <f t="shared" ref="I105:I116" si="100">H105+273.15</f>
        <v>277.26090125496773</v>
      </c>
      <c r="J105" s="9">
        <f t="shared" ref="J105:J116" si="101">EXP(($C$15*(I105-$C$13))/($C$16*I105*$C$13))</f>
        <v>2.9562501953839387E-2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1.9153255549727577E-2</v>
      </c>
      <c r="Q105" s="12">
        <f t="shared" ref="Q105:Q116" si="105">P105*$B$107</f>
        <v>5.7459766649182731E-3</v>
      </c>
      <c r="R105" s="9">
        <f t="shared" ref="R105:R116" si="106">L105*$B$107</f>
        <v>0.19436706250000002</v>
      </c>
      <c r="S105" s="13">
        <f t="shared" ref="S105:S116" si="107">Q105/R105</f>
        <v>2.9562501953839387E-2</v>
      </c>
      <c r="T105" s="2">
        <f t="shared" ref="T105:T116" si="108">$B$106/100</f>
        <v>0.01</v>
      </c>
      <c r="U105" s="14">
        <f t="shared" ref="U105:U116" si="109">S105*T105</f>
        <v>2.956250195383939E-4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5.7856250195383943E-3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41666.666666666664</v>
      </c>
      <c r="AX105" s="1">
        <f t="shared" ref="AX105:AX116" si="116">AW105*10000*AV105*0.67*AU105*AT105</f>
        <v>31393267.06869594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2.1376436010322601</v>
      </c>
      <c r="E106" s="10">
        <f t="shared" ref="E106:E117" si="117">D105</f>
        <v>4.1109012549677404</v>
      </c>
      <c r="F106" s="7" t="s">
        <v>83</v>
      </c>
      <c r="G106" s="1">
        <v>2</v>
      </c>
      <c r="H106" s="9">
        <f t="shared" si="99"/>
        <v>2.1376436010322601</v>
      </c>
      <c r="I106" s="9">
        <f t="shared" si="100"/>
        <v>275.28764360103224</v>
      </c>
      <c r="J106" s="9">
        <f t="shared" si="101"/>
        <v>2.2983647194365193E-2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1.2766271611169393</v>
      </c>
      <c r="P106" s="9">
        <f t="shared" si="104"/>
        <v>2.9341548269855744E-2</v>
      </c>
      <c r="Q106" s="12">
        <f t="shared" si="105"/>
        <v>8.8024644809567235E-3</v>
      </c>
      <c r="R106" s="9">
        <f t="shared" si="106"/>
        <v>0.19436706250000002</v>
      </c>
      <c r="S106" s="13">
        <f t="shared" si="107"/>
        <v>4.5287840273640613E-2</v>
      </c>
      <c r="T106" s="2">
        <f t="shared" si="108"/>
        <v>0.01</v>
      </c>
      <c r="U106" s="14">
        <f t="shared" si="109"/>
        <v>4.5287840273640616E-4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5.9428784027364063E-3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41666.666666666664</v>
      </c>
      <c r="AX106" s="1">
        <f t="shared" si="116"/>
        <v>32246536.584006671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-2.1903258934827599</v>
      </c>
      <c r="E107" s="10">
        <f t="shared" si="117"/>
        <v>2.1376436010322601</v>
      </c>
      <c r="F107" s="7" t="s">
        <v>83</v>
      </c>
      <c r="G107" s="1">
        <v>3</v>
      </c>
      <c r="H107" s="9">
        <f t="shared" si="99"/>
        <v>-2.1903258934827599</v>
      </c>
      <c r="I107" s="9">
        <f t="shared" si="100"/>
        <v>270.95967410651724</v>
      </c>
      <c r="J107" s="9">
        <f t="shared" si="101"/>
        <v>1.3063666679346095E-2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1.8951758211804171</v>
      </c>
      <c r="P107" s="9">
        <f t="shared" si="104"/>
        <v>2.4757945226656988E-2</v>
      </c>
      <c r="Q107" s="12">
        <f t="shared" si="105"/>
        <v>7.4273835679970965E-3</v>
      </c>
      <c r="R107" s="9">
        <f t="shared" si="106"/>
        <v>0.19436706250000002</v>
      </c>
      <c r="S107" s="13">
        <f t="shared" si="107"/>
        <v>3.8213180116343504E-2</v>
      </c>
      <c r="T107" s="2">
        <f t="shared" si="108"/>
        <v>0.01</v>
      </c>
      <c r="U107" s="14">
        <f t="shared" si="109"/>
        <v>3.8213180116343504E-4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5.8721318011634351E-3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41666.666666666664</v>
      </c>
      <c r="AX107" s="1">
        <f t="shared" si="116"/>
        <v>31862659.829138774</v>
      </c>
    </row>
    <row r="108" spans="1:50" x14ac:dyDescent="0.15">
      <c r="C108" s="7">
        <v>3</v>
      </c>
      <c r="D108" s="8">
        <v>7.1830290529677399</v>
      </c>
      <c r="E108" s="10">
        <f t="shared" si="117"/>
        <v>-2.1903258934827599</v>
      </c>
      <c r="F108" s="7" t="s">
        <v>83</v>
      </c>
      <c r="G108" s="1">
        <v>4</v>
      </c>
      <c r="H108" s="9">
        <f t="shared" si="99"/>
        <v>7.1830290529677399</v>
      </c>
      <c r="I108" s="9">
        <f t="shared" si="100"/>
        <v>280.33302905296773</v>
      </c>
      <c r="J108" s="9">
        <f t="shared" si="101"/>
        <v>4.3438984990530706E-2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2.5183080842870935</v>
      </c>
      <c r="P108" s="9">
        <f t="shared" si="104"/>
        <v>0.10939274707487918</v>
      </c>
      <c r="Q108" s="12">
        <f t="shared" si="105"/>
        <v>3.2817824122463757E-2</v>
      </c>
      <c r="R108" s="9">
        <f t="shared" si="106"/>
        <v>0.19436706250000002</v>
      </c>
      <c r="S108" s="13">
        <f t="shared" si="107"/>
        <v>0.16884457531205296</v>
      </c>
      <c r="T108" s="2">
        <f t="shared" si="108"/>
        <v>0.01</v>
      </c>
      <c r="U108" s="14">
        <f t="shared" si="109"/>
        <v>1.6884457531205297E-3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7.1784457531205298E-3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41666.666666666664</v>
      </c>
      <c r="AX108" s="1">
        <f t="shared" si="116"/>
        <v>38950824.483927384</v>
      </c>
    </row>
    <row r="109" spans="1:50" x14ac:dyDescent="0.15">
      <c r="C109" s="7">
        <v>4</v>
      </c>
      <c r="D109" s="8">
        <v>8.2818671559666708</v>
      </c>
      <c r="E109" s="10">
        <f t="shared" si="117"/>
        <v>7.1830290529677399</v>
      </c>
      <c r="F109" s="7" t="s">
        <v>83</v>
      </c>
      <c r="G109" s="1">
        <v>5</v>
      </c>
      <c r="H109" s="9">
        <f t="shared" si="99"/>
        <v>8.2818671559666708</v>
      </c>
      <c r="I109" s="9">
        <f t="shared" si="100"/>
        <v>281.43186715596664</v>
      </c>
      <c r="J109" s="9">
        <f t="shared" si="101"/>
        <v>4.9748011851354842E-2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2.2884695703516038</v>
      </c>
      <c r="O109" s="9">
        <f t="shared" si="118"/>
        <v>0.76833597519394425</v>
      </c>
      <c r="P109" s="9">
        <f t="shared" si="104"/>
        <v>3.8223187199770622E-2</v>
      </c>
      <c r="Q109" s="12">
        <f t="shared" si="105"/>
        <v>1.1466956159931187E-2</v>
      </c>
      <c r="R109" s="9">
        <f t="shared" si="106"/>
        <v>0.19436706250000002</v>
      </c>
      <c r="S109" s="13">
        <f t="shared" si="107"/>
        <v>5.8996395852466958E-2</v>
      </c>
      <c r="T109" s="2">
        <f t="shared" si="108"/>
        <v>0.01</v>
      </c>
      <c r="U109" s="14">
        <f t="shared" si="109"/>
        <v>5.8996395852466956E-4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6.0799639585246692E-3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41666.666666666664</v>
      </c>
      <c r="AX109" s="1">
        <f t="shared" si="116"/>
        <v>32990373.84438704</v>
      </c>
    </row>
    <row r="110" spans="1:50" x14ac:dyDescent="0.15">
      <c r="C110" s="7">
        <v>5</v>
      </c>
      <c r="D110" s="8">
        <v>14.3592684153548</v>
      </c>
      <c r="E110" s="10">
        <f t="shared" si="117"/>
        <v>8.2818671559666708</v>
      </c>
      <c r="F110" s="7" t="s">
        <v>85</v>
      </c>
      <c r="G110" s="1">
        <v>6</v>
      </c>
      <c r="H110" s="9">
        <f t="shared" si="99"/>
        <v>14.3592684153548</v>
      </c>
      <c r="I110" s="9">
        <f t="shared" si="100"/>
        <v>287.50926841535477</v>
      </c>
      <c r="J110" s="9">
        <f t="shared" si="101"/>
        <v>0.10336768188209755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1.3780029963275071</v>
      </c>
      <c r="P110" s="9">
        <f t="shared" si="104"/>
        <v>0.14244097535695899</v>
      </c>
      <c r="Q110" s="12">
        <f t="shared" si="105"/>
        <v>4.2732292607087698E-2</v>
      </c>
      <c r="R110" s="9">
        <f t="shared" si="106"/>
        <v>0.19436706250000002</v>
      </c>
      <c r="S110" s="13">
        <f t="shared" si="107"/>
        <v>0.21985357013402254</v>
      </c>
      <c r="T110" s="2">
        <f t="shared" si="108"/>
        <v>0.01</v>
      </c>
      <c r="U110" s="14">
        <f t="shared" si="109"/>
        <v>2.1985357013402256E-3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7.6885357013402262E-3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41666.666666666664</v>
      </c>
      <c r="AX110" s="1">
        <f t="shared" si="116"/>
        <v>41718613.602551572</v>
      </c>
    </row>
    <row r="111" spans="1:50" x14ac:dyDescent="0.15">
      <c r="C111" s="7">
        <v>6</v>
      </c>
      <c r="D111" s="8">
        <v>15.5349342</v>
      </c>
      <c r="E111" s="10">
        <f t="shared" si="117"/>
        <v>14.3592684153548</v>
      </c>
      <c r="F111" s="7" t="s">
        <v>83</v>
      </c>
      <c r="G111" s="1">
        <v>7</v>
      </c>
      <c r="H111" s="9">
        <f t="shared" si="99"/>
        <v>15.5349342</v>
      </c>
      <c r="I111" s="9">
        <f t="shared" si="100"/>
        <v>288.68493419999999</v>
      </c>
      <c r="J111" s="9">
        <f t="shared" si="101"/>
        <v>0.11865394411000858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1.8834522293038818</v>
      </c>
      <c r="P111" s="9">
        <f t="shared" si="104"/>
        <v>0.22347903554969387</v>
      </c>
      <c r="Q111" s="12">
        <f t="shared" si="105"/>
        <v>6.7043710664908163E-2</v>
      </c>
      <c r="R111" s="9">
        <f t="shared" si="106"/>
        <v>0.19436706250000002</v>
      </c>
      <c r="S111" s="13">
        <f t="shared" si="107"/>
        <v>0.34493349748961788</v>
      </c>
      <c r="T111" s="2">
        <f t="shared" si="108"/>
        <v>0.01</v>
      </c>
      <c r="U111" s="14">
        <f t="shared" si="109"/>
        <v>3.4493349748961791E-3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1.339933497489618E-2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41666.666666666664</v>
      </c>
      <c r="AX111" s="1">
        <f t="shared" si="116"/>
        <v>72705870.150463954</v>
      </c>
    </row>
    <row r="112" spans="1:50" x14ac:dyDescent="0.15">
      <c r="C112" s="7">
        <v>7</v>
      </c>
      <c r="D112" s="8">
        <v>17.532049806451599</v>
      </c>
      <c r="E112" s="10">
        <f t="shared" si="117"/>
        <v>15.5349342</v>
      </c>
      <c r="F112" s="7" t="s">
        <v>83</v>
      </c>
      <c r="G112" s="1">
        <v>8</v>
      </c>
      <c r="H112" s="9">
        <f t="shared" si="99"/>
        <v>17.532049806451599</v>
      </c>
      <c r="I112" s="9">
        <f t="shared" si="100"/>
        <v>290.68204980645157</v>
      </c>
      <c r="J112" s="9">
        <f t="shared" si="101"/>
        <v>0.14959598431405827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2.3078634020875213</v>
      </c>
      <c r="P112" s="9">
        <f t="shared" si="104"/>
        <v>0.345247097297674</v>
      </c>
      <c r="Q112" s="12">
        <f t="shared" si="105"/>
        <v>0.1035741291893022</v>
      </c>
      <c r="R112" s="9">
        <f t="shared" si="106"/>
        <v>0.19436706250000002</v>
      </c>
      <c r="S112" s="13">
        <f t="shared" si="107"/>
        <v>0.53287901693375739</v>
      </c>
      <c r="T112" s="2">
        <f t="shared" si="108"/>
        <v>0.01</v>
      </c>
      <c r="U112" s="14">
        <f t="shared" si="109"/>
        <v>5.3287901693375743E-3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1.5278790169337576E-2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41666.666666666664</v>
      </c>
      <c r="AX112" s="1">
        <f t="shared" si="116"/>
        <v>82903945.321857288</v>
      </c>
    </row>
    <row r="113" spans="1:53" x14ac:dyDescent="0.15">
      <c r="C113" s="7">
        <v>8</v>
      </c>
      <c r="D113" s="8">
        <v>18.621090208387098</v>
      </c>
      <c r="E113" s="10">
        <f t="shared" si="117"/>
        <v>17.532049806451599</v>
      </c>
      <c r="F113" s="7" t="s">
        <v>83</v>
      </c>
      <c r="G113" s="1">
        <v>9</v>
      </c>
      <c r="H113" s="9">
        <f t="shared" si="99"/>
        <v>18.621090208387098</v>
      </c>
      <c r="I113" s="9">
        <f t="shared" si="100"/>
        <v>291.77109020838708</v>
      </c>
      <c r="J113" s="9">
        <f t="shared" si="101"/>
        <v>0.16951881426972032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2.6105065131231808</v>
      </c>
      <c r="P113" s="9">
        <f t="shared" si="104"/>
        <v>0.44252996874802369</v>
      </c>
      <c r="Q113" s="12">
        <f t="shared" si="105"/>
        <v>0.1327589906244071</v>
      </c>
      <c r="R113" s="9">
        <f t="shared" si="106"/>
        <v>0.19436706250000002</v>
      </c>
      <c r="S113" s="13">
        <f t="shared" si="107"/>
        <v>0.68303234569080906</v>
      </c>
      <c r="T113" s="2">
        <f t="shared" si="108"/>
        <v>0.01</v>
      </c>
      <c r="U113" s="14">
        <f t="shared" si="109"/>
        <v>6.8303234569080905E-3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1.6780323456908091E-2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41666.666666666664</v>
      </c>
      <c r="AX113" s="1">
        <f t="shared" si="116"/>
        <v>91051385.805824071</v>
      </c>
    </row>
    <row r="114" spans="1:53" x14ac:dyDescent="0.15">
      <c r="C114" s="7">
        <v>9</v>
      </c>
      <c r="D114" s="8">
        <v>13.8790423562667</v>
      </c>
      <c r="E114" s="10">
        <f t="shared" si="117"/>
        <v>18.621090208387098</v>
      </c>
      <c r="F114" s="7" t="s">
        <v>83</v>
      </c>
      <c r="G114" s="1">
        <v>10</v>
      </c>
      <c r="H114" s="9">
        <f t="shared" si="99"/>
        <v>13.8790423562667</v>
      </c>
      <c r="I114" s="9">
        <f t="shared" si="100"/>
        <v>287.0290423562667</v>
      </c>
      <c r="J114" s="9">
        <f t="shared" si="101"/>
        <v>9.7673610605544678E-2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2.8158667527084908</v>
      </c>
      <c r="P114" s="9">
        <f t="shared" si="104"/>
        <v>0.27503587272114871</v>
      </c>
      <c r="Q114" s="12">
        <f t="shared" si="105"/>
        <v>8.2510761816344605E-2</v>
      </c>
      <c r="R114" s="9">
        <f t="shared" si="106"/>
        <v>0.19436706250000002</v>
      </c>
      <c r="S114" s="13">
        <f t="shared" si="107"/>
        <v>0.42451000058893518</v>
      </c>
      <c r="T114" s="2">
        <f t="shared" si="108"/>
        <v>0.01</v>
      </c>
      <c r="U114" s="14">
        <f t="shared" si="109"/>
        <v>4.2451000058893523E-3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1.4195100005889354E-2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41666.666666666664</v>
      </c>
      <c r="AX114" s="1">
        <f t="shared" si="116"/>
        <v>77023755.263573304</v>
      </c>
    </row>
    <row r="115" spans="1:53" x14ac:dyDescent="0.15">
      <c r="C115" s="7">
        <v>10</v>
      </c>
      <c r="D115" s="8">
        <v>8.9654063619032307</v>
      </c>
      <c r="E115" s="10">
        <f t="shared" si="117"/>
        <v>13.8790423562667</v>
      </c>
      <c r="F115" s="7" t="s">
        <v>83</v>
      </c>
      <c r="G115" s="1">
        <v>11</v>
      </c>
      <c r="H115" s="9">
        <f t="shared" si="99"/>
        <v>8.9654063619032307</v>
      </c>
      <c r="I115" s="9">
        <f t="shared" si="100"/>
        <v>282.11540636190318</v>
      </c>
      <c r="J115" s="9">
        <f t="shared" si="101"/>
        <v>5.4097965154411315E-2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2.4137893359879752</v>
      </c>
      <c r="O115" s="9">
        <f t="shared" si="118"/>
        <v>0.77493175233270062</v>
      </c>
      <c r="P115" s="9">
        <f t="shared" si="104"/>
        <v>4.1922230934741338E-2</v>
      </c>
      <c r="Q115" s="12">
        <f t="shared" si="105"/>
        <v>1.2576669280422401E-2</v>
      </c>
      <c r="R115" s="9">
        <f t="shared" si="106"/>
        <v>0.19436706250000002</v>
      </c>
      <c r="S115" s="13">
        <f t="shared" si="107"/>
        <v>6.4705764025334275E-2</v>
      </c>
      <c r="T115" s="2">
        <f t="shared" si="108"/>
        <v>0.01</v>
      </c>
      <c r="U115" s="14">
        <f t="shared" si="109"/>
        <v>6.4705764025334278E-4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6.137057640253343E-3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41666.666666666664</v>
      </c>
      <c r="AX115" s="1">
        <f t="shared" si="116"/>
        <v>33300168.757190838</v>
      </c>
    </row>
    <row r="116" spans="1:53" x14ac:dyDescent="0.15">
      <c r="C116" s="7">
        <v>11</v>
      </c>
      <c r="D116" s="8">
        <v>5.3995785085666697</v>
      </c>
      <c r="E116" s="10">
        <f t="shared" si="117"/>
        <v>8.9654063619032307</v>
      </c>
      <c r="F116" s="7" t="s">
        <v>85</v>
      </c>
      <c r="G116" s="1">
        <v>12</v>
      </c>
      <c r="H116" s="9">
        <f t="shared" si="99"/>
        <v>5.3995785085666697</v>
      </c>
      <c r="I116" s="9">
        <f t="shared" si="100"/>
        <v>278.54957850856664</v>
      </c>
      <c r="J116" s="9">
        <f t="shared" si="101"/>
        <v>3.4777655259602303E-2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1.3808997297312928</v>
      </c>
      <c r="P116" s="9">
        <f t="shared" si="104"/>
        <v>4.8024454748672896E-2</v>
      </c>
      <c r="Q116" s="12">
        <f t="shared" si="105"/>
        <v>1.4407336424601867E-2</v>
      </c>
      <c r="R116" s="9">
        <f t="shared" si="106"/>
        <v>0.19436706250000002</v>
      </c>
      <c r="S116" s="13">
        <f t="shared" si="107"/>
        <v>7.4124371893524221E-2</v>
      </c>
      <c r="T116" s="2">
        <f t="shared" si="108"/>
        <v>0.01</v>
      </c>
      <c r="U116" s="14">
        <f t="shared" si="109"/>
        <v>7.4124371893524222E-4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6.2312437189352421E-3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41666.666666666664</v>
      </c>
      <c r="AX116" s="1">
        <f t="shared" si="116"/>
        <v>33811230.001607604</v>
      </c>
      <c r="AY116" s="1">
        <f>SUM(AX105:AX116)</f>
        <v>599958630.71322441</v>
      </c>
    </row>
    <row r="117" spans="1:53" x14ac:dyDescent="0.15">
      <c r="C117" s="7">
        <v>12</v>
      </c>
      <c r="D117" s="8">
        <v>1.7114184721935499</v>
      </c>
      <c r="E117" s="10">
        <f t="shared" si="117"/>
        <v>5.3995785085666697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4.1109012549677404</v>
      </c>
      <c r="E121" s="7"/>
      <c r="F121" s="7"/>
      <c r="G121" s="1">
        <v>1</v>
      </c>
      <c r="H121" s="9">
        <f t="shared" ref="H121:H132" si="119">E122</f>
        <v>4.1109012549677404</v>
      </c>
      <c r="I121" s="9">
        <f t="shared" ref="I121:I132" si="120">H121+273.15</f>
        <v>277.26090125496773</v>
      </c>
      <c r="J121" s="9">
        <f t="shared" ref="J121:J132" si="121">EXP(($C$15*(I121-$C$13))/($C$16*I121*$C$13))</f>
        <v>2.9562501953839387E-2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8.4164443062580731E-3</v>
      </c>
      <c r="Q121" s="12">
        <f t="shared" ref="Q121:Q132" si="125">P121*$B$123</f>
        <v>2.7774266210651641E-3</v>
      </c>
      <c r="R121" s="9">
        <f t="shared" ref="R121:R132" si="126">L121*$B$123</f>
        <v>9.3951000000000007E-2</v>
      </c>
      <c r="S121" s="13">
        <f t="shared" ref="S121:S132" si="127">Q121/R121</f>
        <v>2.9562501953839384E-2</v>
      </c>
      <c r="T121" s="2">
        <f t="shared" ref="T121:T132" si="128">$B$122/100</f>
        <v>0.01</v>
      </c>
      <c r="U121" s="14">
        <f t="shared" ref="U121:U132" si="129">S121*T121</f>
        <v>2.9562501953839384E-4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5.7856250195383943E-3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2.1376436010322601</v>
      </c>
      <c r="E122" s="10">
        <f t="shared" ref="E122:E133" si="139">D121</f>
        <v>4.1109012549677404</v>
      </c>
      <c r="F122" s="7" t="s">
        <v>83</v>
      </c>
      <c r="G122" s="1">
        <v>2</v>
      </c>
      <c r="H122" s="9">
        <f t="shared" si="119"/>
        <v>2.1376436010322601</v>
      </c>
      <c r="I122" s="9">
        <f t="shared" si="120"/>
        <v>275.28764360103224</v>
      </c>
      <c r="J122" s="9">
        <f t="shared" si="121"/>
        <v>2.2983647194365193E-2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0.56098355569374192</v>
      </c>
      <c r="P122" s="9">
        <f t="shared" si="124"/>
        <v>1.2893448125905482E-2</v>
      </c>
      <c r="Q122" s="12">
        <f t="shared" si="125"/>
        <v>4.2548378815488097E-3</v>
      </c>
      <c r="R122" s="9">
        <f t="shared" si="126"/>
        <v>9.3951000000000007E-2</v>
      </c>
      <c r="S122" s="13">
        <f t="shared" si="127"/>
        <v>4.5287840273640613E-2</v>
      </c>
      <c r="T122" s="2">
        <f t="shared" si="128"/>
        <v>0.01</v>
      </c>
      <c r="U122" s="14">
        <f t="shared" si="129"/>
        <v>4.5287840273640616E-4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5.9428784027364063E-3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-2.1903258934827599</v>
      </c>
      <c r="E123" s="10">
        <f t="shared" si="139"/>
        <v>2.1376436010322601</v>
      </c>
      <c r="F123" s="7" t="s">
        <v>83</v>
      </c>
      <c r="G123" s="1">
        <v>3</v>
      </c>
      <c r="H123" s="9">
        <f t="shared" si="119"/>
        <v>-2.1903258934827599</v>
      </c>
      <c r="I123" s="9">
        <f t="shared" si="120"/>
        <v>270.95967410651724</v>
      </c>
      <c r="J123" s="9">
        <f t="shared" si="121"/>
        <v>1.3063666679346095E-2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0.83279010756783634</v>
      </c>
      <c r="P123" s="9">
        <f t="shared" si="124"/>
        <v>1.0879292379122994E-2</v>
      </c>
      <c r="Q123" s="12">
        <f t="shared" si="125"/>
        <v>3.5901664851105881E-3</v>
      </c>
      <c r="R123" s="9">
        <f t="shared" si="126"/>
        <v>9.3951000000000007E-2</v>
      </c>
      <c r="S123" s="13">
        <f t="shared" si="127"/>
        <v>3.8213180116343497E-2</v>
      </c>
      <c r="T123" s="2">
        <f t="shared" si="128"/>
        <v>0.01</v>
      </c>
      <c r="U123" s="14">
        <f t="shared" si="129"/>
        <v>3.8213180116343498E-4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5.8721318011634351E-3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7.1830290529677399</v>
      </c>
      <c r="E124" s="10">
        <f t="shared" si="139"/>
        <v>-2.1903258934827599</v>
      </c>
      <c r="F124" s="7" t="s">
        <v>83</v>
      </c>
      <c r="G124" s="1">
        <v>4</v>
      </c>
      <c r="H124" s="9">
        <f t="shared" si="119"/>
        <v>7.1830290529677399</v>
      </c>
      <c r="I124" s="9">
        <f t="shared" si="120"/>
        <v>280.33302905296773</v>
      </c>
      <c r="J124" s="9">
        <f t="shared" si="121"/>
        <v>4.3438984990530706E-2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1.1066108151887133</v>
      </c>
      <c r="P124" s="9">
        <f t="shared" si="124"/>
        <v>4.8070050591341465E-2</v>
      </c>
      <c r="Q124" s="12">
        <f t="shared" si="125"/>
        <v>1.5863116695142683E-2</v>
      </c>
      <c r="R124" s="9">
        <f t="shared" si="126"/>
        <v>9.3951000000000007E-2</v>
      </c>
      <c r="S124" s="13">
        <f t="shared" si="127"/>
        <v>0.16884457531205291</v>
      </c>
      <c r="T124" s="2">
        <f t="shared" si="128"/>
        <v>0.01</v>
      </c>
      <c r="U124" s="14">
        <f t="shared" si="129"/>
        <v>1.6884457531205291E-3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7.1784457531205289E-3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8.2818671559666708</v>
      </c>
      <c r="E125" s="10">
        <f t="shared" si="139"/>
        <v>7.1830290529677399</v>
      </c>
      <c r="F125" s="7" t="s">
        <v>83</v>
      </c>
      <c r="G125" s="1">
        <v>5</v>
      </c>
      <c r="H125" s="9">
        <f t="shared" si="119"/>
        <v>8.2818671559666708</v>
      </c>
      <c r="I125" s="9">
        <f t="shared" si="120"/>
        <v>281.43186715596664</v>
      </c>
      <c r="J125" s="9">
        <f t="shared" si="121"/>
        <v>4.9748011851354842E-2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1.0056137263675033</v>
      </c>
      <c r="O125" s="9">
        <f t="shared" si="140"/>
        <v>0.3376270382298685</v>
      </c>
      <c r="P125" s="9">
        <f t="shared" si="124"/>
        <v>1.6796273899197332E-2</v>
      </c>
      <c r="Q125" s="12">
        <f t="shared" si="125"/>
        <v>5.5427703867351194E-3</v>
      </c>
      <c r="R125" s="9">
        <f t="shared" si="126"/>
        <v>9.3951000000000007E-2</v>
      </c>
      <c r="S125" s="13">
        <f t="shared" si="127"/>
        <v>5.8996395852466917E-2</v>
      </c>
      <c r="T125" s="2">
        <f t="shared" si="128"/>
        <v>0.01</v>
      </c>
      <c r="U125" s="14">
        <f t="shared" si="129"/>
        <v>5.8996395852466913E-4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6.0799639585246692E-3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14.3592684153548</v>
      </c>
      <c r="E126" s="10">
        <f t="shared" si="139"/>
        <v>8.2818671559666708</v>
      </c>
      <c r="F126" s="7" t="s">
        <v>85</v>
      </c>
      <c r="G126" s="1">
        <v>6</v>
      </c>
      <c r="H126" s="9">
        <f t="shared" si="119"/>
        <v>14.3592684153548</v>
      </c>
      <c r="I126" s="9">
        <f t="shared" si="120"/>
        <v>287.50926841535477</v>
      </c>
      <c r="J126" s="9">
        <f t="shared" si="121"/>
        <v>0.10336768188209755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0.6055307643306711</v>
      </c>
      <c r="P126" s="9">
        <f t="shared" si="124"/>
        <v>6.2592311417156196E-2</v>
      </c>
      <c r="Q126" s="12">
        <f t="shared" si="125"/>
        <v>2.0655462767661545E-2</v>
      </c>
      <c r="R126" s="9">
        <f t="shared" si="126"/>
        <v>9.3951000000000007E-2</v>
      </c>
      <c r="S126" s="13">
        <f t="shared" si="127"/>
        <v>0.21985357013402246</v>
      </c>
      <c r="T126" s="2">
        <f t="shared" si="128"/>
        <v>0.01</v>
      </c>
      <c r="U126" s="14">
        <f t="shared" si="129"/>
        <v>2.1985357013402248E-3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7.6885357013402244E-3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15.5349342</v>
      </c>
      <c r="E127" s="10">
        <f t="shared" si="139"/>
        <v>14.3592684153548</v>
      </c>
      <c r="F127" s="7" t="s">
        <v>83</v>
      </c>
      <c r="G127" s="1">
        <v>7</v>
      </c>
      <c r="H127" s="9">
        <f t="shared" si="119"/>
        <v>15.5349342</v>
      </c>
      <c r="I127" s="9">
        <f t="shared" si="120"/>
        <v>288.68493419999999</v>
      </c>
      <c r="J127" s="9">
        <f t="shared" si="121"/>
        <v>0.11865394411000858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0.8276384529135149</v>
      </c>
      <c r="P127" s="9">
        <f t="shared" si="124"/>
        <v>9.8202566735294164E-2</v>
      </c>
      <c r="Q127" s="12">
        <f t="shared" si="125"/>
        <v>3.2406847022647074E-2</v>
      </c>
      <c r="R127" s="9">
        <f t="shared" si="126"/>
        <v>9.3951000000000007E-2</v>
      </c>
      <c r="S127" s="13">
        <f t="shared" si="127"/>
        <v>0.34493349748961771</v>
      </c>
      <c r="T127" s="2">
        <f t="shared" si="128"/>
        <v>0.01</v>
      </c>
      <c r="U127" s="14">
        <f t="shared" si="129"/>
        <v>3.4493349748961773E-3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1.3399334974896177E-2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17.532049806451599</v>
      </c>
      <c r="E128" s="10">
        <f t="shared" si="139"/>
        <v>15.5349342</v>
      </c>
      <c r="F128" s="7" t="s">
        <v>83</v>
      </c>
      <c r="G128" s="1">
        <v>8</v>
      </c>
      <c r="H128" s="9">
        <f t="shared" si="119"/>
        <v>17.532049806451599</v>
      </c>
      <c r="I128" s="9">
        <f t="shared" si="120"/>
        <v>290.68204980645157</v>
      </c>
      <c r="J128" s="9">
        <f t="shared" si="121"/>
        <v>0.14959598431405827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1.0141358861782208</v>
      </c>
      <c r="P128" s="9">
        <f t="shared" si="124"/>
        <v>0.1517106561210407</v>
      </c>
      <c r="Q128" s="12">
        <f t="shared" si="125"/>
        <v>5.0064516519943432E-2</v>
      </c>
      <c r="R128" s="9">
        <f t="shared" si="126"/>
        <v>9.3951000000000007E-2</v>
      </c>
      <c r="S128" s="13">
        <f t="shared" si="127"/>
        <v>0.53287901693375728</v>
      </c>
      <c r="T128" s="2">
        <f t="shared" si="128"/>
        <v>0.01</v>
      </c>
      <c r="U128" s="14">
        <f t="shared" si="129"/>
        <v>5.3287901693375725E-3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1.5278790169337572E-2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18.621090208387098</v>
      </c>
      <c r="E129" s="10">
        <f t="shared" si="139"/>
        <v>17.532049806451599</v>
      </c>
      <c r="F129" s="7" t="s">
        <v>83</v>
      </c>
      <c r="G129" s="1">
        <v>9</v>
      </c>
      <c r="H129" s="9">
        <f t="shared" si="119"/>
        <v>18.621090208387098</v>
      </c>
      <c r="I129" s="9">
        <f t="shared" si="120"/>
        <v>291.77109020838708</v>
      </c>
      <c r="J129" s="9">
        <f t="shared" si="121"/>
        <v>0.16951881426972032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1.1471252300571801</v>
      </c>
      <c r="P129" s="9">
        <f t="shared" si="124"/>
        <v>0.1944593088181733</v>
      </c>
      <c r="Q129" s="12">
        <f t="shared" si="125"/>
        <v>6.4171571909997199E-2</v>
      </c>
      <c r="R129" s="9">
        <f t="shared" si="126"/>
        <v>9.3951000000000007E-2</v>
      </c>
      <c r="S129" s="13">
        <f t="shared" si="127"/>
        <v>0.68303234569080895</v>
      </c>
      <c r="T129" s="2">
        <f t="shared" si="128"/>
        <v>0.01</v>
      </c>
      <c r="U129" s="14">
        <f t="shared" si="129"/>
        <v>6.8303234569080896E-3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1.6780323456908091E-2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13.8790423562667</v>
      </c>
      <c r="E130" s="10">
        <f t="shared" si="139"/>
        <v>18.621090208387098</v>
      </c>
      <c r="F130" s="7" t="s">
        <v>83</v>
      </c>
      <c r="G130" s="1">
        <v>10</v>
      </c>
      <c r="H130" s="9">
        <f t="shared" si="119"/>
        <v>13.8790423562667</v>
      </c>
      <c r="I130" s="9">
        <f t="shared" si="120"/>
        <v>287.0290423562667</v>
      </c>
      <c r="J130" s="9">
        <f t="shared" si="121"/>
        <v>9.7673610605544678E-2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1.2373659212390069</v>
      </c>
      <c r="P130" s="9">
        <f t="shared" si="124"/>
        <v>0.12085799716766983</v>
      </c>
      <c r="Q130" s="12">
        <f t="shared" si="125"/>
        <v>3.9883139065331044E-2</v>
      </c>
      <c r="R130" s="9">
        <f t="shared" si="126"/>
        <v>9.3951000000000007E-2</v>
      </c>
      <c r="S130" s="13">
        <f t="shared" si="127"/>
        <v>0.42451000058893512</v>
      </c>
      <c r="T130" s="2">
        <f t="shared" si="128"/>
        <v>0.01</v>
      </c>
      <c r="U130" s="14">
        <f t="shared" si="129"/>
        <v>4.2451000058893514E-3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1.419510000588935E-2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8.9654063619032307</v>
      </c>
      <c r="E131" s="10">
        <f t="shared" si="139"/>
        <v>13.8790423562667</v>
      </c>
      <c r="F131" s="7" t="s">
        <v>83</v>
      </c>
      <c r="G131" s="1">
        <v>11</v>
      </c>
      <c r="H131" s="9">
        <f t="shared" si="119"/>
        <v>8.9654063619032307</v>
      </c>
      <c r="I131" s="9">
        <f t="shared" si="120"/>
        <v>282.11540636190318</v>
      </c>
      <c r="J131" s="9">
        <f t="shared" si="121"/>
        <v>5.4097965154411315E-2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1.0606825278677703</v>
      </c>
      <c r="O131" s="9">
        <f t="shared" si="140"/>
        <v>0.34052539620356681</v>
      </c>
      <c r="P131" s="9">
        <f t="shared" si="124"/>
        <v>1.8421731018012664E-2</v>
      </c>
      <c r="Q131" s="12">
        <f t="shared" si="125"/>
        <v>6.0791712359441795E-3</v>
      </c>
      <c r="R131" s="9">
        <f t="shared" si="126"/>
        <v>9.3951000000000007E-2</v>
      </c>
      <c r="S131" s="13">
        <f t="shared" si="127"/>
        <v>6.4705764025334261E-2</v>
      </c>
      <c r="T131" s="2">
        <f t="shared" si="128"/>
        <v>0.01</v>
      </c>
      <c r="U131" s="14">
        <f t="shared" si="129"/>
        <v>6.4705764025334267E-4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6.137057640253343E-3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5.3995785085666697</v>
      </c>
      <c r="E132" s="10">
        <f t="shared" si="139"/>
        <v>8.9654063619032307</v>
      </c>
      <c r="F132" s="7" t="s">
        <v>85</v>
      </c>
      <c r="G132" s="1">
        <v>12</v>
      </c>
      <c r="H132" s="9">
        <f t="shared" si="119"/>
        <v>5.3995785085666697</v>
      </c>
      <c r="I132" s="9">
        <f t="shared" si="120"/>
        <v>278.54957850856664</v>
      </c>
      <c r="J132" s="9">
        <f t="shared" si="121"/>
        <v>3.4777655259602303E-2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0.60680366518555406</v>
      </c>
      <c r="P132" s="9">
        <f t="shared" si="124"/>
        <v>2.1103208678086339E-2</v>
      </c>
      <c r="Q132" s="12">
        <f t="shared" si="125"/>
        <v>6.964058863768492E-3</v>
      </c>
      <c r="R132" s="9">
        <f t="shared" si="126"/>
        <v>9.3951000000000007E-2</v>
      </c>
      <c r="S132" s="13">
        <f t="shared" si="127"/>
        <v>7.4124371893524194E-2</v>
      </c>
      <c r="T132" s="2">
        <f t="shared" si="128"/>
        <v>0.01</v>
      </c>
      <c r="U132" s="14">
        <f t="shared" si="129"/>
        <v>7.41243718935242E-4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6.2312437189352421E-3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1.7114184721935499</v>
      </c>
      <c r="E133" s="10">
        <f t="shared" si="139"/>
        <v>5.3995785085666697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4.1109012549677404</v>
      </c>
      <c r="E136" s="7"/>
      <c r="F136" s="7"/>
      <c r="G136" s="1">
        <v>1</v>
      </c>
      <c r="H136" s="9">
        <f t="shared" ref="H136:H147" si="141">E137</f>
        <v>4.1109012549677404</v>
      </c>
      <c r="I136" s="9">
        <f t="shared" ref="I136:I147" si="142">H136+273.15</f>
        <v>277.26090125496773</v>
      </c>
      <c r="J136" s="9">
        <f t="shared" ref="J136:J147" si="143">EXP(($C$15*(I136-$C$13))/($C$16*I136*$C$13))</f>
        <v>2.9562501953839387E-2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2.2439355519516053E-2</v>
      </c>
      <c r="Q136" s="12">
        <f t="shared" ref="Q136:Q147" si="147">P136*$B$138</f>
        <v>5.8342324350741737E-3</v>
      </c>
      <c r="R136" s="9">
        <f t="shared" ref="R136:R147" si="148">L136*$B$138</f>
        <v>0.19735245833333334</v>
      </c>
      <c r="S136" s="13">
        <f t="shared" ref="S136:S147" si="149">Q136/R136</f>
        <v>2.9562501953839391E-2</v>
      </c>
      <c r="T136" s="2">
        <f t="shared" ref="T136:T147" si="150">$B$137/100</f>
        <v>0.01</v>
      </c>
      <c r="U136" s="14">
        <f t="shared" ref="U136:U147" si="151">S136*T136</f>
        <v>2.956250195383939E-4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5.7856250195383943E-3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2.1376436010322601</v>
      </c>
      <c r="E137" s="10">
        <f t="shared" ref="E137:E148" si="159">D136</f>
        <v>4.1109012549677404</v>
      </c>
      <c r="F137" s="7" t="s">
        <v>83</v>
      </c>
      <c r="G137" s="1">
        <v>2</v>
      </c>
      <c r="H137" s="9">
        <f t="shared" si="141"/>
        <v>2.1376436010322601</v>
      </c>
      <c r="I137" s="9">
        <f t="shared" si="142"/>
        <v>275.28764360103224</v>
      </c>
      <c r="J137" s="9">
        <f t="shared" si="143"/>
        <v>2.2983647194365193E-2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1.4956564778138173</v>
      </c>
      <c r="P137" s="9">
        <f t="shared" si="146"/>
        <v>3.4375640810039666E-2</v>
      </c>
      <c r="Q137" s="12">
        <f t="shared" si="147"/>
        <v>8.9376666106103127E-3</v>
      </c>
      <c r="R137" s="9">
        <f t="shared" si="148"/>
        <v>0.19735245833333334</v>
      </c>
      <c r="S137" s="13">
        <f t="shared" si="149"/>
        <v>4.5287840273640606E-2</v>
      </c>
      <c r="T137" s="2">
        <f t="shared" si="150"/>
        <v>0.01</v>
      </c>
      <c r="U137" s="14">
        <f t="shared" si="151"/>
        <v>4.5287840273640606E-4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5.9428784027364063E-3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-2.1903258934827599</v>
      </c>
      <c r="E138" s="10">
        <f t="shared" si="159"/>
        <v>2.1376436010322601</v>
      </c>
      <c r="F138" s="7" t="s">
        <v>83</v>
      </c>
      <c r="G138" s="1">
        <v>3</v>
      </c>
      <c r="H138" s="9">
        <f t="shared" si="141"/>
        <v>-2.1903258934827599</v>
      </c>
      <c r="I138" s="9">
        <f t="shared" si="142"/>
        <v>270.95967410651724</v>
      </c>
      <c r="J138" s="9">
        <f t="shared" si="143"/>
        <v>1.3063666679346095E-2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2.2203287536704446</v>
      </c>
      <c r="P138" s="9">
        <f t="shared" si="146"/>
        <v>2.9005634756518631E-2</v>
      </c>
      <c r="Q138" s="12">
        <f t="shared" si="147"/>
        <v>7.541465036694844E-3</v>
      </c>
      <c r="R138" s="9">
        <f t="shared" si="148"/>
        <v>0.19735245833333334</v>
      </c>
      <c r="S138" s="13">
        <f t="shared" si="149"/>
        <v>3.8213180116343504E-2</v>
      </c>
      <c r="T138" s="2">
        <f t="shared" si="150"/>
        <v>0.01</v>
      </c>
      <c r="U138" s="14">
        <f t="shared" si="151"/>
        <v>3.8213180116343504E-4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5.8721318011634351E-3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7.1830290529677399</v>
      </c>
      <c r="E139" s="10">
        <f t="shared" si="159"/>
        <v>-2.1903258934827599</v>
      </c>
      <c r="F139" s="7" t="s">
        <v>83</v>
      </c>
      <c r="G139" s="1">
        <v>4</v>
      </c>
      <c r="H139" s="9">
        <f t="shared" si="141"/>
        <v>7.1830290529677399</v>
      </c>
      <c r="I139" s="9">
        <f t="shared" si="142"/>
        <v>280.33302905296773</v>
      </c>
      <c r="J139" s="9">
        <f t="shared" si="143"/>
        <v>4.3438984990530706E-2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2.9503710355805928</v>
      </c>
      <c r="P139" s="9">
        <f t="shared" si="146"/>
        <v>0.12816112313108191</v>
      </c>
      <c r="Q139" s="12">
        <f t="shared" si="147"/>
        <v>3.3321892014081297E-2</v>
      </c>
      <c r="R139" s="9">
        <f t="shared" si="148"/>
        <v>0.19735245833333334</v>
      </c>
      <c r="S139" s="13">
        <f t="shared" si="149"/>
        <v>0.16884457531205296</v>
      </c>
      <c r="T139" s="2">
        <f t="shared" si="150"/>
        <v>0.01</v>
      </c>
      <c r="U139" s="14">
        <f t="shared" si="151"/>
        <v>1.6884457531205297E-3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7.1784457531205298E-3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8.2818671559666708</v>
      </c>
      <c r="E140" s="10">
        <f t="shared" si="159"/>
        <v>7.1830290529677399</v>
      </c>
      <c r="F140" s="7" t="s">
        <v>83</v>
      </c>
      <c r="G140" s="1">
        <v>5</v>
      </c>
      <c r="H140" s="9">
        <f t="shared" si="141"/>
        <v>8.2818671559666708</v>
      </c>
      <c r="I140" s="9">
        <f t="shared" si="142"/>
        <v>281.43186715596664</v>
      </c>
      <c r="J140" s="9">
        <f t="shared" si="143"/>
        <v>4.9748011851354842E-2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3.5812578291161778</v>
      </c>
      <c r="P140" s="9">
        <f t="shared" si="146"/>
        <v>0.17816045692562893</v>
      </c>
      <c r="Q140" s="12">
        <f t="shared" si="147"/>
        <v>4.6321718800663526E-2</v>
      </c>
      <c r="R140" s="9">
        <f t="shared" si="148"/>
        <v>0.19735245833333334</v>
      </c>
      <c r="S140" s="13">
        <f t="shared" si="149"/>
        <v>0.23471569187359684</v>
      </c>
      <c r="T140" s="2">
        <f t="shared" si="150"/>
        <v>0.01</v>
      </c>
      <c r="U140" s="14">
        <f t="shared" si="151"/>
        <v>2.3471569187359684E-3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7.8371569187359671E-3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14.3592684153548</v>
      </c>
      <c r="E141" s="10">
        <f t="shared" si="159"/>
        <v>8.2818671559666708</v>
      </c>
      <c r="F141" s="7" t="s">
        <v>85</v>
      </c>
      <c r="G141" s="1">
        <v>6</v>
      </c>
      <c r="H141" s="9">
        <f t="shared" si="141"/>
        <v>14.3592684153548</v>
      </c>
      <c r="I141" s="9">
        <f t="shared" si="142"/>
        <v>287.50926841535477</v>
      </c>
      <c r="J141" s="9">
        <f t="shared" si="143"/>
        <v>0.10336768188209755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4.1621452888572152</v>
      </c>
      <c r="P141" s="9">
        <f t="shared" si="146"/>
        <v>0.43023131016566363</v>
      </c>
      <c r="Q141" s="12">
        <f t="shared" si="147"/>
        <v>0.11186014064307255</v>
      </c>
      <c r="R141" s="9">
        <f t="shared" si="148"/>
        <v>0.19735245833333334</v>
      </c>
      <c r="S141" s="13">
        <f t="shared" si="149"/>
        <v>0.56680388776377899</v>
      </c>
      <c r="T141" s="2">
        <f t="shared" si="150"/>
        <v>0.01</v>
      </c>
      <c r="U141" s="14">
        <f t="shared" si="151"/>
        <v>5.6680388776377899E-3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1.1158038877637791E-2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15.5349342</v>
      </c>
      <c r="E142" s="10">
        <f t="shared" si="159"/>
        <v>14.3592684153548</v>
      </c>
      <c r="F142" s="7" t="s">
        <v>83</v>
      </c>
      <c r="G142" s="1">
        <v>7</v>
      </c>
      <c r="H142" s="9">
        <f t="shared" si="141"/>
        <v>15.5349342</v>
      </c>
      <c r="I142" s="9">
        <f t="shared" si="142"/>
        <v>288.68493419999999</v>
      </c>
      <c r="J142" s="9">
        <f t="shared" si="143"/>
        <v>0.11865394411000858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4.4909618953582182</v>
      </c>
      <c r="P142" s="9">
        <f t="shared" si="146"/>
        <v>0.5328703417320122</v>
      </c>
      <c r="Q142" s="12">
        <f t="shared" si="147"/>
        <v>0.13854628885032316</v>
      </c>
      <c r="R142" s="9">
        <f t="shared" si="148"/>
        <v>0.19735245833333334</v>
      </c>
      <c r="S142" s="13">
        <f t="shared" si="149"/>
        <v>0.70202464170126999</v>
      </c>
      <c r="T142" s="2">
        <f t="shared" si="150"/>
        <v>0.01</v>
      </c>
      <c r="U142" s="14">
        <f t="shared" si="151"/>
        <v>7.0202464170127004E-3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1.69702464170127E-2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17.532049806451599</v>
      </c>
      <c r="E143" s="10">
        <f t="shared" si="159"/>
        <v>15.5349342</v>
      </c>
      <c r="F143" s="7" t="s">
        <v>83</v>
      </c>
      <c r="G143" s="1">
        <v>8</v>
      </c>
      <c r="H143" s="9">
        <f t="shared" si="141"/>
        <v>17.532049806451599</v>
      </c>
      <c r="I143" s="9">
        <f t="shared" si="142"/>
        <v>290.68204980645157</v>
      </c>
      <c r="J143" s="9">
        <f t="shared" si="143"/>
        <v>0.14959598431405827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4.7171394702928726</v>
      </c>
      <c r="P143" s="9">
        <f t="shared" si="146"/>
        <v>0.70566512220515765</v>
      </c>
      <c r="Q143" s="12">
        <f t="shared" si="147"/>
        <v>0.18347293177334101</v>
      </c>
      <c r="R143" s="9">
        <f t="shared" si="148"/>
        <v>0.19735245833333334</v>
      </c>
      <c r="S143" s="13">
        <f t="shared" si="149"/>
        <v>0.92967137740666261</v>
      </c>
      <c r="T143" s="2">
        <f t="shared" si="150"/>
        <v>0.01</v>
      </c>
      <c r="U143" s="14">
        <f t="shared" si="151"/>
        <v>9.2967137740666266E-3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1.9246713774066629E-2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18.621090208387098</v>
      </c>
      <c r="E144" s="10">
        <f t="shared" si="159"/>
        <v>17.532049806451599</v>
      </c>
      <c r="F144" s="7" t="s">
        <v>83</v>
      </c>
      <c r="G144" s="1">
        <v>9</v>
      </c>
      <c r="H144" s="9">
        <f t="shared" si="141"/>
        <v>18.621090208387098</v>
      </c>
      <c r="I144" s="9">
        <f t="shared" si="142"/>
        <v>291.77109020838708</v>
      </c>
      <c r="J144" s="9">
        <f t="shared" si="143"/>
        <v>0.16951881426972032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4.7705222647543817</v>
      </c>
      <c r="P144" s="9">
        <f t="shared" si="146"/>
        <v>0.80869327776846356</v>
      </c>
      <c r="Q144" s="12">
        <f t="shared" si="147"/>
        <v>0.21026025221980052</v>
      </c>
      <c r="R144" s="9">
        <f t="shared" si="148"/>
        <v>0.19735245833333334</v>
      </c>
      <c r="S144" s="13">
        <f t="shared" si="149"/>
        <v>1.0654047788179339</v>
      </c>
      <c r="T144" s="2">
        <f t="shared" si="150"/>
        <v>0.01</v>
      </c>
      <c r="U144" s="14">
        <f t="shared" si="151"/>
        <v>1.0654047788179339E-2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2.0604047788179342E-2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13.8790423562667</v>
      </c>
      <c r="E145" s="10">
        <f t="shared" si="159"/>
        <v>18.621090208387098</v>
      </c>
      <c r="F145" s="7" t="s">
        <v>83</v>
      </c>
      <c r="G145" s="1">
        <v>10</v>
      </c>
      <c r="H145" s="9">
        <f t="shared" si="141"/>
        <v>13.8790423562667</v>
      </c>
      <c r="I145" s="9">
        <f t="shared" si="142"/>
        <v>287.0290423562667</v>
      </c>
      <c r="J145" s="9">
        <f t="shared" si="143"/>
        <v>9.7673610605544678E-2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4.7208769036525853</v>
      </c>
      <c r="P145" s="9">
        <f t="shared" si="146"/>
        <v>0.46110509240407205</v>
      </c>
      <c r="Q145" s="12">
        <f t="shared" si="147"/>
        <v>0.11988732402505874</v>
      </c>
      <c r="R145" s="9">
        <f t="shared" si="148"/>
        <v>0.19735245833333334</v>
      </c>
      <c r="S145" s="13">
        <f t="shared" si="149"/>
        <v>0.60747823988372107</v>
      </c>
      <c r="T145" s="2">
        <f t="shared" si="150"/>
        <v>0.01</v>
      </c>
      <c r="U145" s="14">
        <f t="shared" si="151"/>
        <v>6.0747823988372106E-3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1.6024782398837211E-2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8.9654063619032307</v>
      </c>
      <c r="E146" s="10">
        <f t="shared" si="159"/>
        <v>13.8790423562667</v>
      </c>
      <c r="F146" s="7" t="s">
        <v>83</v>
      </c>
      <c r="G146" s="1">
        <v>11</v>
      </c>
      <c r="H146" s="9">
        <f t="shared" si="141"/>
        <v>8.9654063619032307</v>
      </c>
      <c r="I146" s="9">
        <f t="shared" si="142"/>
        <v>282.11540636190318</v>
      </c>
      <c r="J146" s="9">
        <f t="shared" si="143"/>
        <v>5.4097965154411315E-2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5.0188197279151803</v>
      </c>
      <c r="P146" s="9">
        <f t="shared" si="146"/>
        <v>0.2715079347570275</v>
      </c>
      <c r="Q146" s="12">
        <f t="shared" si="147"/>
        <v>7.0592063036827149E-2</v>
      </c>
      <c r="R146" s="9">
        <f t="shared" si="148"/>
        <v>0.19735245833333334</v>
      </c>
      <c r="S146" s="13">
        <f t="shared" si="149"/>
        <v>0.35769538232756826</v>
      </c>
      <c r="T146" s="2">
        <f t="shared" si="150"/>
        <v>0.01</v>
      </c>
      <c r="U146" s="14">
        <f t="shared" si="151"/>
        <v>3.5769538232756828E-3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9.0669538232756829E-3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5.3995785085666697</v>
      </c>
      <c r="E147" s="10">
        <f t="shared" si="159"/>
        <v>8.9654063619032307</v>
      </c>
      <c r="F147" s="7" t="s">
        <v>85</v>
      </c>
      <c r="G147" s="1">
        <v>12</v>
      </c>
      <c r="H147" s="9">
        <f t="shared" si="141"/>
        <v>5.3995785085666697</v>
      </c>
      <c r="I147" s="9">
        <f t="shared" si="142"/>
        <v>278.54957850856664</v>
      </c>
      <c r="J147" s="9">
        <f t="shared" si="143"/>
        <v>3.4777655259602303E-2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5.5063597098248191</v>
      </c>
      <c r="P147" s="9">
        <f t="shared" si="146"/>
        <v>0.19149827972365133</v>
      </c>
      <c r="Q147" s="12">
        <f t="shared" si="147"/>
        <v>4.9789552728149347E-2</v>
      </c>
      <c r="R147" s="9">
        <f t="shared" si="148"/>
        <v>0.19735245833333334</v>
      </c>
      <c r="S147" s="13">
        <f t="shared" si="149"/>
        <v>0.25228747160602133</v>
      </c>
      <c r="T147" s="2">
        <f t="shared" si="150"/>
        <v>0.01</v>
      </c>
      <c r="U147" s="14">
        <f t="shared" si="151"/>
        <v>2.5228747160602133E-3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8.0128747160602143E-3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1.7114184721935499</v>
      </c>
      <c r="E148" s="10">
        <f t="shared" si="159"/>
        <v>5.3995785085666697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1606826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153691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12330879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68467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11669526.627967816</v>
      </c>
      <c r="J13" s="6" t="s">
        <v>37</v>
      </c>
      <c r="K13" s="6">
        <f>I13/(10000*1000)</f>
        <v>1.1669526627967817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4.6104063366128996</v>
      </c>
      <c r="E26" s="7"/>
      <c r="F26" s="7"/>
      <c r="G26" s="1">
        <v>1</v>
      </c>
      <c r="H26" s="9">
        <f t="shared" ref="H26:H37" si="0">E27</f>
        <v>4.6104063366128996</v>
      </c>
      <c r="I26" s="9">
        <f t="shared" ref="I26:I37" si="1">H26+273.15</f>
        <v>277.7604063366129</v>
      </c>
      <c r="J26" s="9">
        <f t="shared" ref="J26:J37" si="2">EXP(($C$15*(I26-$C$13))/($C$16*I26*$C$13))</f>
        <v>3.1489688022432766E-2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1.2763430002042002</v>
      </c>
      <c r="Q26" s="12">
        <f t="shared" ref="Q26:Q37" si="6">P26*$B$28</f>
        <v>0.12763430002042003</v>
      </c>
      <c r="R26" s="9">
        <f t="shared" ref="R26:R37" si="7">L26*$B$28</f>
        <v>4.0532094166666672</v>
      </c>
      <c r="S26" s="13">
        <f t="shared" ref="S26:S37" si="8">Q26/R26</f>
        <v>3.1489688022432759E-2</v>
      </c>
      <c r="T26" s="2">
        <f t="shared" ref="T26:T37" si="9">$B$27/100</f>
        <v>0.34</v>
      </c>
      <c r="U26" s="14">
        <f t="shared" ref="U26:U37" si="10">S26*T26</f>
        <v>1.0706493927627139E-2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2.3606493927627141E-2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2.66945078690323</v>
      </c>
      <c r="E27" s="10">
        <f t="shared" ref="E27:E38" si="18">D26</f>
        <v>4.6104063366128996</v>
      </c>
      <c r="F27" s="7" t="s">
        <v>83</v>
      </c>
      <c r="G27" s="1">
        <v>2</v>
      </c>
      <c r="H27" s="9">
        <f t="shared" si="0"/>
        <v>2.66945078690323</v>
      </c>
      <c r="I27" s="9">
        <f t="shared" si="1"/>
        <v>275.81945078690319</v>
      </c>
      <c r="J27" s="9">
        <f t="shared" si="2"/>
        <v>2.4605718766135452E-2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79.787845333129127</v>
      </c>
      <c r="P27" s="9">
        <f t="shared" si="5"/>
        <v>1.9632372832228884</v>
      </c>
      <c r="Q27" s="12">
        <f t="shared" si="6"/>
        <v>0.19632372832228884</v>
      </c>
      <c r="R27" s="9">
        <f t="shared" si="7"/>
        <v>4.0532094166666672</v>
      </c>
      <c r="S27" s="13">
        <f t="shared" si="8"/>
        <v>4.843661112475757E-2</v>
      </c>
      <c r="T27" s="2">
        <f t="shared" si="9"/>
        <v>0.34</v>
      </c>
      <c r="U27" s="14">
        <f t="shared" si="10"/>
        <v>1.6468447782417576E-2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2.9368447782417574E-2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-0.25741834458620699</v>
      </c>
      <c r="E28" s="10">
        <f t="shared" si="18"/>
        <v>2.66945078690323</v>
      </c>
      <c r="F28" s="7" t="s">
        <v>83</v>
      </c>
      <c r="G28" s="1">
        <v>3</v>
      </c>
      <c r="H28" s="9">
        <f t="shared" si="0"/>
        <v>-0.25741834458620699</v>
      </c>
      <c r="I28" s="9">
        <f t="shared" si="1"/>
        <v>272.89258165541378</v>
      </c>
      <c r="J28" s="9">
        <f t="shared" si="2"/>
        <v>1.6850154845755728E-2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118.3567022165729</v>
      </c>
      <c r="P28" s="9">
        <f t="shared" si="5"/>
        <v>1.9943287593822536</v>
      </c>
      <c r="Q28" s="12">
        <f t="shared" si="6"/>
        <v>0.19943287593822537</v>
      </c>
      <c r="R28" s="9">
        <f t="shared" si="7"/>
        <v>4.0532094166666672</v>
      </c>
      <c r="S28" s="13">
        <f t="shared" si="8"/>
        <v>4.9203694020388822E-2</v>
      </c>
      <c r="T28" s="2">
        <f t="shared" si="9"/>
        <v>0.34</v>
      </c>
      <c r="U28" s="14">
        <f t="shared" si="10"/>
        <v>1.6729255966932199E-2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2.9629255966932201E-2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5.6983256731290304</v>
      </c>
      <c r="E29" s="10">
        <f t="shared" si="18"/>
        <v>-0.25741834458620699</v>
      </c>
      <c r="F29" s="7" t="s">
        <v>83</v>
      </c>
      <c r="G29" s="1">
        <v>4</v>
      </c>
      <c r="H29" s="9">
        <f t="shared" si="0"/>
        <v>5.6983256731290304</v>
      </c>
      <c r="I29" s="9">
        <f t="shared" si="1"/>
        <v>278.84832567312901</v>
      </c>
      <c r="J29" s="9">
        <f t="shared" si="2"/>
        <v>3.6104764881596564E-2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156.89446762385731</v>
      </c>
      <c r="P29" s="9">
        <f t="shared" si="5"/>
        <v>5.6646378647826321</v>
      </c>
      <c r="Q29" s="12">
        <f t="shared" si="6"/>
        <v>0.56646378647826323</v>
      </c>
      <c r="R29" s="9">
        <f t="shared" si="7"/>
        <v>4.0532094166666672</v>
      </c>
      <c r="S29" s="13">
        <f t="shared" si="8"/>
        <v>0.1397568514839086</v>
      </c>
      <c r="T29" s="2">
        <f t="shared" si="9"/>
        <v>0.34</v>
      </c>
      <c r="U29" s="14">
        <f t="shared" si="10"/>
        <v>4.7517329504528923E-2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6.0417329504528924E-2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6.2008078596666696</v>
      </c>
      <c r="E30" s="10">
        <f t="shared" si="18"/>
        <v>5.6983256731290304</v>
      </c>
      <c r="F30" s="7" t="s">
        <v>83</v>
      </c>
      <c r="G30" s="1">
        <v>5</v>
      </c>
      <c r="H30" s="9">
        <f t="shared" si="0"/>
        <v>6.2008078596666696</v>
      </c>
      <c r="I30" s="9">
        <f t="shared" si="1"/>
        <v>279.35080785966665</v>
      </c>
      <c r="J30" s="9">
        <f t="shared" si="2"/>
        <v>3.8445180890181958E-2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143.66833827112094</v>
      </c>
      <c r="O30" s="9">
        <f t="shared" si="19"/>
        <v>48.093585654620398</v>
      </c>
      <c r="P30" s="9">
        <f t="shared" si="5"/>
        <v>1.8489666001493412</v>
      </c>
      <c r="Q30" s="12">
        <f t="shared" si="6"/>
        <v>0.18489666001493413</v>
      </c>
      <c r="R30" s="9">
        <f t="shared" si="7"/>
        <v>4.0532094166666672</v>
      </c>
      <c r="S30" s="13">
        <f t="shared" si="8"/>
        <v>4.5617346899137504E-2</v>
      </c>
      <c r="T30" s="2">
        <f t="shared" si="9"/>
        <v>0.34</v>
      </c>
      <c r="U30" s="14">
        <f t="shared" si="10"/>
        <v>1.5509897945706752E-2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2.8409897945706752E-2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11.7764275246452</v>
      </c>
      <c r="E31" s="10">
        <f t="shared" si="18"/>
        <v>6.2008078596666696</v>
      </c>
      <c r="F31" s="7" t="s">
        <v>85</v>
      </c>
      <c r="G31" s="1">
        <v>6</v>
      </c>
      <c r="H31" s="9">
        <f t="shared" si="0"/>
        <v>11.7764275246452</v>
      </c>
      <c r="I31" s="9">
        <f t="shared" si="1"/>
        <v>284.92642752464519</v>
      </c>
      <c r="J31" s="9">
        <f t="shared" si="2"/>
        <v>7.6043010096286529E-2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86.776713221137726</v>
      </c>
      <c r="P31" s="9">
        <f t="shared" si="5"/>
        <v>6.5987624795975366</v>
      </c>
      <c r="Q31" s="12">
        <f t="shared" si="6"/>
        <v>0.65987624795975375</v>
      </c>
      <c r="R31" s="9">
        <f t="shared" si="7"/>
        <v>4.0532094166666672</v>
      </c>
      <c r="S31" s="13">
        <f t="shared" si="8"/>
        <v>0.16280339358888385</v>
      </c>
      <c r="T31" s="2">
        <f t="shared" si="9"/>
        <v>0.34</v>
      </c>
      <c r="U31" s="14">
        <f t="shared" si="10"/>
        <v>5.5353153820220512E-2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6.8253153820220513E-2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12.8280974761</v>
      </c>
      <c r="E32" s="10">
        <f t="shared" si="18"/>
        <v>11.7764275246452</v>
      </c>
      <c r="F32" s="7" t="s">
        <v>83</v>
      </c>
      <c r="G32" s="1">
        <v>7</v>
      </c>
      <c r="H32" s="9">
        <f t="shared" si="0"/>
        <v>12.8280974761</v>
      </c>
      <c r="I32" s="9">
        <f t="shared" si="1"/>
        <v>285.9780974761</v>
      </c>
      <c r="J32" s="9">
        <f t="shared" si="2"/>
        <v>8.6225724002076037E-2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120.71004490820685</v>
      </c>
      <c r="P32" s="9">
        <f t="shared" si="5"/>
        <v>10.408311016533249</v>
      </c>
      <c r="Q32" s="12">
        <f t="shared" si="6"/>
        <v>1.0408311016533249</v>
      </c>
      <c r="R32" s="9">
        <f t="shared" si="7"/>
        <v>4.0532094166666672</v>
      </c>
      <c r="S32" s="13">
        <f t="shared" si="8"/>
        <v>0.25679183941827943</v>
      </c>
      <c r="T32" s="2">
        <f t="shared" si="9"/>
        <v>0.34</v>
      </c>
      <c r="U32" s="14">
        <f t="shared" si="10"/>
        <v>8.7309225402215015E-2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0.11295922540221501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15.959247343225799</v>
      </c>
      <c r="E33" s="10">
        <f t="shared" si="18"/>
        <v>12.8280974761</v>
      </c>
      <c r="F33" s="7" t="s">
        <v>83</v>
      </c>
      <c r="G33" s="1">
        <v>8</v>
      </c>
      <c r="H33" s="9">
        <f t="shared" si="0"/>
        <v>15.959247343225799</v>
      </c>
      <c r="I33" s="9">
        <f t="shared" si="1"/>
        <v>289.10924734322577</v>
      </c>
      <c r="J33" s="9">
        <f t="shared" si="2"/>
        <v>0.12467526433754147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150.83382805834029</v>
      </c>
      <c r="P33" s="9">
        <f t="shared" si="5"/>
        <v>18.805247384216855</v>
      </c>
      <c r="Q33" s="12">
        <f t="shared" si="6"/>
        <v>1.8805247384216857</v>
      </c>
      <c r="R33" s="9">
        <f t="shared" si="7"/>
        <v>4.0532094166666672</v>
      </c>
      <c r="S33" s="13">
        <f t="shared" si="8"/>
        <v>0.46395943192301592</v>
      </c>
      <c r="T33" s="2">
        <f t="shared" si="9"/>
        <v>0.34</v>
      </c>
      <c r="U33" s="14">
        <f t="shared" si="10"/>
        <v>0.15774620685382543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0.18339620685382543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16.7560753548387</v>
      </c>
      <c r="E34" s="10">
        <f t="shared" si="18"/>
        <v>15.959247343225799</v>
      </c>
      <c r="F34" s="7" t="s">
        <v>83</v>
      </c>
      <c r="G34" s="1">
        <v>9</v>
      </c>
      <c r="H34" s="9">
        <f t="shared" si="0"/>
        <v>16.7560753548387</v>
      </c>
      <c r="I34" s="9">
        <f t="shared" si="1"/>
        <v>289.90607535483866</v>
      </c>
      <c r="J34" s="9">
        <f t="shared" si="2"/>
        <v>0.13676724089702963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172.56067484079011</v>
      </c>
      <c r="P34" s="9">
        <f t="shared" si="5"/>
        <v>23.600647385304342</v>
      </c>
      <c r="Q34" s="12">
        <f t="shared" si="6"/>
        <v>2.3600647385304341</v>
      </c>
      <c r="R34" s="9">
        <f t="shared" si="7"/>
        <v>4.0532094166666672</v>
      </c>
      <c r="S34" s="13">
        <f t="shared" si="8"/>
        <v>0.58227061469509167</v>
      </c>
      <c r="T34" s="2">
        <f t="shared" si="9"/>
        <v>0.34</v>
      </c>
      <c r="U34" s="14">
        <f t="shared" si="10"/>
        <v>0.19797200899633119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0.2236220089963312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13.208853344133299</v>
      </c>
      <c r="E35" s="10">
        <f t="shared" si="18"/>
        <v>16.7560753548387</v>
      </c>
      <c r="F35" s="7" t="s">
        <v>83</v>
      </c>
      <c r="G35" s="1">
        <v>10</v>
      </c>
      <c r="H35" s="9">
        <f t="shared" si="0"/>
        <v>13.208853344133299</v>
      </c>
      <c r="I35" s="9">
        <f t="shared" si="1"/>
        <v>286.35885334413325</v>
      </c>
      <c r="J35" s="9">
        <f t="shared" si="2"/>
        <v>9.0218945175756626E-2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189.49212162215244</v>
      </c>
      <c r="P35" s="9">
        <f t="shared" si="5"/>
        <v>17.095779331866776</v>
      </c>
      <c r="Q35" s="12">
        <f t="shared" si="6"/>
        <v>1.7095779331866776</v>
      </c>
      <c r="R35" s="9">
        <f t="shared" si="7"/>
        <v>4.0532094166666672</v>
      </c>
      <c r="S35" s="13">
        <f t="shared" si="8"/>
        <v>0.42178376625617908</v>
      </c>
      <c r="T35" s="2">
        <f t="shared" si="9"/>
        <v>0.34</v>
      </c>
      <c r="U35" s="14">
        <f t="shared" si="10"/>
        <v>0.14340648052710089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0.1690564805271009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9.1366996290645197</v>
      </c>
      <c r="E36" s="10">
        <f t="shared" si="18"/>
        <v>13.208853344133299</v>
      </c>
      <c r="F36" s="7" t="s">
        <v>83</v>
      </c>
      <c r="G36" s="1">
        <v>11</v>
      </c>
      <c r="H36" s="9">
        <f t="shared" si="0"/>
        <v>9.1366996290645197</v>
      </c>
      <c r="I36" s="9">
        <f t="shared" si="1"/>
        <v>282.28669962906451</v>
      </c>
      <c r="J36" s="9">
        <f t="shared" si="2"/>
        <v>5.5242885883413986E-2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163.77652517577138</v>
      </c>
      <c r="O36" s="9">
        <f t="shared" si="19"/>
        <v>49.151911281180958</v>
      </c>
      <c r="P36" s="9">
        <f t="shared" si="5"/>
        <v>2.7152934258579684</v>
      </c>
      <c r="Q36" s="12">
        <f t="shared" si="6"/>
        <v>0.27152934258579686</v>
      </c>
      <c r="R36" s="9">
        <f t="shared" si="7"/>
        <v>4.0532094166666672</v>
      </c>
      <c r="S36" s="13">
        <f t="shared" si="8"/>
        <v>6.6991195043926643E-2</v>
      </c>
      <c r="T36" s="2">
        <f t="shared" si="9"/>
        <v>0.34</v>
      </c>
      <c r="U36" s="14">
        <f t="shared" si="10"/>
        <v>2.277700631493506E-2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3.5677006314935061E-2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6.4861044704333297</v>
      </c>
      <c r="E37" s="10">
        <f t="shared" si="18"/>
        <v>9.1366996290645197</v>
      </c>
      <c r="F37" s="7" t="s">
        <v>85</v>
      </c>
      <c r="G37" s="1">
        <v>12</v>
      </c>
      <c r="H37" s="9">
        <f t="shared" si="0"/>
        <v>6.4861044704333297</v>
      </c>
      <c r="I37" s="9">
        <f t="shared" si="1"/>
        <v>279.63610447043328</v>
      </c>
      <c r="J37" s="9">
        <f t="shared" si="2"/>
        <v>3.9836913750525428E-2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86.96871202198966</v>
      </c>
      <c r="P37" s="9">
        <f t="shared" si="5"/>
        <v>3.4645650798142862</v>
      </c>
      <c r="Q37" s="12">
        <f t="shared" si="6"/>
        <v>0.34645650798142863</v>
      </c>
      <c r="R37" s="9">
        <f t="shared" si="7"/>
        <v>4.0532094166666672</v>
      </c>
      <c r="S37" s="13">
        <f t="shared" si="8"/>
        <v>8.5477080596134652E-2</v>
      </c>
      <c r="T37" s="2">
        <f t="shared" si="9"/>
        <v>0.34</v>
      </c>
      <c r="U37" s="14">
        <f t="shared" si="10"/>
        <v>2.9062207402685784E-2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4.1962207402685782E-2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0.68044101232258103</v>
      </c>
      <c r="E38" s="10">
        <f t="shared" si="18"/>
        <v>6.4861044704333297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4.6104063366128996</v>
      </c>
      <c r="E42" s="7"/>
      <c r="F42" s="7"/>
      <c r="G42" s="1">
        <v>1</v>
      </c>
      <c r="H42" s="9">
        <f t="shared" ref="H42:H53" si="20">E43</f>
        <v>4.6104063366128996</v>
      </c>
      <c r="I42" s="9">
        <f t="shared" ref="I42:I53" si="21">H42+273.15</f>
        <v>277.7604063366129</v>
      </c>
      <c r="J42" s="9">
        <f t="shared" ref="J42:J53" si="22">EXP(($C$15*(I42-$C$13))/($C$16*I42*$C$13))</f>
        <v>3.1489688022432766E-2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1.8533649506703085</v>
      </c>
      <c r="Q42" s="12">
        <f t="shared" ref="Q42:Q53" si="26">P42*$B$44</f>
        <v>0.44480758816087401</v>
      </c>
      <c r="R42" s="9">
        <f t="shared" ref="R42:R53" si="27">L42*$B$44</f>
        <v>14.125500000000001</v>
      </c>
      <c r="S42" s="13">
        <f t="shared" ref="S42:S53" si="28">Q42/R42</f>
        <v>3.1489688022432766E-2</v>
      </c>
      <c r="T42" s="2">
        <f t="shared" ref="T42:T53" si="29">$B$43/100</f>
        <v>0.43</v>
      </c>
      <c r="U42" s="14">
        <f t="shared" ref="U42:U53" si="30">S42*T42</f>
        <v>1.3540565849646089E-2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2.1960565849646087E-2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133902.16666666666</v>
      </c>
      <c r="AU42" s="1">
        <f t="shared" ref="AU42:AU53" si="38">AT42*10000*AS42*0.67*AR42*AQ42</f>
        <v>647204170.56670296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2.66945078690323</v>
      </c>
      <c r="E43" s="10">
        <f t="shared" ref="E43:E54" si="39">D42</f>
        <v>4.6104063366128996</v>
      </c>
      <c r="F43" s="7" t="s">
        <v>83</v>
      </c>
      <c r="G43" s="1">
        <v>2</v>
      </c>
      <c r="H43" s="9">
        <f t="shared" si="20"/>
        <v>2.66945078690323</v>
      </c>
      <c r="I43" s="9">
        <f t="shared" si="21"/>
        <v>275.81945078690319</v>
      </c>
      <c r="J43" s="9">
        <f t="shared" si="22"/>
        <v>2.4605718766135452E-2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115.85913504932969</v>
      </c>
      <c r="P43" s="9">
        <f t="shared" si="25"/>
        <v>2.8507972935115133</v>
      </c>
      <c r="Q43" s="12">
        <f t="shared" si="26"/>
        <v>0.68419135044276314</v>
      </c>
      <c r="R43" s="9">
        <f t="shared" si="27"/>
        <v>14.125500000000001</v>
      </c>
      <c r="S43" s="13">
        <f t="shared" si="28"/>
        <v>4.8436611124757577E-2</v>
      </c>
      <c r="T43" s="2">
        <f t="shared" si="29"/>
        <v>0.43</v>
      </c>
      <c r="U43" s="14">
        <f t="shared" si="30"/>
        <v>2.0827742783645759E-2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2.924774278364576E-2</v>
      </c>
      <c r="AR43" s="9">
        <f t="shared" si="35"/>
        <v>136.875</v>
      </c>
      <c r="AS43" s="1">
        <f t="shared" si="36"/>
        <v>0.24</v>
      </c>
      <c r="AT43" s="1">
        <f t="shared" si="37"/>
        <v>133902.16666666666</v>
      </c>
      <c r="AU43" s="1">
        <f t="shared" si="38"/>
        <v>861966000.27693665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-0.25741834458620699</v>
      </c>
      <c r="E44" s="10">
        <f t="shared" si="39"/>
        <v>2.66945078690323</v>
      </c>
      <c r="F44" s="7" t="s">
        <v>83</v>
      </c>
      <c r="G44" s="1">
        <v>3</v>
      </c>
      <c r="H44" s="9">
        <f t="shared" si="20"/>
        <v>-0.25741834458620699</v>
      </c>
      <c r="I44" s="9">
        <f t="shared" si="21"/>
        <v>272.89258165541378</v>
      </c>
      <c r="J44" s="9">
        <f t="shared" si="22"/>
        <v>1.6850154845755728E-2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171.86458775581821</v>
      </c>
      <c r="P44" s="9">
        <f t="shared" si="25"/>
        <v>2.8959449161875108</v>
      </c>
      <c r="Q44" s="12">
        <f t="shared" si="26"/>
        <v>0.69502677988500261</v>
      </c>
      <c r="R44" s="9">
        <f t="shared" si="27"/>
        <v>14.125500000000001</v>
      </c>
      <c r="S44" s="13">
        <f t="shared" si="28"/>
        <v>4.9203694020388843E-2</v>
      </c>
      <c r="T44" s="2">
        <f t="shared" si="29"/>
        <v>0.43</v>
      </c>
      <c r="U44" s="14">
        <f t="shared" si="30"/>
        <v>2.11575884287672E-2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2.9577588428767197E-2</v>
      </c>
      <c r="AR44" s="9">
        <f t="shared" si="35"/>
        <v>136.875</v>
      </c>
      <c r="AS44" s="1">
        <f t="shared" si="36"/>
        <v>0.24</v>
      </c>
      <c r="AT44" s="1">
        <f t="shared" si="37"/>
        <v>133902.16666666666</v>
      </c>
      <c r="AU44" s="1">
        <f t="shared" si="38"/>
        <v>871686946.38677013</v>
      </c>
    </row>
    <row r="45" spans="1:48" x14ac:dyDescent="0.15">
      <c r="C45" s="7">
        <v>3</v>
      </c>
      <c r="D45" s="8">
        <v>5.6983256731290304</v>
      </c>
      <c r="E45" s="10">
        <f t="shared" si="39"/>
        <v>-0.25741834458620699</v>
      </c>
      <c r="F45" s="7" t="s">
        <v>83</v>
      </c>
      <c r="G45" s="1">
        <v>4</v>
      </c>
      <c r="H45" s="9">
        <f t="shared" si="20"/>
        <v>5.6983256731290304</v>
      </c>
      <c r="I45" s="9">
        <f t="shared" si="21"/>
        <v>278.84832567312901</v>
      </c>
      <c r="J45" s="9">
        <f t="shared" si="22"/>
        <v>3.6104764881596564E-2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227.82489283963068</v>
      </c>
      <c r="P45" s="9">
        <f t="shared" si="25"/>
        <v>8.2255641901497984</v>
      </c>
      <c r="Q45" s="12">
        <f t="shared" si="26"/>
        <v>1.9741354056359515</v>
      </c>
      <c r="R45" s="9">
        <f t="shared" si="27"/>
        <v>14.125500000000001</v>
      </c>
      <c r="S45" s="13">
        <f t="shared" si="28"/>
        <v>0.13975685148390862</v>
      </c>
      <c r="T45" s="2">
        <f t="shared" si="29"/>
        <v>0.43</v>
      </c>
      <c r="U45" s="14">
        <f t="shared" si="30"/>
        <v>6.009544613808071E-2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6.8515446138080721E-2</v>
      </c>
      <c r="AR45" s="9">
        <f t="shared" si="35"/>
        <v>136.875</v>
      </c>
      <c r="AS45" s="1">
        <f t="shared" si="36"/>
        <v>0.24</v>
      </c>
      <c r="AT45" s="1">
        <f t="shared" si="37"/>
        <v>133902.16666666666</v>
      </c>
      <c r="AU45" s="1">
        <f t="shared" si="38"/>
        <v>2019232236.2002695</v>
      </c>
    </row>
    <row r="46" spans="1:48" x14ac:dyDescent="0.15">
      <c r="C46" s="7">
        <v>4</v>
      </c>
      <c r="D46" s="8">
        <v>6.2008078596666696</v>
      </c>
      <c r="E46" s="10">
        <f t="shared" si="39"/>
        <v>5.6983256731290304</v>
      </c>
      <c r="F46" s="7" t="s">
        <v>83</v>
      </c>
      <c r="G46" s="1">
        <v>5</v>
      </c>
      <c r="H46" s="9">
        <f t="shared" si="20"/>
        <v>6.2008078596666696</v>
      </c>
      <c r="I46" s="9">
        <f t="shared" si="21"/>
        <v>279.35080785966665</v>
      </c>
      <c r="J46" s="9">
        <f t="shared" si="22"/>
        <v>3.8445180890181958E-2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208.61936221700682</v>
      </c>
      <c r="O46" s="9">
        <f t="shared" si="40"/>
        <v>69.836216432474089</v>
      </c>
      <c r="P46" s="9">
        <f t="shared" si="25"/>
        <v>2.6848659734323639</v>
      </c>
      <c r="Q46" s="12">
        <f t="shared" si="26"/>
        <v>0.64436783362376726</v>
      </c>
      <c r="R46" s="9">
        <f t="shared" si="27"/>
        <v>14.125500000000001</v>
      </c>
      <c r="S46" s="13">
        <f t="shared" si="28"/>
        <v>4.5617346899137531E-2</v>
      </c>
      <c r="T46" s="2">
        <f t="shared" si="29"/>
        <v>0.43</v>
      </c>
      <c r="U46" s="14">
        <f t="shared" si="30"/>
        <v>1.9615459166629139E-2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2.803545916662914E-2</v>
      </c>
      <c r="AR46" s="9">
        <f t="shared" si="35"/>
        <v>136.875</v>
      </c>
      <c r="AS46" s="1">
        <f t="shared" si="36"/>
        <v>0.24</v>
      </c>
      <c r="AT46" s="1">
        <f t="shared" si="37"/>
        <v>133902.16666666666</v>
      </c>
      <c r="AU46" s="1">
        <f t="shared" si="38"/>
        <v>826238550.5283916</v>
      </c>
    </row>
    <row r="47" spans="1:48" x14ac:dyDescent="0.15">
      <c r="C47" s="7">
        <v>5</v>
      </c>
      <c r="D47" s="8">
        <v>11.7764275246452</v>
      </c>
      <c r="E47" s="10">
        <f t="shared" si="39"/>
        <v>6.2008078596666696</v>
      </c>
      <c r="F47" s="7" t="s">
        <v>85</v>
      </c>
      <c r="G47" s="1">
        <v>6</v>
      </c>
      <c r="H47" s="9">
        <f t="shared" si="20"/>
        <v>11.7764275246452</v>
      </c>
      <c r="I47" s="9">
        <f t="shared" si="21"/>
        <v>284.92642752464519</v>
      </c>
      <c r="J47" s="9">
        <f t="shared" si="22"/>
        <v>7.6043010096286529E-2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126.00760045904171</v>
      </c>
      <c r="P47" s="9">
        <f t="shared" si="25"/>
        <v>9.5819972339157484</v>
      </c>
      <c r="Q47" s="12">
        <f t="shared" si="26"/>
        <v>2.2996793361397794</v>
      </c>
      <c r="R47" s="9">
        <f t="shared" si="27"/>
        <v>14.125500000000001</v>
      </c>
      <c r="S47" s="13">
        <f t="shared" si="28"/>
        <v>0.16280339358888388</v>
      </c>
      <c r="T47" s="2">
        <f t="shared" si="29"/>
        <v>0.43</v>
      </c>
      <c r="U47" s="14">
        <f t="shared" si="30"/>
        <v>7.0005459243220061E-2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7.8425459243220072E-2</v>
      </c>
      <c r="AR47" s="9">
        <f t="shared" si="35"/>
        <v>136.875</v>
      </c>
      <c r="AS47" s="1">
        <f t="shared" si="36"/>
        <v>0.24</v>
      </c>
      <c r="AT47" s="1">
        <f t="shared" si="37"/>
        <v>133902.16666666666</v>
      </c>
      <c r="AU47" s="1">
        <f t="shared" si="38"/>
        <v>2311292188.3858929</v>
      </c>
    </row>
    <row r="48" spans="1:48" x14ac:dyDescent="0.15">
      <c r="C48" s="7">
        <v>6</v>
      </c>
      <c r="D48" s="8">
        <v>12.8280974761</v>
      </c>
      <c r="E48" s="10">
        <f t="shared" si="39"/>
        <v>11.7764275246452</v>
      </c>
      <c r="F48" s="7" t="s">
        <v>83</v>
      </c>
      <c r="G48" s="1">
        <v>7</v>
      </c>
      <c r="H48" s="9">
        <f t="shared" si="20"/>
        <v>12.8280974761</v>
      </c>
      <c r="I48" s="9">
        <f t="shared" si="21"/>
        <v>285.9780974761</v>
      </c>
      <c r="J48" s="9">
        <f t="shared" si="22"/>
        <v>8.6225724002076037E-2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175.28185322512596</v>
      </c>
      <c r="P48" s="9">
        <f t="shared" si="25"/>
        <v>15.113804698762113</v>
      </c>
      <c r="Q48" s="12">
        <f t="shared" si="26"/>
        <v>3.6273131277029069</v>
      </c>
      <c r="R48" s="9">
        <f t="shared" si="27"/>
        <v>14.125500000000001</v>
      </c>
      <c r="S48" s="13">
        <f t="shared" si="28"/>
        <v>0.25679183941827949</v>
      </c>
      <c r="T48" s="2">
        <f t="shared" si="29"/>
        <v>0.43</v>
      </c>
      <c r="U48" s="14">
        <f t="shared" si="30"/>
        <v>0.11042049094986017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0.12602049094986018</v>
      </c>
      <c r="AR48" s="9">
        <f t="shared" si="35"/>
        <v>136.875</v>
      </c>
      <c r="AS48" s="1">
        <f t="shared" si="36"/>
        <v>0.24</v>
      </c>
      <c r="AT48" s="1">
        <f t="shared" si="37"/>
        <v>133902.16666666666</v>
      </c>
      <c r="AU48" s="1">
        <f t="shared" si="38"/>
        <v>3713974761.7626786</v>
      </c>
    </row>
    <row r="49" spans="1:48" x14ac:dyDescent="0.15">
      <c r="C49" s="7">
        <v>7</v>
      </c>
      <c r="D49" s="8">
        <v>15.959247343225799</v>
      </c>
      <c r="E49" s="10">
        <f t="shared" si="39"/>
        <v>12.8280974761</v>
      </c>
      <c r="F49" s="7" t="s">
        <v>83</v>
      </c>
      <c r="G49" s="1">
        <v>8</v>
      </c>
      <c r="H49" s="9">
        <f t="shared" si="20"/>
        <v>15.959247343225799</v>
      </c>
      <c r="I49" s="9">
        <f t="shared" si="21"/>
        <v>289.10924734322577</v>
      </c>
      <c r="J49" s="9">
        <f t="shared" si="22"/>
        <v>0.12467526433754147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219.02429852636385</v>
      </c>
      <c r="P49" s="9">
        <f t="shared" si="25"/>
        <v>27.306912315119011</v>
      </c>
      <c r="Q49" s="12">
        <f t="shared" si="26"/>
        <v>6.5536589556285625</v>
      </c>
      <c r="R49" s="9">
        <f t="shared" si="27"/>
        <v>14.125500000000001</v>
      </c>
      <c r="S49" s="13">
        <f t="shared" si="28"/>
        <v>0.46395943192301597</v>
      </c>
      <c r="T49" s="2">
        <f t="shared" si="29"/>
        <v>0.43</v>
      </c>
      <c r="U49" s="14">
        <f t="shared" si="30"/>
        <v>0.19950255572689687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0.21510255572689685</v>
      </c>
      <c r="AR49" s="9">
        <f t="shared" si="35"/>
        <v>136.875</v>
      </c>
      <c r="AS49" s="1">
        <f t="shared" si="36"/>
        <v>0.24</v>
      </c>
      <c r="AT49" s="1">
        <f t="shared" si="37"/>
        <v>133902.16666666666</v>
      </c>
      <c r="AU49" s="1">
        <f t="shared" si="38"/>
        <v>6339329875.1565561</v>
      </c>
    </row>
    <row r="50" spans="1:48" x14ac:dyDescent="0.15">
      <c r="C50" s="7">
        <v>8</v>
      </c>
      <c r="D50" s="8">
        <v>16.7560753548387</v>
      </c>
      <c r="E50" s="10">
        <f t="shared" si="39"/>
        <v>15.959247343225799</v>
      </c>
      <c r="F50" s="7" t="s">
        <v>83</v>
      </c>
      <c r="G50" s="1">
        <v>9</v>
      </c>
      <c r="H50" s="9">
        <f t="shared" si="20"/>
        <v>16.7560753548387</v>
      </c>
      <c r="I50" s="9">
        <f t="shared" si="21"/>
        <v>289.90607535483866</v>
      </c>
      <c r="J50" s="9">
        <f t="shared" si="22"/>
        <v>0.13676724089702963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250.57363621124483</v>
      </c>
      <c r="P50" s="9">
        <f t="shared" si="25"/>
        <v>34.27026486614799</v>
      </c>
      <c r="Q50" s="12">
        <f t="shared" si="26"/>
        <v>8.2248635678755164</v>
      </c>
      <c r="R50" s="9">
        <f t="shared" si="27"/>
        <v>14.125500000000001</v>
      </c>
      <c r="S50" s="13">
        <f t="shared" si="28"/>
        <v>0.58227061469509156</v>
      </c>
      <c r="T50" s="2">
        <f t="shared" si="29"/>
        <v>0.43</v>
      </c>
      <c r="U50" s="14">
        <f t="shared" si="30"/>
        <v>0.25037636431888938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0.26597636431888938</v>
      </c>
      <c r="AR50" s="9">
        <f t="shared" si="35"/>
        <v>136.875</v>
      </c>
      <c r="AS50" s="1">
        <f t="shared" si="36"/>
        <v>0.24</v>
      </c>
      <c r="AT50" s="1">
        <f t="shared" si="37"/>
        <v>133902.16666666666</v>
      </c>
      <c r="AU50" s="1">
        <f t="shared" si="38"/>
        <v>7838641929.2619543</v>
      </c>
    </row>
    <row r="51" spans="1:48" x14ac:dyDescent="0.15">
      <c r="C51" s="7">
        <v>9</v>
      </c>
      <c r="D51" s="8">
        <v>13.208853344133299</v>
      </c>
      <c r="E51" s="10">
        <f t="shared" si="39"/>
        <v>16.7560753548387</v>
      </c>
      <c r="F51" s="7" t="s">
        <v>83</v>
      </c>
      <c r="G51" s="1">
        <v>10</v>
      </c>
      <c r="H51" s="9">
        <f t="shared" si="20"/>
        <v>13.208853344133299</v>
      </c>
      <c r="I51" s="9">
        <f t="shared" si="21"/>
        <v>286.35885334413325</v>
      </c>
      <c r="J51" s="9">
        <f t="shared" si="22"/>
        <v>9.0218945175756626E-2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275.15962134509681</v>
      </c>
      <c r="P51" s="9">
        <f t="shared" si="25"/>
        <v>24.824610792715241</v>
      </c>
      <c r="Q51" s="12">
        <f t="shared" si="26"/>
        <v>5.9579065902516577</v>
      </c>
      <c r="R51" s="9">
        <f t="shared" si="27"/>
        <v>14.125500000000001</v>
      </c>
      <c r="S51" s="13">
        <f t="shared" si="28"/>
        <v>0.42178376625617908</v>
      </c>
      <c r="T51" s="2">
        <f t="shared" si="29"/>
        <v>0.43</v>
      </c>
      <c r="U51" s="14">
        <f t="shared" si="30"/>
        <v>0.18136701949015699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0.19696701949015699</v>
      </c>
      <c r="AR51" s="9">
        <f t="shared" si="35"/>
        <v>136.875</v>
      </c>
      <c r="AS51" s="1">
        <f t="shared" si="36"/>
        <v>0.24</v>
      </c>
      <c r="AT51" s="1">
        <f t="shared" si="37"/>
        <v>133902.16666666666</v>
      </c>
      <c r="AU51" s="1">
        <f t="shared" si="38"/>
        <v>5804853907.2674704</v>
      </c>
    </row>
    <row r="52" spans="1:48" x14ac:dyDescent="0.15">
      <c r="C52" s="7">
        <v>10</v>
      </c>
      <c r="D52" s="8">
        <v>9.1366996290645197</v>
      </c>
      <c r="E52" s="10">
        <f t="shared" si="39"/>
        <v>13.208853344133299</v>
      </c>
      <c r="F52" s="7" t="s">
        <v>83</v>
      </c>
      <c r="G52" s="1">
        <v>11</v>
      </c>
      <c r="H52" s="9">
        <f t="shared" si="20"/>
        <v>9.1366996290645197</v>
      </c>
      <c r="I52" s="9">
        <f t="shared" si="21"/>
        <v>282.28669962906451</v>
      </c>
      <c r="J52" s="9">
        <f t="shared" si="22"/>
        <v>5.5242885883413986E-2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237.81826002476248</v>
      </c>
      <c r="O52" s="9">
        <f t="shared" si="40"/>
        <v>71.37300052761907</v>
      </c>
      <c r="P52" s="9">
        <f t="shared" si="25"/>
        <v>3.9428505233041067</v>
      </c>
      <c r="Q52" s="12">
        <f t="shared" si="26"/>
        <v>0.94628412559298558</v>
      </c>
      <c r="R52" s="9">
        <f t="shared" si="27"/>
        <v>14.125500000000001</v>
      </c>
      <c r="S52" s="13">
        <f t="shared" si="28"/>
        <v>6.699119504392663E-2</v>
      </c>
      <c r="T52" s="2">
        <f t="shared" si="29"/>
        <v>0.43</v>
      </c>
      <c r="U52" s="14">
        <f t="shared" si="30"/>
        <v>2.8806213868888451E-2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3.7226213868888448E-2</v>
      </c>
      <c r="AR52" s="9">
        <f t="shared" si="35"/>
        <v>136.875</v>
      </c>
      <c r="AS52" s="1">
        <f t="shared" si="36"/>
        <v>0.24</v>
      </c>
      <c r="AT52" s="1">
        <f t="shared" si="37"/>
        <v>133902.16666666666</v>
      </c>
      <c r="AU52" s="1">
        <f t="shared" si="38"/>
        <v>1097101096.3609083</v>
      </c>
    </row>
    <row r="53" spans="1:48" x14ac:dyDescent="0.15">
      <c r="C53" s="7">
        <v>11</v>
      </c>
      <c r="D53" s="8">
        <v>6.4861044704333297</v>
      </c>
      <c r="E53" s="10">
        <f t="shared" si="39"/>
        <v>9.1366996290645197</v>
      </c>
      <c r="F53" s="7" t="s">
        <v>85</v>
      </c>
      <c r="G53" s="1">
        <v>12</v>
      </c>
      <c r="H53" s="9">
        <f t="shared" si="20"/>
        <v>6.4861044704333297</v>
      </c>
      <c r="I53" s="9">
        <f t="shared" si="21"/>
        <v>279.63610447043328</v>
      </c>
      <c r="J53" s="9">
        <f t="shared" si="22"/>
        <v>3.9836913750525428E-2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126.28640000431496</v>
      </c>
      <c r="P53" s="9">
        <f t="shared" si="25"/>
        <v>5.0308604248362485</v>
      </c>
      <c r="Q53" s="12">
        <f t="shared" si="26"/>
        <v>1.2074065019606997</v>
      </c>
      <c r="R53" s="9">
        <f t="shared" si="27"/>
        <v>14.125500000000001</v>
      </c>
      <c r="S53" s="13">
        <f t="shared" si="28"/>
        <v>8.5477080596134625E-2</v>
      </c>
      <c r="T53" s="2">
        <f t="shared" si="29"/>
        <v>0.43</v>
      </c>
      <c r="U53" s="14">
        <f t="shared" si="30"/>
        <v>3.675514465633789E-2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4.5175144656337887E-2</v>
      </c>
      <c r="AR53" s="9">
        <f t="shared" si="35"/>
        <v>136.875</v>
      </c>
      <c r="AS53" s="1">
        <f t="shared" si="36"/>
        <v>0.24</v>
      </c>
      <c r="AT53" s="1">
        <f t="shared" si="37"/>
        <v>133902.16666666666</v>
      </c>
      <c r="AU53" s="1">
        <f t="shared" si="38"/>
        <v>1331365604.4981723</v>
      </c>
      <c r="AV53" s="1">
        <f>SUM(AU42:AU53)</f>
        <v>33662887266.652706</v>
      </c>
    </row>
    <row r="54" spans="1:48" x14ac:dyDescent="0.15">
      <c r="C54" s="7">
        <v>12</v>
      </c>
      <c r="D54" s="8">
        <v>0.68044101232258103</v>
      </c>
      <c r="E54" s="10">
        <f t="shared" si="39"/>
        <v>6.4861044704333297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4.6104063366128996</v>
      </c>
      <c r="E58" s="7"/>
      <c r="F58" s="7"/>
      <c r="G58" s="1">
        <v>1</v>
      </c>
      <c r="H58" s="9">
        <f t="shared" ref="H58:H69" si="41">E59</f>
        <v>4.6104063366128996</v>
      </c>
      <c r="I58" s="9">
        <f t="shared" ref="I58:I69" si="42">H58+273.15</f>
        <v>277.7604063366129</v>
      </c>
      <c r="J58" s="9">
        <f t="shared" ref="J58:J69" si="43">EXP(($C$15*(I58-$C$13))/($C$16*I58*$C$13))</f>
        <v>3.1489688022432766E-2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3.1416212083713755E-3</v>
      </c>
      <c r="Q58" s="12">
        <f t="shared" ref="Q58:Q69" si="47">P58*$B$60</f>
        <v>5.9690802959056139E-4</v>
      </c>
      <c r="R58" s="9">
        <f t="shared" ref="R58:R69" si="48">L58*$B$60</f>
        <v>1.8955666666666669E-2</v>
      </c>
      <c r="S58" s="13">
        <f t="shared" ref="S58:S69" si="49">Q58/R58</f>
        <v>3.1489688022432766E-2</v>
      </c>
      <c r="T58" s="2">
        <f t="shared" ref="T58:T69" si="50">$B$59/100</f>
        <v>0.01</v>
      </c>
      <c r="U58" s="14">
        <f t="shared" ref="U58:U69" si="51">S58*T58</f>
        <v>3.1489688022432767E-4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1.2314896880224328E-2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12807.583333333334</v>
      </c>
      <c r="AU58" s="1">
        <f t="shared" ref="AU58:AU69" si="58">AT58*10000*AS58*0.67*AR58*AQ58</f>
        <v>2003142.4555164902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2.66945078690323</v>
      </c>
      <c r="E59" s="10">
        <f t="shared" ref="E59:E70" si="59">D58</f>
        <v>4.6104063366128996</v>
      </c>
      <c r="F59" s="7" t="s">
        <v>83</v>
      </c>
      <c r="G59" s="1">
        <v>2</v>
      </c>
      <c r="H59" s="9">
        <f t="shared" si="41"/>
        <v>2.66945078690323</v>
      </c>
      <c r="I59" s="9">
        <f t="shared" si="42"/>
        <v>275.81945078690319</v>
      </c>
      <c r="J59" s="9">
        <f t="shared" si="43"/>
        <v>2.4605718766135452E-2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0.19639171212496195</v>
      </c>
      <c r="P59" s="9">
        <f t="shared" si="46"/>
        <v>4.8323592365466482E-3</v>
      </c>
      <c r="Q59" s="12">
        <f t="shared" si="47"/>
        <v>9.1814825494386315E-4</v>
      </c>
      <c r="R59" s="9">
        <f t="shared" si="48"/>
        <v>1.8955666666666669E-2</v>
      </c>
      <c r="S59" s="13">
        <f t="shared" si="49"/>
        <v>4.8436611124757577E-2</v>
      </c>
      <c r="T59" s="2">
        <f t="shared" si="50"/>
        <v>0.01</v>
      </c>
      <c r="U59" s="14">
        <f t="shared" si="51"/>
        <v>4.8436611124757578E-4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1.2484366111247576E-2</v>
      </c>
      <c r="AR59" s="9">
        <f t="shared" si="55"/>
        <v>9.9766666666666666</v>
      </c>
      <c r="AS59" s="1">
        <f t="shared" si="56"/>
        <v>0.19</v>
      </c>
      <c r="AT59" s="1">
        <f t="shared" si="57"/>
        <v>12807.583333333334</v>
      </c>
      <c r="AU59" s="1">
        <f t="shared" si="58"/>
        <v>2030708.3389232391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-0.25741834458620699</v>
      </c>
      <c r="E60" s="10">
        <f t="shared" si="59"/>
        <v>2.66945078690323</v>
      </c>
      <c r="F60" s="7" t="s">
        <v>83</v>
      </c>
      <c r="G60" s="1">
        <v>3</v>
      </c>
      <c r="H60" s="9">
        <f t="shared" si="41"/>
        <v>-0.25741834458620699</v>
      </c>
      <c r="I60" s="9">
        <f t="shared" si="42"/>
        <v>272.89258165541378</v>
      </c>
      <c r="J60" s="9">
        <f t="shared" si="43"/>
        <v>1.6850154845755728E-2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0.29132601955508203</v>
      </c>
      <c r="P60" s="9">
        <f t="shared" si="46"/>
        <v>4.9088885401007932E-3</v>
      </c>
      <c r="Q60" s="12">
        <f t="shared" si="47"/>
        <v>9.3268882261915073E-4</v>
      </c>
      <c r="R60" s="9">
        <f t="shared" si="48"/>
        <v>1.8955666666666669E-2</v>
      </c>
      <c r="S60" s="13">
        <f t="shared" si="49"/>
        <v>4.9203694020388836E-2</v>
      </c>
      <c r="T60" s="2">
        <f t="shared" si="50"/>
        <v>0.01</v>
      </c>
      <c r="U60" s="14">
        <f t="shared" si="51"/>
        <v>4.9203694020388833E-4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1.2492036940203888E-2</v>
      </c>
      <c r="AR60" s="9">
        <f t="shared" si="55"/>
        <v>9.9766666666666666</v>
      </c>
      <c r="AS60" s="1">
        <f t="shared" si="56"/>
        <v>0.19</v>
      </c>
      <c r="AT60" s="1">
        <f t="shared" si="57"/>
        <v>12807.583333333334</v>
      </c>
      <c r="AU60" s="1">
        <f t="shared" si="58"/>
        <v>2031956.0767890811</v>
      </c>
    </row>
    <row r="61" spans="1:48" x14ac:dyDescent="0.15">
      <c r="C61" s="7">
        <v>3</v>
      </c>
      <c r="D61" s="8">
        <v>5.6983256731290304</v>
      </c>
      <c r="E61" s="10">
        <f t="shared" si="59"/>
        <v>-0.25741834458620699</v>
      </c>
      <c r="F61" s="7" t="s">
        <v>83</v>
      </c>
      <c r="G61" s="1">
        <v>4</v>
      </c>
      <c r="H61" s="9">
        <f t="shared" si="41"/>
        <v>5.6983256731290304</v>
      </c>
      <c r="I61" s="9">
        <f t="shared" si="42"/>
        <v>278.84832567312901</v>
      </c>
      <c r="J61" s="9">
        <f t="shared" si="43"/>
        <v>3.6104764881596564E-2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0.3861837976816479</v>
      </c>
      <c r="P61" s="9">
        <f t="shared" si="46"/>
        <v>1.3943075216377953E-2</v>
      </c>
      <c r="Q61" s="12">
        <f t="shared" si="47"/>
        <v>2.649184291111811E-3</v>
      </c>
      <c r="R61" s="9">
        <f t="shared" si="48"/>
        <v>1.8955666666666669E-2</v>
      </c>
      <c r="S61" s="13">
        <f t="shared" si="49"/>
        <v>0.13975685148390862</v>
      </c>
      <c r="T61" s="2">
        <f t="shared" si="50"/>
        <v>0.01</v>
      </c>
      <c r="U61" s="14">
        <f t="shared" si="51"/>
        <v>1.3975685148390862E-3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1.3397568514839087E-2</v>
      </c>
      <c r="AR61" s="9">
        <f t="shared" si="55"/>
        <v>9.9766666666666666</v>
      </c>
      <c r="AS61" s="1">
        <f t="shared" si="56"/>
        <v>0.19</v>
      </c>
      <c r="AT61" s="1">
        <f t="shared" si="57"/>
        <v>12807.583333333334</v>
      </c>
      <c r="AU61" s="1">
        <f t="shared" si="58"/>
        <v>2179249.9404409402</v>
      </c>
    </row>
    <row r="62" spans="1:48" x14ac:dyDescent="0.15">
      <c r="C62" s="7">
        <v>4</v>
      </c>
      <c r="D62" s="8">
        <v>6.2008078596666696</v>
      </c>
      <c r="E62" s="10">
        <f t="shared" si="59"/>
        <v>5.6983256731290304</v>
      </c>
      <c r="F62" s="7" t="s">
        <v>83</v>
      </c>
      <c r="G62" s="1">
        <v>5</v>
      </c>
      <c r="H62" s="9">
        <f t="shared" si="41"/>
        <v>6.2008078596666696</v>
      </c>
      <c r="I62" s="9">
        <f t="shared" si="42"/>
        <v>279.35080785966665</v>
      </c>
      <c r="J62" s="9">
        <f t="shared" si="43"/>
        <v>3.8445180890181958E-2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0.35362868634200645</v>
      </c>
      <c r="O62" s="9">
        <f t="shared" si="60"/>
        <v>0.11837870278993018</v>
      </c>
      <c r="P62" s="9">
        <f t="shared" si="46"/>
        <v>4.5510906423039538E-3</v>
      </c>
      <c r="Q62" s="12">
        <f t="shared" si="47"/>
        <v>8.6470722203775118E-4</v>
      </c>
      <c r="R62" s="9">
        <f t="shared" si="48"/>
        <v>1.8955666666666669E-2</v>
      </c>
      <c r="S62" s="13">
        <f t="shared" si="49"/>
        <v>4.5617346899137518E-2</v>
      </c>
      <c r="T62" s="2">
        <f t="shared" si="50"/>
        <v>0.01</v>
      </c>
      <c r="U62" s="14">
        <f t="shared" si="51"/>
        <v>4.5617346899137518E-4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1.2456173468991376E-2</v>
      </c>
      <c r="AR62" s="9">
        <f t="shared" si="55"/>
        <v>9.9766666666666666</v>
      </c>
      <c r="AS62" s="1">
        <f t="shared" si="56"/>
        <v>0.19</v>
      </c>
      <c r="AT62" s="1">
        <f t="shared" si="57"/>
        <v>12807.583333333334</v>
      </c>
      <c r="AU62" s="1">
        <f t="shared" si="58"/>
        <v>2026122.5206913976</v>
      </c>
    </row>
    <row r="63" spans="1:48" x14ac:dyDescent="0.15">
      <c r="C63" s="7">
        <v>5</v>
      </c>
      <c r="D63" s="8">
        <v>11.7764275246452</v>
      </c>
      <c r="E63" s="10">
        <f t="shared" si="59"/>
        <v>6.2008078596666696</v>
      </c>
      <c r="F63" s="7" t="s">
        <v>85</v>
      </c>
      <c r="G63" s="1">
        <v>6</v>
      </c>
      <c r="H63" s="9">
        <f t="shared" si="41"/>
        <v>11.7764275246452</v>
      </c>
      <c r="I63" s="9">
        <f t="shared" si="42"/>
        <v>284.92642752464519</v>
      </c>
      <c r="J63" s="9">
        <f t="shared" si="43"/>
        <v>7.6043010096286529E-2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0.21359427881429288</v>
      </c>
      <c r="P63" s="9">
        <f t="shared" si="46"/>
        <v>1.6242351900384314E-2</v>
      </c>
      <c r="Q63" s="12">
        <f t="shared" si="47"/>
        <v>3.0860468610730196E-3</v>
      </c>
      <c r="R63" s="9">
        <f t="shared" si="48"/>
        <v>1.8955666666666669E-2</v>
      </c>
      <c r="S63" s="13">
        <f t="shared" si="49"/>
        <v>0.16280339358888385</v>
      </c>
      <c r="T63" s="2">
        <f t="shared" si="50"/>
        <v>0.01</v>
      </c>
      <c r="U63" s="14">
        <f t="shared" si="51"/>
        <v>1.6280339358888385E-3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1.3628033935888838E-2</v>
      </c>
      <c r="AR63" s="9">
        <f t="shared" si="55"/>
        <v>9.9766666666666666</v>
      </c>
      <c r="AS63" s="1">
        <f t="shared" si="56"/>
        <v>0.19</v>
      </c>
      <c r="AT63" s="1">
        <f t="shared" si="57"/>
        <v>12807.583333333334</v>
      </c>
      <c r="AU63" s="1">
        <f t="shared" si="58"/>
        <v>2216737.4706998887</v>
      </c>
    </row>
    <row r="64" spans="1:48" x14ac:dyDescent="0.15">
      <c r="C64" s="7">
        <v>6</v>
      </c>
      <c r="D64" s="8">
        <v>12.8280974761</v>
      </c>
      <c r="E64" s="10">
        <f t="shared" si="59"/>
        <v>11.7764275246452</v>
      </c>
      <c r="F64" s="7" t="s">
        <v>83</v>
      </c>
      <c r="G64" s="1">
        <v>7</v>
      </c>
      <c r="H64" s="9">
        <f t="shared" si="41"/>
        <v>12.8280974761</v>
      </c>
      <c r="I64" s="9">
        <f t="shared" si="42"/>
        <v>285.9780974761</v>
      </c>
      <c r="J64" s="9">
        <f t="shared" si="43"/>
        <v>8.6225724002076037E-2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0.29711859358057524</v>
      </c>
      <c r="P64" s="9">
        <f t="shared" si="46"/>
        <v>2.5619265845963683E-2</v>
      </c>
      <c r="Q64" s="12">
        <f t="shared" si="47"/>
        <v>4.8676605107331001E-3</v>
      </c>
      <c r="R64" s="9">
        <f t="shared" si="48"/>
        <v>1.8955666666666669E-2</v>
      </c>
      <c r="S64" s="13">
        <f t="shared" si="49"/>
        <v>0.25679183941827949</v>
      </c>
      <c r="T64" s="2">
        <f t="shared" si="50"/>
        <v>0.01</v>
      </c>
      <c r="U64" s="14">
        <f t="shared" si="51"/>
        <v>2.5679183941827951E-3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2.2667918394182796E-2</v>
      </c>
      <c r="AR64" s="9">
        <f t="shared" si="55"/>
        <v>9.9766666666666666</v>
      </c>
      <c r="AS64" s="1">
        <f t="shared" si="56"/>
        <v>0.19</v>
      </c>
      <c r="AT64" s="1">
        <f t="shared" si="57"/>
        <v>12807.583333333334</v>
      </c>
      <c r="AU64" s="1">
        <f t="shared" si="58"/>
        <v>3687166.0522376704</v>
      </c>
    </row>
    <row r="65" spans="1:48" x14ac:dyDescent="0.15">
      <c r="C65" s="7">
        <v>7</v>
      </c>
      <c r="D65" s="8">
        <v>15.959247343225799</v>
      </c>
      <c r="E65" s="10">
        <f t="shared" si="59"/>
        <v>12.8280974761</v>
      </c>
      <c r="F65" s="7" t="s">
        <v>83</v>
      </c>
      <c r="G65" s="1">
        <v>8</v>
      </c>
      <c r="H65" s="9">
        <f t="shared" si="41"/>
        <v>15.959247343225799</v>
      </c>
      <c r="I65" s="9">
        <f t="shared" si="42"/>
        <v>289.10924734322577</v>
      </c>
      <c r="J65" s="9">
        <f t="shared" si="43"/>
        <v>0.12467526433754147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0.37126599440127822</v>
      </c>
      <c r="P65" s="9">
        <f t="shared" si="46"/>
        <v>4.6287685991519556E-2</v>
      </c>
      <c r="Q65" s="12">
        <f t="shared" si="47"/>
        <v>8.7946603383887156E-3</v>
      </c>
      <c r="R65" s="9">
        <f t="shared" si="48"/>
        <v>1.8955666666666669E-2</v>
      </c>
      <c r="S65" s="13">
        <f t="shared" si="49"/>
        <v>0.46395943192301586</v>
      </c>
      <c r="T65" s="2">
        <f t="shared" si="50"/>
        <v>0.01</v>
      </c>
      <c r="U65" s="14">
        <f t="shared" si="51"/>
        <v>4.6395943192301592E-3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2.473959431923016E-2</v>
      </c>
      <c r="AR65" s="9">
        <f t="shared" si="55"/>
        <v>9.9766666666666666</v>
      </c>
      <c r="AS65" s="1">
        <f t="shared" si="56"/>
        <v>0.19</v>
      </c>
      <c r="AT65" s="1">
        <f t="shared" si="57"/>
        <v>12807.583333333334</v>
      </c>
      <c r="AU65" s="1">
        <f t="shared" si="58"/>
        <v>4024145.0817736597</v>
      </c>
    </row>
    <row r="66" spans="1:48" x14ac:dyDescent="0.15">
      <c r="C66" s="7">
        <v>8</v>
      </c>
      <c r="D66" s="8">
        <v>16.7560753548387</v>
      </c>
      <c r="E66" s="10">
        <f t="shared" si="59"/>
        <v>15.959247343225799</v>
      </c>
      <c r="F66" s="7" t="s">
        <v>83</v>
      </c>
      <c r="G66" s="1">
        <v>9</v>
      </c>
      <c r="H66" s="9">
        <f t="shared" si="41"/>
        <v>16.7560753548387</v>
      </c>
      <c r="I66" s="9">
        <f t="shared" si="42"/>
        <v>289.90607535483866</v>
      </c>
      <c r="J66" s="9">
        <f t="shared" si="43"/>
        <v>0.13676724089702963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0.42474497507642534</v>
      </c>
      <c r="P66" s="9">
        <f t="shared" si="46"/>
        <v>5.8091198326080312E-2</v>
      </c>
      <c r="Q66" s="12">
        <f t="shared" si="47"/>
        <v>1.1037327681955259E-2</v>
      </c>
      <c r="R66" s="9">
        <f t="shared" si="48"/>
        <v>1.8955666666666669E-2</v>
      </c>
      <c r="S66" s="13">
        <f t="shared" si="49"/>
        <v>0.58227061469509156</v>
      </c>
      <c r="T66" s="2">
        <f t="shared" si="50"/>
        <v>0.01</v>
      </c>
      <c r="U66" s="14">
        <f t="shared" si="51"/>
        <v>5.8227061469509154E-3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2.5922706146950913E-2</v>
      </c>
      <c r="AR66" s="9">
        <f t="shared" si="55"/>
        <v>9.9766666666666666</v>
      </c>
      <c r="AS66" s="1">
        <f t="shared" si="56"/>
        <v>0.19</v>
      </c>
      <c r="AT66" s="1">
        <f t="shared" si="57"/>
        <v>12807.583333333334</v>
      </c>
      <c r="AU66" s="1">
        <f t="shared" si="58"/>
        <v>4216590.1793478737</v>
      </c>
    </row>
    <row r="67" spans="1:48" x14ac:dyDescent="0.15">
      <c r="C67" s="7">
        <v>9</v>
      </c>
      <c r="D67" s="8">
        <v>13.208853344133299</v>
      </c>
      <c r="E67" s="10">
        <f t="shared" si="59"/>
        <v>16.7560753548387</v>
      </c>
      <c r="F67" s="7" t="s">
        <v>83</v>
      </c>
      <c r="G67" s="1">
        <v>10</v>
      </c>
      <c r="H67" s="9">
        <f t="shared" si="41"/>
        <v>13.208853344133299</v>
      </c>
      <c r="I67" s="9">
        <f t="shared" si="42"/>
        <v>286.35885334413325</v>
      </c>
      <c r="J67" s="9">
        <f t="shared" si="43"/>
        <v>9.0218945175756626E-2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0.46642044341701161</v>
      </c>
      <c r="P67" s="9">
        <f t="shared" si="46"/>
        <v>4.2079960413491463E-2</v>
      </c>
      <c r="Q67" s="12">
        <f t="shared" si="47"/>
        <v>7.9951924785633781E-3</v>
      </c>
      <c r="R67" s="9">
        <f t="shared" si="48"/>
        <v>1.8955666666666669E-2</v>
      </c>
      <c r="S67" s="13">
        <f t="shared" si="49"/>
        <v>0.42178376625617897</v>
      </c>
      <c r="T67" s="2">
        <f t="shared" si="50"/>
        <v>0.01</v>
      </c>
      <c r="U67" s="14">
        <f t="shared" si="51"/>
        <v>4.2178376625617896E-3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2.4317837662561789E-2</v>
      </c>
      <c r="AR67" s="9">
        <f t="shared" si="55"/>
        <v>9.9766666666666666</v>
      </c>
      <c r="AS67" s="1">
        <f t="shared" si="56"/>
        <v>0.19</v>
      </c>
      <c r="AT67" s="1">
        <f t="shared" si="57"/>
        <v>12807.583333333334</v>
      </c>
      <c r="AU67" s="1">
        <f t="shared" si="58"/>
        <v>3955542.0984855271</v>
      </c>
    </row>
    <row r="68" spans="1:48" x14ac:dyDescent="0.15">
      <c r="C68" s="7">
        <v>10</v>
      </c>
      <c r="D68" s="8">
        <v>9.1366996290645197</v>
      </c>
      <c r="E68" s="10">
        <f t="shared" si="59"/>
        <v>13.208853344133299</v>
      </c>
      <c r="F68" s="7" t="s">
        <v>83</v>
      </c>
      <c r="G68" s="1">
        <v>11</v>
      </c>
      <c r="H68" s="9">
        <f t="shared" si="41"/>
        <v>9.1366996290645197</v>
      </c>
      <c r="I68" s="9">
        <f t="shared" si="42"/>
        <v>282.28669962906451</v>
      </c>
      <c r="J68" s="9">
        <f t="shared" si="43"/>
        <v>5.5242885883413986E-2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0.40312345885334411</v>
      </c>
      <c r="O68" s="9">
        <f t="shared" si="60"/>
        <v>0.12098369081684268</v>
      </c>
      <c r="P68" s="9">
        <f t="shared" si="46"/>
        <v>6.6834882255490807E-3</v>
      </c>
      <c r="Q68" s="12">
        <f t="shared" si="47"/>
        <v>1.2698627628543254E-3</v>
      </c>
      <c r="R68" s="9">
        <f t="shared" si="48"/>
        <v>1.8955666666666669E-2</v>
      </c>
      <c r="S68" s="13">
        <f t="shared" si="49"/>
        <v>6.699119504392663E-2</v>
      </c>
      <c r="T68" s="2">
        <f t="shared" si="50"/>
        <v>0.01</v>
      </c>
      <c r="U68" s="14">
        <f t="shared" si="51"/>
        <v>6.6991195043926627E-4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1.2669911950439266E-2</v>
      </c>
      <c r="AR68" s="9">
        <f t="shared" si="55"/>
        <v>9.9766666666666666</v>
      </c>
      <c r="AS68" s="1">
        <f t="shared" si="56"/>
        <v>0.19</v>
      </c>
      <c r="AT68" s="1">
        <f t="shared" si="57"/>
        <v>12807.583333333334</v>
      </c>
      <c r="AU68" s="1">
        <f t="shared" si="58"/>
        <v>2060889.2451495964</v>
      </c>
    </row>
    <row r="69" spans="1:48" x14ac:dyDescent="0.15">
      <c r="C69" s="7">
        <v>11</v>
      </c>
      <c r="D69" s="8">
        <v>6.4861044704333297</v>
      </c>
      <c r="E69" s="10">
        <f t="shared" si="59"/>
        <v>9.1366996290645197</v>
      </c>
      <c r="F69" s="7" t="s">
        <v>85</v>
      </c>
      <c r="G69" s="1">
        <v>12</v>
      </c>
      <c r="H69" s="9">
        <f t="shared" si="41"/>
        <v>6.4861044704333297</v>
      </c>
      <c r="I69" s="9">
        <f t="shared" si="42"/>
        <v>279.63610447043328</v>
      </c>
      <c r="J69" s="9">
        <f t="shared" si="43"/>
        <v>3.9836913750525428E-2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0.21406686925796026</v>
      </c>
      <c r="P69" s="9">
        <f t="shared" si="46"/>
        <v>8.5277634074743657E-3</v>
      </c>
      <c r="Q69" s="12">
        <f t="shared" si="47"/>
        <v>1.6202750474201295E-3</v>
      </c>
      <c r="R69" s="9">
        <f t="shared" si="48"/>
        <v>1.8955666666666669E-2</v>
      </c>
      <c r="S69" s="13">
        <f t="shared" si="49"/>
        <v>8.5477080596134625E-2</v>
      </c>
      <c r="T69" s="2">
        <f t="shared" si="50"/>
        <v>0.01</v>
      </c>
      <c r="U69" s="14">
        <f t="shared" si="51"/>
        <v>8.547708059613463E-4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1.2854770805961346E-2</v>
      </c>
      <c r="AR69" s="9">
        <f t="shared" si="55"/>
        <v>9.9766666666666666</v>
      </c>
      <c r="AS69" s="1">
        <f t="shared" si="56"/>
        <v>0.19</v>
      </c>
      <c r="AT69" s="1">
        <f t="shared" si="57"/>
        <v>12807.583333333334</v>
      </c>
      <c r="AU69" s="1">
        <f t="shared" si="58"/>
        <v>2090958.4065381181</v>
      </c>
      <c r="AV69" s="1">
        <f>SUM(AU58:AU69)</f>
        <v>32523207.86659348</v>
      </c>
    </row>
    <row r="70" spans="1:48" x14ac:dyDescent="0.15">
      <c r="C70" s="7">
        <v>12</v>
      </c>
      <c r="D70" s="8">
        <v>0.68044101232258103</v>
      </c>
      <c r="E70" s="10">
        <f t="shared" si="59"/>
        <v>6.4861044704333297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4.6104063366128996</v>
      </c>
      <c r="E73" s="7"/>
      <c r="F73" s="7"/>
      <c r="G73" s="1">
        <v>1</v>
      </c>
      <c r="H73" s="9">
        <f t="shared" ref="H73:H84" si="61">E74</f>
        <v>4.6104063366128996</v>
      </c>
      <c r="I73" s="9">
        <f t="shared" ref="I73:I84" si="62">H73+273.15</f>
        <v>277.7604063366129</v>
      </c>
      <c r="J73" s="9">
        <f t="shared" ref="J73:J84" si="63">EXP(($C$15*(I73-$C$13))/($C$16*I73*$C$13))</f>
        <v>3.1489688022432766E-2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3.4481208384563884E-3</v>
      </c>
      <c r="Q73" s="12">
        <f t="shared" ref="Q73:Q84" si="67">P73*$B$75</f>
        <v>6.2066175092214987E-4</v>
      </c>
      <c r="R73" s="9">
        <f t="shared" ref="R73:R84" si="68">L73*$B$75</f>
        <v>1.9710000000000002E-2</v>
      </c>
      <c r="S73" s="13">
        <f t="shared" ref="S73:S84" si="69">Q73/R73</f>
        <v>3.1489688022432766E-2</v>
      </c>
      <c r="T73" s="2">
        <f t="shared" ref="T73:T84" si="70">$B$74/100</f>
        <v>0.01</v>
      </c>
      <c r="U73" s="14">
        <f t="shared" ref="U73:U84" si="71">S73*T73</f>
        <v>3.1489688022432767E-4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1.2914896880224328E-2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0</v>
      </c>
      <c r="AU73" s="1">
        <f t="shared" ref="AU73:AU84" si="78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2.66945078690323</v>
      </c>
      <c r="E74" s="10">
        <f t="shared" ref="E74:E85" si="79">D73</f>
        <v>4.6104063366128996</v>
      </c>
      <c r="F74" s="7" t="s">
        <v>83</v>
      </c>
      <c r="G74" s="1">
        <v>2</v>
      </c>
      <c r="H74" s="9">
        <f t="shared" si="61"/>
        <v>2.66945078690323</v>
      </c>
      <c r="I74" s="9">
        <f t="shared" si="62"/>
        <v>275.81945078690319</v>
      </c>
      <c r="J74" s="9">
        <f t="shared" si="63"/>
        <v>2.4605718766135452E-2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0.21555187916154364</v>
      </c>
      <c r="P74" s="9">
        <f t="shared" si="66"/>
        <v>5.3038089181609554E-3</v>
      </c>
      <c r="Q74" s="12">
        <f t="shared" si="67"/>
        <v>9.5468560526897192E-4</v>
      </c>
      <c r="R74" s="9">
        <f t="shared" si="68"/>
        <v>1.9710000000000002E-2</v>
      </c>
      <c r="S74" s="13">
        <f t="shared" si="69"/>
        <v>4.8436611124757577E-2</v>
      </c>
      <c r="T74" s="2">
        <f t="shared" si="70"/>
        <v>0.01</v>
      </c>
      <c r="U74" s="14">
        <f t="shared" si="71"/>
        <v>4.8436611124757578E-4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1.3084366111247575E-2</v>
      </c>
      <c r="AR74" s="9">
        <f t="shared" si="75"/>
        <v>10.950000000000001</v>
      </c>
      <c r="AS74" s="1">
        <f t="shared" si="76"/>
        <v>0.18</v>
      </c>
      <c r="AT74" s="1">
        <f t="shared" si="77"/>
        <v>0</v>
      </c>
      <c r="AU74" s="1">
        <f t="shared" si="78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-0.25741834458620699</v>
      </c>
      <c r="E75" s="10">
        <f t="shared" si="79"/>
        <v>2.66945078690323</v>
      </c>
      <c r="F75" s="7" t="s">
        <v>83</v>
      </c>
      <c r="G75" s="1">
        <v>3</v>
      </c>
      <c r="H75" s="9">
        <f t="shared" si="61"/>
        <v>-0.25741834458620699</v>
      </c>
      <c r="I75" s="9">
        <f t="shared" si="62"/>
        <v>272.89258165541378</v>
      </c>
      <c r="J75" s="9">
        <f t="shared" si="63"/>
        <v>1.6850154845755728E-2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0.3197480702433827</v>
      </c>
      <c r="P75" s="9">
        <f t="shared" si="66"/>
        <v>5.3878044952325784E-3</v>
      </c>
      <c r="Q75" s="12">
        <f t="shared" si="67"/>
        <v>9.6980480914186408E-4</v>
      </c>
      <c r="R75" s="9">
        <f t="shared" si="68"/>
        <v>1.9710000000000002E-2</v>
      </c>
      <c r="S75" s="13">
        <f t="shared" si="69"/>
        <v>4.9203694020388836E-2</v>
      </c>
      <c r="T75" s="2">
        <f t="shared" si="70"/>
        <v>0.01</v>
      </c>
      <c r="U75" s="14">
        <f t="shared" si="71"/>
        <v>4.9203694020388833E-4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1.3092036940203888E-2</v>
      </c>
      <c r="AR75" s="9">
        <f t="shared" si="75"/>
        <v>10.950000000000001</v>
      </c>
      <c r="AS75" s="1">
        <f t="shared" si="76"/>
        <v>0.18</v>
      </c>
      <c r="AT75" s="1">
        <f t="shared" si="77"/>
        <v>0</v>
      </c>
      <c r="AU75" s="1">
        <f t="shared" si="78"/>
        <v>0</v>
      </c>
    </row>
    <row r="76" spans="1:48" x14ac:dyDescent="0.15">
      <c r="C76" s="7">
        <v>3</v>
      </c>
      <c r="D76" s="8">
        <v>5.6983256731290304</v>
      </c>
      <c r="E76" s="10">
        <f t="shared" si="79"/>
        <v>-0.25741834458620699</v>
      </c>
      <c r="F76" s="7" t="s">
        <v>83</v>
      </c>
      <c r="G76" s="1">
        <v>4</v>
      </c>
      <c r="H76" s="9">
        <f t="shared" si="61"/>
        <v>5.6983256731290304</v>
      </c>
      <c r="I76" s="9">
        <f t="shared" si="62"/>
        <v>278.84832567312901</v>
      </c>
      <c r="J76" s="9">
        <f t="shared" si="63"/>
        <v>3.6104764881596564E-2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0.42386026574815017</v>
      </c>
      <c r="P76" s="9">
        <f t="shared" si="66"/>
        <v>1.5303375237487999E-2</v>
      </c>
      <c r="Q76" s="12">
        <f t="shared" si="67"/>
        <v>2.7546075427478398E-3</v>
      </c>
      <c r="R76" s="9">
        <f t="shared" si="68"/>
        <v>1.9710000000000002E-2</v>
      </c>
      <c r="S76" s="13">
        <f t="shared" si="69"/>
        <v>0.13975685148390865</v>
      </c>
      <c r="T76" s="2">
        <f t="shared" si="70"/>
        <v>0.01</v>
      </c>
      <c r="U76" s="14">
        <f t="shared" si="71"/>
        <v>1.3975685148390866E-3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1.3997568514839086E-2</v>
      </c>
      <c r="AR76" s="9">
        <f t="shared" si="75"/>
        <v>10.950000000000001</v>
      </c>
      <c r="AS76" s="1">
        <f t="shared" si="76"/>
        <v>0.18</v>
      </c>
      <c r="AT76" s="1">
        <f t="shared" si="77"/>
        <v>0</v>
      </c>
      <c r="AU76" s="1">
        <f t="shared" si="78"/>
        <v>0</v>
      </c>
    </row>
    <row r="77" spans="1:48" x14ac:dyDescent="0.15">
      <c r="C77" s="7">
        <v>4</v>
      </c>
      <c r="D77" s="8">
        <v>6.2008078596666696</v>
      </c>
      <c r="E77" s="10">
        <f t="shared" si="79"/>
        <v>5.6983256731290304</v>
      </c>
      <c r="F77" s="7" t="s">
        <v>83</v>
      </c>
      <c r="G77" s="1">
        <v>5</v>
      </c>
      <c r="H77" s="9">
        <f t="shared" si="61"/>
        <v>6.2008078596666696</v>
      </c>
      <c r="I77" s="9">
        <f t="shared" si="62"/>
        <v>279.35080785966665</v>
      </c>
      <c r="J77" s="9">
        <f t="shared" si="63"/>
        <v>3.8445180890181958E-2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0.3881290459851291</v>
      </c>
      <c r="O77" s="9">
        <f t="shared" si="80"/>
        <v>0.12992784452553308</v>
      </c>
      <c r="P77" s="9">
        <f t="shared" si="66"/>
        <v>4.9950994854555571E-3</v>
      </c>
      <c r="Q77" s="12">
        <f t="shared" si="67"/>
        <v>8.9911790738200022E-4</v>
      </c>
      <c r="R77" s="9">
        <f t="shared" si="68"/>
        <v>1.9710000000000002E-2</v>
      </c>
      <c r="S77" s="13">
        <f t="shared" si="69"/>
        <v>4.5617346899137504E-2</v>
      </c>
      <c r="T77" s="2">
        <f t="shared" si="70"/>
        <v>0.01</v>
      </c>
      <c r="U77" s="14">
        <f t="shared" si="71"/>
        <v>4.5617346899137507E-4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1.3056173468991374E-2</v>
      </c>
      <c r="AR77" s="9">
        <f t="shared" si="75"/>
        <v>10.950000000000001</v>
      </c>
      <c r="AS77" s="1">
        <f t="shared" si="76"/>
        <v>0.18</v>
      </c>
      <c r="AT77" s="1">
        <f t="shared" si="77"/>
        <v>0</v>
      </c>
      <c r="AU77" s="1">
        <f t="shared" si="78"/>
        <v>0</v>
      </c>
    </row>
    <row r="78" spans="1:48" x14ac:dyDescent="0.15">
      <c r="C78" s="7">
        <v>5</v>
      </c>
      <c r="D78" s="8">
        <v>11.7764275246452</v>
      </c>
      <c r="E78" s="10">
        <f t="shared" si="79"/>
        <v>6.2008078596666696</v>
      </c>
      <c r="F78" s="7" t="s">
        <v>85</v>
      </c>
      <c r="G78" s="1">
        <v>6</v>
      </c>
      <c r="H78" s="9">
        <f t="shared" si="61"/>
        <v>11.7764275246452</v>
      </c>
      <c r="I78" s="9">
        <f t="shared" si="62"/>
        <v>284.92642752464519</v>
      </c>
      <c r="J78" s="9">
        <f t="shared" si="63"/>
        <v>7.6043010096286529E-2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0.23443274504007752</v>
      </c>
      <c r="P78" s="9">
        <f t="shared" si="66"/>
        <v>1.7826971597982782E-2</v>
      </c>
      <c r="Q78" s="12">
        <f t="shared" si="67"/>
        <v>3.2088548876369007E-3</v>
      </c>
      <c r="R78" s="9">
        <f t="shared" si="68"/>
        <v>1.9710000000000002E-2</v>
      </c>
      <c r="S78" s="13">
        <f t="shared" si="69"/>
        <v>0.16280339358888385</v>
      </c>
      <c r="T78" s="2">
        <f t="shared" si="70"/>
        <v>0.01</v>
      </c>
      <c r="U78" s="14">
        <f t="shared" si="71"/>
        <v>1.6280339358888385E-3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1.4228033935888838E-2</v>
      </c>
      <c r="AR78" s="9">
        <f t="shared" si="75"/>
        <v>10.950000000000001</v>
      </c>
      <c r="AS78" s="1">
        <f t="shared" si="76"/>
        <v>0.18</v>
      </c>
      <c r="AT78" s="1">
        <f t="shared" si="77"/>
        <v>0</v>
      </c>
      <c r="AU78" s="1">
        <f t="shared" si="78"/>
        <v>0</v>
      </c>
    </row>
    <row r="79" spans="1:48" x14ac:dyDescent="0.15">
      <c r="C79" s="7">
        <v>6</v>
      </c>
      <c r="D79" s="8">
        <v>12.8280974761</v>
      </c>
      <c r="E79" s="10">
        <f t="shared" si="79"/>
        <v>11.7764275246452</v>
      </c>
      <c r="F79" s="7" t="s">
        <v>83</v>
      </c>
      <c r="G79" s="1">
        <v>7</v>
      </c>
      <c r="H79" s="9">
        <f t="shared" si="61"/>
        <v>12.8280974761</v>
      </c>
      <c r="I79" s="9">
        <f t="shared" si="62"/>
        <v>285.9780974761</v>
      </c>
      <c r="J79" s="9">
        <f t="shared" si="63"/>
        <v>8.6225724002076037E-2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0.32610577344209474</v>
      </c>
      <c r="P79" s="9">
        <f t="shared" si="66"/>
        <v>2.8118706416301598E-2</v>
      </c>
      <c r="Q79" s="12">
        <f t="shared" si="67"/>
        <v>5.0613671549342874E-3</v>
      </c>
      <c r="R79" s="9">
        <f t="shared" si="68"/>
        <v>1.9710000000000002E-2</v>
      </c>
      <c r="S79" s="13">
        <f t="shared" si="69"/>
        <v>0.25679183941827938</v>
      </c>
      <c r="T79" s="2">
        <f t="shared" si="70"/>
        <v>0.01</v>
      </c>
      <c r="U79" s="14">
        <f t="shared" si="71"/>
        <v>2.5679183941827938E-3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2.4167918394182794E-2</v>
      </c>
      <c r="AR79" s="9">
        <f t="shared" si="75"/>
        <v>10.950000000000001</v>
      </c>
      <c r="AS79" s="1">
        <f t="shared" si="76"/>
        <v>0.18</v>
      </c>
      <c r="AT79" s="1">
        <f t="shared" si="77"/>
        <v>0</v>
      </c>
      <c r="AU79" s="1">
        <f t="shared" si="78"/>
        <v>0</v>
      </c>
    </row>
    <row r="80" spans="1:48" x14ac:dyDescent="0.15">
      <c r="C80" s="7">
        <v>7</v>
      </c>
      <c r="D80" s="8">
        <v>15.959247343225799</v>
      </c>
      <c r="E80" s="10">
        <f t="shared" si="79"/>
        <v>12.8280974761</v>
      </c>
      <c r="F80" s="7" t="s">
        <v>83</v>
      </c>
      <c r="G80" s="1">
        <v>8</v>
      </c>
      <c r="H80" s="9">
        <f t="shared" si="61"/>
        <v>15.959247343225799</v>
      </c>
      <c r="I80" s="9">
        <f t="shared" si="62"/>
        <v>289.10924734322577</v>
      </c>
      <c r="J80" s="9">
        <f t="shared" si="63"/>
        <v>0.12467526433754147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0.40748706702579313</v>
      </c>
      <c r="P80" s="9">
        <f t="shared" si="66"/>
        <v>5.0803557795570241E-2</v>
      </c>
      <c r="Q80" s="12">
        <f t="shared" si="67"/>
        <v>9.1446404032026422E-3</v>
      </c>
      <c r="R80" s="9">
        <f t="shared" si="68"/>
        <v>1.9710000000000002E-2</v>
      </c>
      <c r="S80" s="13">
        <f t="shared" si="69"/>
        <v>0.46395943192301581</v>
      </c>
      <c r="T80" s="2">
        <f t="shared" si="70"/>
        <v>0.01</v>
      </c>
      <c r="U80" s="14">
        <f t="shared" si="71"/>
        <v>4.6395943192301583E-3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2.6239594319230161E-2</v>
      </c>
      <c r="AR80" s="9">
        <f t="shared" si="75"/>
        <v>10.950000000000001</v>
      </c>
      <c r="AS80" s="1">
        <f t="shared" si="76"/>
        <v>0.18</v>
      </c>
      <c r="AT80" s="1">
        <f t="shared" si="77"/>
        <v>0</v>
      </c>
      <c r="AU80" s="1">
        <f t="shared" si="78"/>
        <v>0</v>
      </c>
    </row>
    <row r="81" spans="1:48" x14ac:dyDescent="0.15">
      <c r="C81" s="7">
        <v>8</v>
      </c>
      <c r="D81" s="8">
        <v>16.7560753548387</v>
      </c>
      <c r="E81" s="10">
        <f t="shared" si="79"/>
        <v>15.959247343225799</v>
      </c>
      <c r="F81" s="7" t="s">
        <v>83</v>
      </c>
      <c r="G81" s="1">
        <v>9</v>
      </c>
      <c r="H81" s="9">
        <f t="shared" si="61"/>
        <v>16.7560753548387</v>
      </c>
      <c r="I81" s="9">
        <f t="shared" si="62"/>
        <v>289.90607535483866</v>
      </c>
      <c r="J81" s="9">
        <f t="shared" si="63"/>
        <v>0.13676724089702963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0.46618350923022289</v>
      </c>
      <c r="P81" s="9">
        <f t="shared" si="66"/>
        <v>6.3758632309112537E-2</v>
      </c>
      <c r="Q81" s="12">
        <f t="shared" si="67"/>
        <v>1.1476553815640255E-2</v>
      </c>
      <c r="R81" s="9">
        <f t="shared" si="68"/>
        <v>1.9710000000000002E-2</v>
      </c>
      <c r="S81" s="13">
        <f t="shared" si="69"/>
        <v>0.58227061469509156</v>
      </c>
      <c r="T81" s="2">
        <f t="shared" si="70"/>
        <v>0.01</v>
      </c>
      <c r="U81" s="14">
        <f t="shared" si="71"/>
        <v>5.8227061469509154E-3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2.7422706146950915E-2</v>
      </c>
      <c r="AR81" s="9">
        <f t="shared" si="75"/>
        <v>10.950000000000001</v>
      </c>
      <c r="AS81" s="1">
        <f t="shared" si="76"/>
        <v>0.18</v>
      </c>
      <c r="AT81" s="1">
        <f t="shared" si="77"/>
        <v>0</v>
      </c>
      <c r="AU81" s="1">
        <f t="shared" si="78"/>
        <v>0</v>
      </c>
    </row>
    <row r="82" spans="1:48" x14ac:dyDescent="0.15">
      <c r="C82" s="7">
        <v>9</v>
      </c>
      <c r="D82" s="8">
        <v>13.208853344133299</v>
      </c>
      <c r="E82" s="10">
        <f t="shared" si="79"/>
        <v>16.7560753548387</v>
      </c>
      <c r="F82" s="7" t="s">
        <v>83</v>
      </c>
      <c r="G82" s="1">
        <v>10</v>
      </c>
      <c r="H82" s="9">
        <f t="shared" si="61"/>
        <v>13.208853344133299</v>
      </c>
      <c r="I82" s="9">
        <f t="shared" si="62"/>
        <v>286.35885334413325</v>
      </c>
      <c r="J82" s="9">
        <f t="shared" si="63"/>
        <v>9.0218945175756626E-2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0.51192487692111044</v>
      </c>
      <c r="P82" s="9">
        <f t="shared" si="66"/>
        <v>4.6185322405051618E-2</v>
      </c>
      <c r="Q82" s="12">
        <f t="shared" si="67"/>
        <v>8.3133580329092915E-3</v>
      </c>
      <c r="R82" s="9">
        <f t="shared" si="68"/>
        <v>1.9710000000000002E-2</v>
      </c>
      <c r="S82" s="13">
        <f t="shared" si="69"/>
        <v>0.42178376625617914</v>
      </c>
      <c r="T82" s="2">
        <f t="shared" si="70"/>
        <v>0.01</v>
      </c>
      <c r="U82" s="14">
        <f t="shared" si="71"/>
        <v>4.2178376625617913E-3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2.5817837662561793E-2</v>
      </c>
      <c r="AR82" s="9">
        <f t="shared" si="75"/>
        <v>10.950000000000001</v>
      </c>
      <c r="AS82" s="1">
        <f t="shared" si="76"/>
        <v>0.18</v>
      </c>
      <c r="AT82" s="1">
        <f t="shared" si="77"/>
        <v>0</v>
      </c>
      <c r="AU82" s="1">
        <f t="shared" si="78"/>
        <v>0</v>
      </c>
    </row>
    <row r="83" spans="1:48" x14ac:dyDescent="0.15">
      <c r="C83" s="7">
        <v>10</v>
      </c>
      <c r="D83" s="8">
        <v>9.1366996290645197</v>
      </c>
      <c r="E83" s="10">
        <f t="shared" si="79"/>
        <v>13.208853344133299</v>
      </c>
      <c r="F83" s="7" t="s">
        <v>83</v>
      </c>
      <c r="G83" s="1">
        <v>11</v>
      </c>
      <c r="H83" s="9">
        <f t="shared" si="61"/>
        <v>9.1366996290645197</v>
      </c>
      <c r="I83" s="9">
        <f t="shared" si="62"/>
        <v>282.28669962906451</v>
      </c>
      <c r="J83" s="9">
        <f t="shared" si="63"/>
        <v>5.5242885883413986E-2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0.44245257679025585</v>
      </c>
      <c r="O83" s="9">
        <f t="shared" si="80"/>
        <v>0.13278697772580306</v>
      </c>
      <c r="P83" s="9">
        <f t="shared" si="66"/>
        <v>7.3355358573099728E-3</v>
      </c>
      <c r="Q83" s="12">
        <f t="shared" si="67"/>
        <v>1.320396454315795E-3</v>
      </c>
      <c r="R83" s="9">
        <f t="shared" si="68"/>
        <v>1.9710000000000002E-2</v>
      </c>
      <c r="S83" s="13">
        <f t="shared" si="69"/>
        <v>6.6991195043926685E-2</v>
      </c>
      <c r="T83" s="2">
        <f t="shared" si="70"/>
        <v>0.01</v>
      </c>
      <c r="U83" s="14">
        <f t="shared" si="71"/>
        <v>6.6991195043926682E-4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1.3269911950439268E-2</v>
      </c>
      <c r="AR83" s="9">
        <f t="shared" si="75"/>
        <v>10.950000000000001</v>
      </c>
      <c r="AS83" s="1">
        <f t="shared" si="76"/>
        <v>0.18</v>
      </c>
      <c r="AT83" s="1">
        <f t="shared" si="77"/>
        <v>0</v>
      </c>
      <c r="AU83" s="1">
        <f t="shared" si="78"/>
        <v>0</v>
      </c>
    </row>
    <row r="84" spans="1:48" x14ac:dyDescent="0.15">
      <c r="C84" s="7">
        <v>11</v>
      </c>
      <c r="D84" s="8">
        <v>6.4861044704333297</v>
      </c>
      <c r="E84" s="10">
        <f t="shared" si="79"/>
        <v>9.1366996290645197</v>
      </c>
      <c r="F84" s="7" t="s">
        <v>85</v>
      </c>
      <c r="G84" s="1">
        <v>12</v>
      </c>
      <c r="H84" s="9">
        <f t="shared" si="61"/>
        <v>6.4861044704333297</v>
      </c>
      <c r="I84" s="9">
        <f t="shared" si="62"/>
        <v>279.63610447043328</v>
      </c>
      <c r="J84" s="9">
        <f t="shared" si="63"/>
        <v>3.9836913750525428E-2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0.23495144186849309</v>
      </c>
      <c r="P84" s="9">
        <f t="shared" si="66"/>
        <v>9.3597403252767483E-3</v>
      </c>
      <c r="Q84" s="12">
        <f t="shared" si="67"/>
        <v>1.6847532585498146E-3</v>
      </c>
      <c r="R84" s="9">
        <f t="shared" si="68"/>
        <v>1.9710000000000002E-2</v>
      </c>
      <c r="S84" s="13">
        <f t="shared" si="69"/>
        <v>8.547708059613468E-2</v>
      </c>
      <c r="T84" s="2">
        <f t="shared" si="70"/>
        <v>0.01</v>
      </c>
      <c r="U84" s="14">
        <f t="shared" si="71"/>
        <v>8.5477080596134685E-4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1.3454770805961348E-2</v>
      </c>
      <c r="AR84" s="9">
        <f t="shared" si="75"/>
        <v>10.950000000000001</v>
      </c>
      <c r="AS84" s="1">
        <f t="shared" si="76"/>
        <v>0.18</v>
      </c>
      <c r="AT84" s="1">
        <f t="shared" si="77"/>
        <v>0</v>
      </c>
      <c r="AU84" s="1">
        <f t="shared" si="78"/>
        <v>0</v>
      </c>
      <c r="AV84" s="1">
        <f>SUM(AU73:AU84)</f>
        <v>0</v>
      </c>
    </row>
    <row r="85" spans="1:48" x14ac:dyDescent="0.15">
      <c r="C85" s="7">
        <v>12</v>
      </c>
      <c r="D85" s="8">
        <v>0.68044101232258103</v>
      </c>
      <c r="E85" s="10">
        <f t="shared" si="79"/>
        <v>6.4861044704333297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4.6104063366128996</v>
      </c>
      <c r="E89" s="7"/>
      <c r="F89" s="7"/>
      <c r="G89" s="1">
        <v>1</v>
      </c>
      <c r="H89" s="9">
        <f t="shared" ref="H89:H100" si="81">E90</f>
        <v>4.6104063366128996</v>
      </c>
      <c r="I89" s="9">
        <f t="shared" ref="I89:I100" si="82">H89+273.15</f>
        <v>277.7604063366129</v>
      </c>
      <c r="J89" s="9">
        <f t="shared" ref="J89:J100" si="83">EXP(($C$15*(I89-$C$13))/($C$16*I89*$C$13))</f>
        <v>3.1489688022432766E-2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0.16706145462321198</v>
      </c>
      <c r="Q89" s="12">
        <f t="shared" ref="Q89:Q100" si="87">P89*$B$91</f>
        <v>7.5177654580445397E-2</v>
      </c>
      <c r="R89" s="9">
        <f t="shared" ref="R89:R100" si="88">L89*$B$91</f>
        <v>2.3873737500000001</v>
      </c>
      <c r="S89" s="13">
        <f t="shared" ref="S89:S100" si="89">Q89/R89</f>
        <v>3.1489688022432766E-2</v>
      </c>
      <c r="T89" s="2">
        <f t="shared" ref="T89:T100" si="90">$B$90/100</f>
        <v>0.51</v>
      </c>
      <c r="U89" s="14">
        <f t="shared" ref="U89:U100" si="91">S89*T89</f>
        <v>1.6059740891440712E-2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3.5179011878769373E-2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1027573.25</v>
      </c>
      <c r="AN89" s="1">
        <f t="shared" ref="AN89:AN100" si="96">AM89*10000*AK89*AJ89</f>
        <v>3760400928.3669891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2.66945078690323</v>
      </c>
      <c r="E90" s="10">
        <f t="shared" ref="E90:E101" si="97">D89</f>
        <v>4.6104063366128996</v>
      </c>
      <c r="F90" s="7" t="s">
        <v>83</v>
      </c>
      <c r="G90" s="1">
        <v>2</v>
      </c>
      <c r="H90" s="9">
        <f t="shared" si="81"/>
        <v>2.66945078690323</v>
      </c>
      <c r="I90" s="9">
        <f t="shared" si="82"/>
        <v>275.81945078690319</v>
      </c>
      <c r="J90" s="9">
        <f t="shared" si="83"/>
        <v>2.4605718766135452E-2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10.443488545376788</v>
      </c>
      <c r="P90" s="9">
        <f t="shared" si="86"/>
        <v>0.25696954208489825</v>
      </c>
      <c r="Q90" s="12">
        <f t="shared" si="87"/>
        <v>0.11563629393820421</v>
      </c>
      <c r="R90" s="9">
        <f t="shared" si="88"/>
        <v>2.3873737500000001</v>
      </c>
      <c r="S90" s="13">
        <f t="shared" si="89"/>
        <v>4.8436611124757577E-2</v>
      </c>
      <c r="T90" s="2">
        <f t="shared" si="90"/>
        <v>0.51</v>
      </c>
      <c r="U90" s="14">
        <f t="shared" si="91"/>
        <v>2.4702671673626365E-2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3.7784855509598349E-2</v>
      </c>
      <c r="AK90" s="9">
        <f t="shared" si="93"/>
        <v>10.4025</v>
      </c>
      <c r="AL90" s="1">
        <f t="shared" si="94"/>
        <v>0.45</v>
      </c>
      <c r="AM90" s="17">
        <f t="shared" si="95"/>
        <v>1027573.25</v>
      </c>
      <c r="AN90" s="1">
        <f t="shared" si="96"/>
        <v>4038948172.454371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-0.25741834458620699</v>
      </c>
      <c r="E91" s="10">
        <f t="shared" si="97"/>
        <v>2.66945078690323</v>
      </c>
      <c r="F91" s="7" t="s">
        <v>83</v>
      </c>
      <c r="G91" s="1">
        <v>3</v>
      </c>
      <c r="H91" s="9">
        <f t="shared" si="81"/>
        <v>-0.25741834458620699</v>
      </c>
      <c r="I91" s="9">
        <f t="shared" si="82"/>
        <v>272.89258165541378</v>
      </c>
      <c r="J91" s="9">
        <f t="shared" si="83"/>
        <v>1.6850154845755728E-2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15.49179400329189</v>
      </c>
      <c r="P91" s="9">
        <f t="shared" si="86"/>
        <v>0.26103912779401839</v>
      </c>
      <c r="Q91" s="12">
        <f t="shared" si="87"/>
        <v>0.11746760750730828</v>
      </c>
      <c r="R91" s="9">
        <f t="shared" si="88"/>
        <v>2.3873737500000001</v>
      </c>
      <c r="S91" s="13">
        <f t="shared" si="89"/>
        <v>4.9203694020388836E-2</v>
      </c>
      <c r="T91" s="2">
        <f t="shared" si="90"/>
        <v>0.51</v>
      </c>
      <c r="U91" s="14">
        <f t="shared" si="91"/>
        <v>2.5093883950398306E-2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3.7902806011045093E-2</v>
      </c>
      <c r="AK91" s="9">
        <f t="shared" si="93"/>
        <v>10.4025</v>
      </c>
      <c r="AL91" s="1">
        <f t="shared" si="94"/>
        <v>0.45</v>
      </c>
      <c r="AM91" s="17">
        <f t="shared" si="95"/>
        <v>1027573.25</v>
      </c>
      <c r="AN91" s="1">
        <f t="shared" si="96"/>
        <v>4051556291.6553931</v>
      </c>
    </row>
    <row r="92" spans="1:48" x14ac:dyDescent="0.15">
      <c r="C92" s="7">
        <v>3</v>
      </c>
      <c r="D92" s="8">
        <v>5.6983256731290304</v>
      </c>
      <c r="E92" s="10">
        <f t="shared" si="97"/>
        <v>-0.25741834458620699</v>
      </c>
      <c r="F92" s="7" t="s">
        <v>83</v>
      </c>
      <c r="G92" s="1">
        <v>4</v>
      </c>
      <c r="H92" s="9">
        <f t="shared" si="81"/>
        <v>5.6983256731290304</v>
      </c>
      <c r="I92" s="9">
        <f t="shared" si="82"/>
        <v>278.84832567312901</v>
      </c>
      <c r="J92" s="9">
        <f t="shared" si="83"/>
        <v>3.6104764881596564E-2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20.536029875497871</v>
      </c>
      <c r="P92" s="9">
        <f t="shared" si="86"/>
        <v>0.74144853025629343</v>
      </c>
      <c r="Q92" s="12">
        <f t="shared" si="87"/>
        <v>0.33365183861533204</v>
      </c>
      <c r="R92" s="9">
        <f t="shared" si="88"/>
        <v>2.3873737500000001</v>
      </c>
      <c r="S92" s="13">
        <f t="shared" si="89"/>
        <v>0.13975685148390865</v>
      </c>
      <c r="T92" s="2">
        <f t="shared" si="90"/>
        <v>0.51</v>
      </c>
      <c r="U92" s="14">
        <f t="shared" si="91"/>
        <v>7.1275994256793415E-2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5.1826712268423211E-2</v>
      </c>
      <c r="AK92" s="9">
        <f t="shared" si="93"/>
        <v>10.4025</v>
      </c>
      <c r="AL92" s="1">
        <f t="shared" si="94"/>
        <v>0.45</v>
      </c>
      <c r="AM92" s="17">
        <f t="shared" si="95"/>
        <v>1027573.25</v>
      </c>
      <c r="AN92" s="1">
        <f t="shared" si="96"/>
        <v>5539928682.4768276</v>
      </c>
    </row>
    <row r="93" spans="1:48" x14ac:dyDescent="0.15">
      <c r="C93" s="7">
        <v>4</v>
      </c>
      <c r="D93" s="8">
        <v>6.2008078596666696</v>
      </c>
      <c r="E93" s="10">
        <f t="shared" si="97"/>
        <v>5.6983256731290304</v>
      </c>
      <c r="F93" s="7" t="s">
        <v>83</v>
      </c>
      <c r="G93" s="1">
        <v>5</v>
      </c>
      <c r="H93" s="9">
        <f t="shared" si="81"/>
        <v>6.2008078596666696</v>
      </c>
      <c r="I93" s="9">
        <f t="shared" si="82"/>
        <v>279.35080785966665</v>
      </c>
      <c r="J93" s="9">
        <f t="shared" si="83"/>
        <v>3.8445180890181958E-2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18.804852277979499</v>
      </c>
      <c r="O93" s="9">
        <f t="shared" si="98"/>
        <v>6.2950040672620773</v>
      </c>
      <c r="P93" s="9">
        <f t="shared" si="86"/>
        <v>0.2420125700703217</v>
      </c>
      <c r="Q93" s="12">
        <f t="shared" si="87"/>
        <v>0.10890565653164477</v>
      </c>
      <c r="R93" s="9">
        <f t="shared" si="88"/>
        <v>2.3873737500000001</v>
      </c>
      <c r="S93" s="13">
        <f t="shared" si="89"/>
        <v>4.5617346899137504E-2</v>
      </c>
      <c r="T93" s="2">
        <f t="shared" si="90"/>
        <v>0.51</v>
      </c>
      <c r="U93" s="14">
        <f t="shared" si="91"/>
        <v>2.3264846918560126E-2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2.9925351345945879E-2</v>
      </c>
      <c r="AK93" s="9">
        <f t="shared" si="93"/>
        <v>10.4025</v>
      </c>
      <c r="AL93" s="1">
        <f t="shared" si="94"/>
        <v>0.45</v>
      </c>
      <c r="AM93" s="17">
        <f t="shared" si="95"/>
        <v>1027573.25</v>
      </c>
      <c r="AN93" s="1">
        <f t="shared" si="96"/>
        <v>3198819778.4178286</v>
      </c>
    </row>
    <row r="94" spans="1:48" x14ac:dyDescent="0.15">
      <c r="C94" s="7">
        <v>5</v>
      </c>
      <c r="D94" s="8">
        <v>11.7764275246452</v>
      </c>
      <c r="E94" s="10">
        <f t="shared" si="97"/>
        <v>6.2008078596666696</v>
      </c>
      <c r="F94" s="7" t="s">
        <v>85</v>
      </c>
      <c r="G94" s="1">
        <v>6</v>
      </c>
      <c r="H94" s="9">
        <f t="shared" si="81"/>
        <v>11.7764275246452</v>
      </c>
      <c r="I94" s="9">
        <f t="shared" si="82"/>
        <v>284.92642752464519</v>
      </c>
      <c r="J94" s="9">
        <f t="shared" si="83"/>
        <v>7.6043010096286529E-2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11.358266497191755</v>
      </c>
      <c r="P94" s="9">
        <f t="shared" si="86"/>
        <v>0.86371677392226565</v>
      </c>
      <c r="Q94" s="12">
        <f t="shared" si="87"/>
        <v>0.38867254826501957</v>
      </c>
      <c r="R94" s="9">
        <f t="shared" si="88"/>
        <v>2.3873737500000001</v>
      </c>
      <c r="S94" s="13">
        <f t="shared" si="89"/>
        <v>0.16280339358888382</v>
      </c>
      <c r="T94" s="2">
        <f t="shared" si="90"/>
        <v>0.51</v>
      </c>
      <c r="U94" s="14">
        <f t="shared" si="91"/>
        <v>8.302973073033075E-2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5.1162463815194723E-2</v>
      </c>
      <c r="AK94" s="9">
        <f t="shared" si="93"/>
        <v>10.4025</v>
      </c>
      <c r="AL94" s="1">
        <f t="shared" si="94"/>
        <v>0.45</v>
      </c>
      <c r="AM94" s="17">
        <f t="shared" si="95"/>
        <v>1027573.25</v>
      </c>
      <c r="AN94" s="1">
        <f t="shared" si="96"/>
        <v>5468924968.421567</v>
      </c>
    </row>
    <row r="95" spans="1:48" x14ac:dyDescent="0.15">
      <c r="C95" s="7">
        <v>6</v>
      </c>
      <c r="D95" s="8">
        <v>12.8280974761</v>
      </c>
      <c r="E95" s="10">
        <f t="shared" si="97"/>
        <v>11.7764275246452</v>
      </c>
      <c r="F95" s="7" t="s">
        <v>83</v>
      </c>
      <c r="G95" s="1">
        <v>7</v>
      </c>
      <c r="H95" s="9">
        <f t="shared" si="81"/>
        <v>12.8280974761</v>
      </c>
      <c r="I95" s="9">
        <f t="shared" si="82"/>
        <v>285.9780974761</v>
      </c>
      <c r="J95" s="9">
        <f t="shared" si="83"/>
        <v>8.6225724002076037E-2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15.79982472326949</v>
      </c>
      <c r="P95" s="9">
        <f t="shared" si="86"/>
        <v>1.3623513258698123</v>
      </c>
      <c r="Q95" s="12">
        <f t="shared" si="87"/>
        <v>0.61305809664141553</v>
      </c>
      <c r="R95" s="9">
        <f t="shared" si="88"/>
        <v>2.3873737500000001</v>
      </c>
      <c r="S95" s="13">
        <f t="shared" si="89"/>
        <v>0.25679183941827938</v>
      </c>
      <c r="T95" s="2">
        <f t="shared" si="90"/>
        <v>0.51</v>
      </c>
      <c r="U95" s="14">
        <f t="shared" si="91"/>
        <v>0.13096383810332249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8.5940597188151724E-2</v>
      </c>
      <c r="AK95" s="9">
        <f t="shared" si="93"/>
        <v>10.4025</v>
      </c>
      <c r="AL95" s="1">
        <f t="shared" si="94"/>
        <v>0.45</v>
      </c>
      <c r="AM95" s="17">
        <f t="shared" si="95"/>
        <v>1027573.25</v>
      </c>
      <c r="AN95" s="1">
        <f t="shared" si="96"/>
        <v>9186474667.464262</v>
      </c>
    </row>
    <row r="96" spans="1:48" x14ac:dyDescent="0.15">
      <c r="C96" s="7">
        <v>7</v>
      </c>
      <c r="D96" s="8">
        <v>15.959247343225799</v>
      </c>
      <c r="E96" s="10">
        <f t="shared" si="97"/>
        <v>12.8280974761</v>
      </c>
      <c r="F96" s="7" t="s">
        <v>83</v>
      </c>
      <c r="G96" s="1">
        <v>8</v>
      </c>
      <c r="H96" s="9">
        <f t="shared" si="81"/>
        <v>15.959247343225799</v>
      </c>
      <c r="I96" s="9">
        <f t="shared" si="82"/>
        <v>289.10924734322577</v>
      </c>
      <c r="J96" s="9">
        <f t="shared" si="83"/>
        <v>0.12467526433754147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19.742748397399676</v>
      </c>
      <c r="P96" s="9">
        <f t="shared" si="86"/>
        <v>2.4614323751953782</v>
      </c>
      <c r="Q96" s="12">
        <f t="shared" si="87"/>
        <v>1.1076445688379202</v>
      </c>
      <c r="R96" s="9">
        <f t="shared" si="88"/>
        <v>2.3873737500000001</v>
      </c>
      <c r="S96" s="13">
        <f t="shared" si="89"/>
        <v>0.46395943192301586</v>
      </c>
      <c r="T96" s="2">
        <f t="shared" si="90"/>
        <v>0.51</v>
      </c>
      <c r="U96" s="14">
        <f t="shared" si="91"/>
        <v>0.2366193102807381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0.11779572204964253</v>
      </c>
      <c r="AK96" s="9">
        <f t="shared" si="93"/>
        <v>10.4025</v>
      </c>
      <c r="AL96" s="1">
        <f t="shared" si="94"/>
        <v>0.45</v>
      </c>
      <c r="AM96" s="17">
        <f t="shared" si="95"/>
        <v>1027573.25</v>
      </c>
      <c r="AN96" s="1">
        <f t="shared" si="96"/>
        <v>12591574319.358942</v>
      </c>
    </row>
    <row r="97" spans="1:50" x14ac:dyDescent="0.15">
      <c r="C97" s="7">
        <v>8</v>
      </c>
      <c r="D97" s="8">
        <v>16.7560753548387</v>
      </c>
      <c r="E97" s="10">
        <f t="shared" si="97"/>
        <v>15.959247343225799</v>
      </c>
      <c r="F97" s="7" t="s">
        <v>83</v>
      </c>
      <c r="G97" s="1">
        <v>9</v>
      </c>
      <c r="H97" s="9">
        <f t="shared" si="81"/>
        <v>16.7560753548387</v>
      </c>
      <c r="I97" s="9">
        <f t="shared" si="82"/>
        <v>289.90607535483866</v>
      </c>
      <c r="J97" s="9">
        <f t="shared" si="83"/>
        <v>0.13676724089702963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22.586591022204296</v>
      </c>
      <c r="P97" s="9">
        <f t="shared" si="86"/>
        <v>3.0891057353765015</v>
      </c>
      <c r="Q97" s="12">
        <f t="shared" si="87"/>
        <v>1.3900975809194256</v>
      </c>
      <c r="R97" s="9">
        <f t="shared" si="88"/>
        <v>2.3873737500000001</v>
      </c>
      <c r="S97" s="13">
        <f t="shared" si="89"/>
        <v>0.58227061469509145</v>
      </c>
      <c r="T97" s="2">
        <f t="shared" si="90"/>
        <v>0.51</v>
      </c>
      <c r="U97" s="14">
        <f t="shared" si="91"/>
        <v>0.29695801349449663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0.13598784106859074</v>
      </c>
      <c r="AK97" s="9">
        <f t="shared" si="93"/>
        <v>10.4025</v>
      </c>
      <c r="AL97" s="1">
        <f t="shared" si="94"/>
        <v>0.45</v>
      </c>
      <c r="AM97" s="17">
        <f t="shared" si="95"/>
        <v>1027573.25</v>
      </c>
      <c r="AN97" s="1">
        <f t="shared" si="96"/>
        <v>14536190088.658051</v>
      </c>
    </row>
    <row r="98" spans="1:50" x14ac:dyDescent="0.15">
      <c r="C98" s="7">
        <v>9</v>
      </c>
      <c r="D98" s="8">
        <v>13.208853344133299</v>
      </c>
      <c r="E98" s="10">
        <f t="shared" si="97"/>
        <v>16.7560753548387</v>
      </c>
      <c r="F98" s="7" t="s">
        <v>83</v>
      </c>
      <c r="G98" s="1">
        <v>10</v>
      </c>
      <c r="H98" s="9">
        <f t="shared" si="81"/>
        <v>13.208853344133299</v>
      </c>
      <c r="I98" s="9">
        <f t="shared" si="82"/>
        <v>286.35885334413325</v>
      </c>
      <c r="J98" s="9">
        <f t="shared" si="83"/>
        <v>9.0218945175756626E-2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24.802760286827795</v>
      </c>
      <c r="P98" s="9">
        <f t="shared" si="86"/>
        <v>2.2376788705247503</v>
      </c>
      <c r="Q98" s="12">
        <f t="shared" si="87"/>
        <v>1.0069554917361376</v>
      </c>
      <c r="R98" s="9">
        <f t="shared" si="88"/>
        <v>2.3873737500000001</v>
      </c>
      <c r="S98" s="13">
        <f t="shared" si="89"/>
        <v>0.42178376625617903</v>
      </c>
      <c r="T98" s="2">
        <f t="shared" si="90"/>
        <v>0.51</v>
      </c>
      <c r="U98" s="14">
        <f t="shared" si="91"/>
        <v>0.2151097207906513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0.10810458081838137</v>
      </c>
      <c r="AK98" s="9">
        <f t="shared" si="93"/>
        <v>10.4025</v>
      </c>
      <c r="AL98" s="1">
        <f t="shared" si="94"/>
        <v>0.45</v>
      </c>
      <c r="AM98" s="17">
        <f t="shared" si="95"/>
        <v>1027573.25</v>
      </c>
      <c r="AN98" s="1">
        <f t="shared" si="96"/>
        <v>11555656181.335194</v>
      </c>
    </row>
    <row r="99" spans="1:50" x14ac:dyDescent="0.15">
      <c r="C99" s="7">
        <v>10</v>
      </c>
      <c r="D99" s="8">
        <v>9.1366996290645197</v>
      </c>
      <c r="E99" s="10">
        <f t="shared" si="97"/>
        <v>13.208853344133299</v>
      </c>
      <c r="F99" s="7" t="s">
        <v>83</v>
      </c>
      <c r="G99" s="1">
        <v>11</v>
      </c>
      <c r="H99" s="9">
        <f t="shared" si="81"/>
        <v>9.1366996290645197</v>
      </c>
      <c r="I99" s="9">
        <f t="shared" si="82"/>
        <v>282.28669962906451</v>
      </c>
      <c r="J99" s="9">
        <f t="shared" si="83"/>
        <v>5.5242885883413986E-2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21.436827345487892</v>
      </c>
      <c r="O99" s="9">
        <f t="shared" si="98"/>
        <v>6.4335290708151511</v>
      </c>
      <c r="P99" s="9">
        <f t="shared" si="86"/>
        <v>0.35540671228666781</v>
      </c>
      <c r="Q99" s="12">
        <f t="shared" si="87"/>
        <v>0.15993302052900052</v>
      </c>
      <c r="R99" s="9">
        <f t="shared" si="88"/>
        <v>2.3873737500000001</v>
      </c>
      <c r="S99" s="13">
        <f t="shared" si="89"/>
        <v>6.6991195043926616E-2</v>
      </c>
      <c r="T99" s="2">
        <f t="shared" si="90"/>
        <v>0.51</v>
      </c>
      <c r="U99" s="14">
        <f t="shared" si="91"/>
        <v>3.4165509472402572E-2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4.0637901105929373E-2</v>
      </c>
      <c r="AK99" s="9">
        <f t="shared" si="93"/>
        <v>10.4025</v>
      </c>
      <c r="AL99" s="1">
        <f t="shared" si="94"/>
        <v>0.45</v>
      </c>
      <c r="AM99" s="17">
        <f t="shared" si="95"/>
        <v>1027573.25</v>
      </c>
      <c r="AN99" s="1">
        <f t="shared" si="96"/>
        <v>4343919652.2130527</v>
      </c>
    </row>
    <row r="100" spans="1:50" x14ac:dyDescent="0.15">
      <c r="C100" s="7">
        <v>11</v>
      </c>
      <c r="D100" s="8">
        <v>6.4861044704333297</v>
      </c>
      <c r="E100" s="10">
        <f t="shared" si="97"/>
        <v>9.1366996290645197</v>
      </c>
      <c r="F100" s="7" t="s">
        <v>85</v>
      </c>
      <c r="G100" s="1">
        <v>12</v>
      </c>
      <c r="H100" s="9">
        <f t="shared" si="81"/>
        <v>6.4861044704333297</v>
      </c>
      <c r="I100" s="9">
        <f t="shared" si="82"/>
        <v>279.63610447043328</v>
      </c>
      <c r="J100" s="9">
        <f t="shared" si="83"/>
        <v>3.9836913750525428E-2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11.383397358528484</v>
      </c>
      <c r="P100" s="9">
        <f t="shared" si="86"/>
        <v>0.45347941875965819</v>
      </c>
      <c r="Q100" s="12">
        <f t="shared" si="87"/>
        <v>0.2040657384418462</v>
      </c>
      <c r="R100" s="9">
        <f t="shared" si="88"/>
        <v>2.3873737500000001</v>
      </c>
      <c r="S100" s="13">
        <f t="shared" si="89"/>
        <v>8.5477080596134639E-2</v>
      </c>
      <c r="T100" s="2">
        <f t="shared" si="90"/>
        <v>0.51</v>
      </c>
      <c r="U100" s="14">
        <f t="shared" si="91"/>
        <v>4.3593311104028663E-2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4.348038329786464E-2</v>
      </c>
      <c r="AK100" s="9">
        <f t="shared" si="93"/>
        <v>10.4025</v>
      </c>
      <c r="AL100" s="1">
        <f t="shared" si="94"/>
        <v>0.45</v>
      </c>
      <c r="AM100" s="17">
        <f t="shared" si="95"/>
        <v>1027573.25</v>
      </c>
      <c r="AN100" s="1">
        <f t="shared" si="96"/>
        <v>4647761974.7391939</v>
      </c>
      <c r="AO100" s="1">
        <f>SUM(AN89:AN100)</f>
        <v>82920155705.561676</v>
      </c>
    </row>
    <row r="101" spans="1:50" x14ac:dyDescent="0.15">
      <c r="C101" s="7">
        <v>12</v>
      </c>
      <c r="D101" s="8">
        <v>0.68044101232258103</v>
      </c>
      <c r="E101" s="10">
        <f t="shared" si="97"/>
        <v>6.4861044704333297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4.6104063366128996</v>
      </c>
      <c r="E105" s="7"/>
      <c r="F105" s="7"/>
      <c r="G105" s="1">
        <v>1</v>
      </c>
      <c r="H105" s="9">
        <f t="shared" ref="H105:H116" si="99">E106</f>
        <v>4.6104063366128996</v>
      </c>
      <c r="I105" s="9">
        <f t="shared" ref="I105:I116" si="100">H105+273.15</f>
        <v>277.7604063366129</v>
      </c>
      <c r="J105" s="9">
        <f t="shared" ref="J105:J116" si="101">EXP(($C$15*(I105-$C$13))/($C$16*I105*$C$13))</f>
        <v>3.1489688022432766E-2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2.040186053320564E-2</v>
      </c>
      <c r="Q105" s="12">
        <f t="shared" ref="Q105:Q116" si="105">P105*$B$107</f>
        <v>6.1205581599616922E-3</v>
      </c>
      <c r="R105" s="9">
        <f t="shared" ref="R105:R116" si="106">L105*$B$107</f>
        <v>0.19436706250000002</v>
      </c>
      <c r="S105" s="13">
        <f t="shared" ref="S105:S116" si="107">Q105/R105</f>
        <v>3.1489688022432773E-2</v>
      </c>
      <c r="T105" s="2">
        <f t="shared" ref="T105:T116" si="108">$B$106/100</f>
        <v>0.01</v>
      </c>
      <c r="U105" s="14">
        <f t="shared" ref="U105:U116" si="109">S105*T105</f>
        <v>3.1489688022432773E-4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5.8048968802243278E-3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5705.583333333333</v>
      </c>
      <c r="AX105" s="1">
        <f t="shared" ref="AX105:AX116" si="116">AW105*10000*AV105*0.67*AU105*AT105</f>
        <v>4313124.9125499437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2.66945078690323</v>
      </c>
      <c r="E106" s="10">
        <f t="shared" ref="E106:E117" si="117">D105</f>
        <v>4.6104063366128996</v>
      </c>
      <c r="F106" s="7" t="s">
        <v>83</v>
      </c>
      <c r="G106" s="1">
        <v>2</v>
      </c>
      <c r="H106" s="9">
        <f t="shared" si="99"/>
        <v>2.66945078690323</v>
      </c>
      <c r="I106" s="9">
        <f t="shared" si="100"/>
        <v>275.81945078690319</v>
      </c>
      <c r="J106" s="9">
        <f t="shared" si="101"/>
        <v>2.4605718766135452E-2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1.2753785561334612</v>
      </c>
      <c r="P106" s="9">
        <f t="shared" si="104"/>
        <v>3.1381606072579844E-2</v>
      </c>
      <c r="Q106" s="12">
        <f t="shared" si="105"/>
        <v>9.4144818217739533E-3</v>
      </c>
      <c r="R106" s="9">
        <f t="shared" si="106"/>
        <v>0.19436706250000002</v>
      </c>
      <c r="S106" s="13">
        <f t="shared" si="107"/>
        <v>4.8436611124757584E-2</v>
      </c>
      <c r="T106" s="2">
        <f t="shared" si="108"/>
        <v>0.01</v>
      </c>
      <c r="U106" s="14">
        <f t="shared" si="109"/>
        <v>4.8436611124757584E-4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5.9743661112475763E-3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5705.583333333333</v>
      </c>
      <c r="AX106" s="1">
        <f t="shared" si="116"/>
        <v>4439043.0773888696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-0.25741834458620699</v>
      </c>
      <c r="E107" s="10">
        <f t="shared" si="117"/>
        <v>2.66945078690323</v>
      </c>
      <c r="F107" s="7" t="s">
        <v>83</v>
      </c>
      <c r="G107" s="1">
        <v>3</v>
      </c>
      <c r="H107" s="9">
        <f t="shared" si="99"/>
        <v>-0.25741834458620699</v>
      </c>
      <c r="I107" s="9">
        <f t="shared" si="100"/>
        <v>272.89258165541378</v>
      </c>
      <c r="J107" s="9">
        <f t="shared" si="101"/>
        <v>1.6850154845755728E-2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1.8918871583942147</v>
      </c>
      <c r="P107" s="9">
        <f t="shared" si="104"/>
        <v>3.1878591569639313E-2</v>
      </c>
      <c r="Q107" s="12">
        <f t="shared" si="105"/>
        <v>9.5635774708917928E-3</v>
      </c>
      <c r="R107" s="9">
        <f t="shared" si="106"/>
        <v>0.19436706250000002</v>
      </c>
      <c r="S107" s="13">
        <f t="shared" si="107"/>
        <v>4.9203694020388829E-2</v>
      </c>
      <c r="T107" s="2">
        <f t="shared" si="108"/>
        <v>0.01</v>
      </c>
      <c r="U107" s="14">
        <f t="shared" si="109"/>
        <v>4.9203694020388833E-4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5.9820369402038883E-3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5705.583333333333</v>
      </c>
      <c r="AX107" s="1">
        <f t="shared" si="116"/>
        <v>4444742.6176484209</v>
      </c>
    </row>
    <row r="108" spans="1:50" x14ac:dyDescent="0.15">
      <c r="C108" s="7">
        <v>3</v>
      </c>
      <c r="D108" s="8">
        <v>5.6983256731290304</v>
      </c>
      <c r="E108" s="10">
        <f t="shared" si="117"/>
        <v>-0.25741834458620699</v>
      </c>
      <c r="F108" s="7" t="s">
        <v>83</v>
      </c>
      <c r="G108" s="1">
        <v>4</v>
      </c>
      <c r="H108" s="9">
        <f t="shared" si="99"/>
        <v>5.6983256731290304</v>
      </c>
      <c r="I108" s="9">
        <f t="shared" si="100"/>
        <v>278.84832567312901</v>
      </c>
      <c r="J108" s="9">
        <f t="shared" si="101"/>
        <v>3.6104764881596564E-2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2.5078987751579089</v>
      </c>
      <c r="P108" s="9">
        <f t="shared" si="104"/>
        <v>9.0547095623920312E-2</v>
      </c>
      <c r="Q108" s="12">
        <f t="shared" si="105"/>
        <v>2.7164128687176093E-2</v>
      </c>
      <c r="R108" s="9">
        <f t="shared" si="106"/>
        <v>0.19436706250000002</v>
      </c>
      <c r="S108" s="13">
        <f t="shared" si="107"/>
        <v>0.13975685148390865</v>
      </c>
      <c r="T108" s="2">
        <f t="shared" si="108"/>
        <v>0.01</v>
      </c>
      <c r="U108" s="14">
        <f t="shared" si="109"/>
        <v>1.3975685148390866E-3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6.8875685148390865E-3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5705.583333333333</v>
      </c>
      <c r="AX108" s="1">
        <f t="shared" si="116"/>
        <v>5117566.0758850668</v>
      </c>
    </row>
    <row r="109" spans="1:50" x14ac:dyDescent="0.15">
      <c r="C109" s="7">
        <v>4</v>
      </c>
      <c r="D109" s="8">
        <v>6.2008078596666696</v>
      </c>
      <c r="E109" s="10">
        <f t="shared" si="117"/>
        <v>5.6983256731290304</v>
      </c>
      <c r="F109" s="7" t="s">
        <v>83</v>
      </c>
      <c r="G109" s="1">
        <v>5</v>
      </c>
      <c r="H109" s="9">
        <f t="shared" si="99"/>
        <v>6.2008078596666696</v>
      </c>
      <c r="I109" s="9">
        <f t="shared" si="100"/>
        <v>279.35080785966665</v>
      </c>
      <c r="J109" s="9">
        <f t="shared" si="101"/>
        <v>3.8445180890181958E-2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2.2964840955572892</v>
      </c>
      <c r="O109" s="9">
        <f t="shared" si="118"/>
        <v>0.76875779231003305</v>
      </c>
      <c r="P109" s="9">
        <f t="shared" si="104"/>
        <v>2.9555032386096153E-2</v>
      </c>
      <c r="Q109" s="12">
        <f t="shared" si="105"/>
        <v>8.8665097158288457E-3</v>
      </c>
      <c r="R109" s="9">
        <f t="shared" si="106"/>
        <v>0.19436706250000002</v>
      </c>
      <c r="S109" s="13">
        <f t="shared" si="107"/>
        <v>4.5617346899137524E-2</v>
      </c>
      <c r="T109" s="2">
        <f t="shared" si="108"/>
        <v>0.01</v>
      </c>
      <c r="U109" s="14">
        <f t="shared" si="109"/>
        <v>4.5617346899137523E-4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5.9461734689913752E-3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5705.583333333333</v>
      </c>
      <c r="AX109" s="1">
        <f t="shared" si="116"/>
        <v>4418095.5239396291</v>
      </c>
    </row>
    <row r="110" spans="1:50" x14ac:dyDescent="0.15">
      <c r="C110" s="7">
        <v>5</v>
      </c>
      <c r="D110" s="8">
        <v>11.7764275246452</v>
      </c>
      <c r="E110" s="10">
        <f t="shared" si="117"/>
        <v>6.2008078596666696</v>
      </c>
      <c r="F110" s="7" t="s">
        <v>85</v>
      </c>
      <c r="G110" s="1">
        <v>6</v>
      </c>
      <c r="H110" s="9">
        <f t="shared" si="99"/>
        <v>11.7764275246452</v>
      </c>
      <c r="I110" s="9">
        <f t="shared" si="100"/>
        <v>284.92642752464519</v>
      </c>
      <c r="J110" s="9">
        <f t="shared" si="101"/>
        <v>7.6043010096286529E-2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1.3870929682572704</v>
      </c>
      <c r="P110" s="9">
        <f t="shared" si="104"/>
        <v>0.10547872458967567</v>
      </c>
      <c r="Q110" s="12">
        <f t="shared" si="105"/>
        <v>3.1643617376902695E-2</v>
      </c>
      <c r="R110" s="9">
        <f t="shared" si="106"/>
        <v>0.19436706250000002</v>
      </c>
      <c r="S110" s="13">
        <f t="shared" si="107"/>
        <v>0.16280339358888388</v>
      </c>
      <c r="T110" s="2">
        <f t="shared" si="108"/>
        <v>0.01</v>
      </c>
      <c r="U110" s="14">
        <f t="shared" si="109"/>
        <v>1.6280339358888387E-3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7.1180339358888388E-3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5705.583333333333</v>
      </c>
      <c r="AX110" s="1">
        <f t="shared" si="116"/>
        <v>5288805.3191517945</v>
      </c>
    </row>
    <row r="111" spans="1:50" x14ac:dyDescent="0.15">
      <c r="C111" s="7">
        <v>6</v>
      </c>
      <c r="D111" s="8">
        <v>12.8280974761</v>
      </c>
      <c r="E111" s="10">
        <f t="shared" si="117"/>
        <v>11.7764275246452</v>
      </c>
      <c r="F111" s="7" t="s">
        <v>83</v>
      </c>
      <c r="G111" s="1">
        <v>7</v>
      </c>
      <c r="H111" s="9">
        <f t="shared" si="99"/>
        <v>12.8280974761</v>
      </c>
      <c r="I111" s="9">
        <f t="shared" si="100"/>
        <v>285.9780974761</v>
      </c>
      <c r="J111" s="9">
        <f t="shared" si="101"/>
        <v>8.6225724002076037E-2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1.9295044520009283</v>
      </c>
      <c r="P111" s="9">
        <f t="shared" si="104"/>
        <v>0.16637291833900902</v>
      </c>
      <c r="Q111" s="12">
        <f t="shared" si="105"/>
        <v>4.9911875501702709E-2</v>
      </c>
      <c r="R111" s="9">
        <f t="shared" si="106"/>
        <v>0.19436706250000002</v>
      </c>
      <c r="S111" s="13">
        <f t="shared" si="107"/>
        <v>0.25679183941827954</v>
      </c>
      <c r="T111" s="2">
        <f t="shared" si="108"/>
        <v>0.01</v>
      </c>
      <c r="U111" s="14">
        <f t="shared" si="109"/>
        <v>2.5679183941827955E-3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1.2517918394182797E-2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5705.583333333333</v>
      </c>
      <c r="AX111" s="1">
        <f t="shared" si="116"/>
        <v>9300999.9649004154</v>
      </c>
    </row>
    <row r="112" spans="1:50" x14ac:dyDescent="0.15">
      <c r="C112" s="7">
        <v>7</v>
      </c>
      <c r="D112" s="8">
        <v>15.959247343225799</v>
      </c>
      <c r="E112" s="10">
        <f t="shared" si="117"/>
        <v>12.8280974761</v>
      </c>
      <c r="F112" s="7" t="s">
        <v>83</v>
      </c>
      <c r="G112" s="1">
        <v>8</v>
      </c>
      <c r="H112" s="9">
        <f t="shared" si="99"/>
        <v>15.959247343225799</v>
      </c>
      <c r="I112" s="9">
        <f t="shared" si="100"/>
        <v>289.10924734322577</v>
      </c>
      <c r="J112" s="9">
        <f t="shared" si="101"/>
        <v>0.12467526433754147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2.4110217419952527</v>
      </c>
      <c r="P112" s="9">
        <f t="shared" si="104"/>
        <v>0.30059477300681786</v>
      </c>
      <c r="Q112" s="12">
        <f t="shared" si="105"/>
        <v>9.0178431902045358E-2</v>
      </c>
      <c r="R112" s="9">
        <f t="shared" si="106"/>
        <v>0.19436706250000002</v>
      </c>
      <c r="S112" s="13">
        <f t="shared" si="107"/>
        <v>0.46395943192301603</v>
      </c>
      <c r="T112" s="2">
        <f t="shared" si="108"/>
        <v>0.01</v>
      </c>
      <c r="U112" s="14">
        <f t="shared" si="109"/>
        <v>4.63959431923016E-3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1.4589594319230161E-2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5705.583333333333</v>
      </c>
      <c r="AX112" s="1">
        <f t="shared" si="116"/>
        <v>10840286.05859351</v>
      </c>
    </row>
    <row r="113" spans="1:53" x14ac:dyDescent="0.15">
      <c r="C113" s="7">
        <v>8</v>
      </c>
      <c r="D113" s="8">
        <v>16.7560753548387</v>
      </c>
      <c r="E113" s="10">
        <f t="shared" si="117"/>
        <v>15.959247343225799</v>
      </c>
      <c r="F113" s="7" t="s">
        <v>83</v>
      </c>
      <c r="G113" s="1">
        <v>9</v>
      </c>
      <c r="H113" s="9">
        <f t="shared" si="99"/>
        <v>16.7560753548387</v>
      </c>
      <c r="I113" s="9">
        <f t="shared" si="100"/>
        <v>289.90607535483866</v>
      </c>
      <c r="J113" s="9">
        <f t="shared" si="101"/>
        <v>0.13676724089702963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2.7583171773217683</v>
      </c>
      <c r="P113" s="9">
        <f t="shared" si="104"/>
        <v>0.37724742986118109</v>
      </c>
      <c r="Q113" s="12">
        <f t="shared" si="105"/>
        <v>0.11317422895835433</v>
      </c>
      <c r="R113" s="9">
        <f t="shared" si="106"/>
        <v>0.19436706250000002</v>
      </c>
      <c r="S113" s="13">
        <f t="shared" si="107"/>
        <v>0.58227061469509178</v>
      </c>
      <c r="T113" s="2">
        <f t="shared" si="108"/>
        <v>0.01</v>
      </c>
      <c r="U113" s="14">
        <f t="shared" si="109"/>
        <v>5.822706146950918E-3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1.5772706146950918E-2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5705.583333333333</v>
      </c>
      <c r="AX113" s="1">
        <f t="shared" si="116"/>
        <v>11719355.782615498</v>
      </c>
    </row>
    <row r="114" spans="1:53" x14ac:dyDescent="0.15">
      <c r="C114" s="7">
        <v>9</v>
      </c>
      <c r="D114" s="8">
        <v>13.208853344133299</v>
      </c>
      <c r="E114" s="10">
        <f t="shared" si="117"/>
        <v>16.7560753548387</v>
      </c>
      <c r="F114" s="7" t="s">
        <v>83</v>
      </c>
      <c r="G114" s="1">
        <v>10</v>
      </c>
      <c r="H114" s="9">
        <f t="shared" si="99"/>
        <v>13.208853344133299</v>
      </c>
      <c r="I114" s="9">
        <f t="shared" si="100"/>
        <v>286.35885334413325</v>
      </c>
      <c r="J114" s="9">
        <f t="shared" si="101"/>
        <v>9.0218945175756626E-2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3.0289599557939209</v>
      </c>
      <c r="P114" s="9">
        <f t="shared" si="104"/>
        <v>0.27326957219133396</v>
      </c>
      <c r="Q114" s="12">
        <f t="shared" si="105"/>
        <v>8.1980871657400187E-2</v>
      </c>
      <c r="R114" s="9">
        <f t="shared" si="106"/>
        <v>0.19436706250000002</v>
      </c>
      <c r="S114" s="13">
        <f t="shared" si="107"/>
        <v>0.42178376625617925</v>
      </c>
      <c r="T114" s="2">
        <f t="shared" si="108"/>
        <v>0.01</v>
      </c>
      <c r="U114" s="14">
        <f t="shared" si="109"/>
        <v>4.2178376625617922E-3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1.4167837662561793E-2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5705.583333333333</v>
      </c>
      <c r="AX114" s="1">
        <f t="shared" si="116"/>
        <v>10526914.575784359</v>
      </c>
    </row>
    <row r="115" spans="1:53" x14ac:dyDescent="0.15">
      <c r="C115" s="7">
        <v>10</v>
      </c>
      <c r="D115" s="8">
        <v>9.1366996290645197</v>
      </c>
      <c r="E115" s="10">
        <f t="shared" si="117"/>
        <v>13.208853344133299</v>
      </c>
      <c r="F115" s="7" t="s">
        <v>83</v>
      </c>
      <c r="G115" s="1">
        <v>11</v>
      </c>
      <c r="H115" s="9">
        <f t="shared" si="99"/>
        <v>9.1366996290645197</v>
      </c>
      <c r="I115" s="9">
        <f t="shared" si="100"/>
        <v>282.28669962906451</v>
      </c>
      <c r="J115" s="9">
        <f t="shared" si="101"/>
        <v>5.5242885883413986E-2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2.6179058644224575</v>
      </c>
      <c r="O115" s="9">
        <f t="shared" si="118"/>
        <v>0.78567472751346301</v>
      </c>
      <c r="P115" s="9">
        <f t="shared" si="104"/>
        <v>4.3402939313508616E-2</v>
      </c>
      <c r="Q115" s="12">
        <f t="shared" si="105"/>
        <v>1.3020881794052584E-2</v>
      </c>
      <c r="R115" s="9">
        <f t="shared" si="106"/>
        <v>0.19436706250000002</v>
      </c>
      <c r="S115" s="13">
        <f t="shared" si="107"/>
        <v>6.6991195043926657E-2</v>
      </c>
      <c r="T115" s="2">
        <f t="shared" si="108"/>
        <v>0.01</v>
      </c>
      <c r="U115" s="14">
        <f t="shared" si="109"/>
        <v>6.699119504392666E-4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6.1599119504392669E-3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5705.583333333333</v>
      </c>
      <c r="AX115" s="1">
        <f t="shared" si="116"/>
        <v>4576906.4017424872</v>
      </c>
    </row>
    <row r="116" spans="1:53" x14ac:dyDescent="0.15">
      <c r="C116" s="7">
        <v>11</v>
      </c>
      <c r="D116" s="8">
        <v>6.4861044704333297</v>
      </c>
      <c r="E116" s="10">
        <f t="shared" si="117"/>
        <v>9.1366996290645197</v>
      </c>
      <c r="F116" s="7" t="s">
        <v>85</v>
      </c>
      <c r="G116" s="1">
        <v>12</v>
      </c>
      <c r="H116" s="9">
        <f t="shared" si="99"/>
        <v>6.4861044704333297</v>
      </c>
      <c r="I116" s="9">
        <f t="shared" si="100"/>
        <v>279.63610447043328</v>
      </c>
      <c r="J116" s="9">
        <f t="shared" si="101"/>
        <v>3.9836913750525428E-2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1.3901619965332879</v>
      </c>
      <c r="P116" s="9">
        <f t="shared" si="104"/>
        <v>5.5379763555154816E-2</v>
      </c>
      <c r="Q116" s="12">
        <f t="shared" si="105"/>
        <v>1.6613929066546445E-2</v>
      </c>
      <c r="R116" s="9">
        <f t="shared" si="106"/>
        <v>0.19436706250000002</v>
      </c>
      <c r="S116" s="13">
        <f t="shared" si="107"/>
        <v>8.5477080596134666E-2</v>
      </c>
      <c r="T116" s="2">
        <f t="shared" si="108"/>
        <v>0.01</v>
      </c>
      <c r="U116" s="14">
        <f t="shared" si="109"/>
        <v>8.5477080596134663E-4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6.3447708059613467E-3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5705.583333333333</v>
      </c>
      <c r="AX116" s="1">
        <f t="shared" si="116"/>
        <v>4714259.2869890789</v>
      </c>
      <c r="AY116" s="1">
        <f>SUM(AX105:AX116)</f>
        <v>79700099.597189069</v>
      </c>
    </row>
    <row r="117" spans="1:53" x14ac:dyDescent="0.15">
      <c r="C117" s="7">
        <v>12</v>
      </c>
      <c r="D117" s="8">
        <v>0.68044101232258103</v>
      </c>
      <c r="E117" s="10">
        <f t="shared" si="117"/>
        <v>6.4861044704333297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4.6104063366128996</v>
      </c>
      <c r="E121" s="7"/>
      <c r="F121" s="7"/>
      <c r="G121" s="1">
        <v>1</v>
      </c>
      <c r="H121" s="9">
        <f t="shared" ref="H121:H132" si="119">E122</f>
        <v>4.6104063366128996</v>
      </c>
      <c r="I121" s="9">
        <f t="shared" ref="I121:I132" si="120">H121+273.15</f>
        <v>277.7604063366129</v>
      </c>
      <c r="J121" s="9">
        <f t="shared" ref="J121:J132" si="121">EXP(($C$15*(I121-$C$13))/($C$16*I121*$C$13))</f>
        <v>3.1489688022432766E-2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8.9651141799866087E-3</v>
      </c>
      <c r="Q121" s="12">
        <f t="shared" ref="Q121:Q132" si="125">P121*$B$123</f>
        <v>2.9584876793955811E-3</v>
      </c>
      <c r="R121" s="9">
        <f t="shared" ref="R121:R132" si="126">L121*$B$123</f>
        <v>9.3951000000000007E-2</v>
      </c>
      <c r="S121" s="13">
        <f t="shared" ref="S121:S132" si="127">Q121/R121</f>
        <v>3.1489688022432766E-2</v>
      </c>
      <c r="T121" s="2">
        <f t="shared" ref="T121:T132" si="128">$B$122/100</f>
        <v>0.01</v>
      </c>
      <c r="U121" s="14">
        <f t="shared" ref="U121:U132" si="129">S121*T121</f>
        <v>3.1489688022432767E-4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5.8048968802243278E-3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2.66945078690323</v>
      </c>
      <c r="E122" s="10">
        <f t="shared" ref="E122:E133" si="139">D121</f>
        <v>4.6104063366128996</v>
      </c>
      <c r="F122" s="7" t="s">
        <v>83</v>
      </c>
      <c r="G122" s="1">
        <v>2</v>
      </c>
      <c r="H122" s="9">
        <f t="shared" si="119"/>
        <v>2.66945078690323</v>
      </c>
      <c r="I122" s="9">
        <f t="shared" si="120"/>
        <v>275.81945078690319</v>
      </c>
      <c r="J122" s="9">
        <f t="shared" si="121"/>
        <v>2.4605718766135452E-2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0.56043488582001344</v>
      </c>
      <c r="P122" s="9">
        <f t="shared" si="124"/>
        <v>1.3789903187218485E-2</v>
      </c>
      <c r="Q122" s="12">
        <f t="shared" si="125"/>
        <v>4.5506680517821002E-3</v>
      </c>
      <c r="R122" s="9">
        <f t="shared" si="126"/>
        <v>9.3951000000000007E-2</v>
      </c>
      <c r="S122" s="13">
        <f t="shared" si="127"/>
        <v>4.8436611124757584E-2</v>
      </c>
      <c r="T122" s="2">
        <f t="shared" si="128"/>
        <v>0.01</v>
      </c>
      <c r="U122" s="14">
        <f t="shared" si="129"/>
        <v>4.8436611124757584E-4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5.9743661112475763E-3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-0.25741834458620699</v>
      </c>
      <c r="E123" s="10">
        <f t="shared" si="139"/>
        <v>2.66945078690323</v>
      </c>
      <c r="F123" s="7" t="s">
        <v>83</v>
      </c>
      <c r="G123" s="1">
        <v>3</v>
      </c>
      <c r="H123" s="9">
        <f t="shared" si="119"/>
        <v>-0.25741834458620699</v>
      </c>
      <c r="I123" s="9">
        <f t="shared" si="120"/>
        <v>272.89258165541378</v>
      </c>
      <c r="J123" s="9">
        <f t="shared" si="121"/>
        <v>1.6850154845755728E-2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0.83134498263279488</v>
      </c>
      <c r="P123" s="9">
        <f t="shared" si="124"/>
        <v>1.4008291687604701E-2</v>
      </c>
      <c r="Q123" s="12">
        <f t="shared" si="125"/>
        <v>4.6227362569095515E-3</v>
      </c>
      <c r="R123" s="9">
        <f t="shared" si="126"/>
        <v>9.3951000000000007E-2</v>
      </c>
      <c r="S123" s="13">
        <f t="shared" si="127"/>
        <v>4.9203694020388829E-2</v>
      </c>
      <c r="T123" s="2">
        <f t="shared" si="128"/>
        <v>0.01</v>
      </c>
      <c r="U123" s="14">
        <f t="shared" si="129"/>
        <v>4.9203694020388833E-4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5.9820369402038883E-3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5.6983256731290304</v>
      </c>
      <c r="E124" s="10">
        <f t="shared" si="139"/>
        <v>-0.25741834458620699</v>
      </c>
      <c r="F124" s="7" t="s">
        <v>83</v>
      </c>
      <c r="G124" s="1">
        <v>4</v>
      </c>
      <c r="H124" s="9">
        <f t="shared" si="119"/>
        <v>5.6983256731290304</v>
      </c>
      <c r="I124" s="9">
        <f t="shared" si="120"/>
        <v>278.84832567312901</v>
      </c>
      <c r="J124" s="9">
        <f t="shared" si="121"/>
        <v>3.6104764881596564E-2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1.1020366909451902</v>
      </c>
      <c r="P124" s="9">
        <f t="shared" si="124"/>
        <v>3.978877561746879E-2</v>
      </c>
      <c r="Q124" s="12">
        <f t="shared" si="125"/>
        <v>1.3130295953764701E-2</v>
      </c>
      <c r="R124" s="9">
        <f t="shared" si="126"/>
        <v>9.3951000000000007E-2</v>
      </c>
      <c r="S124" s="13">
        <f t="shared" si="127"/>
        <v>0.13975685148390862</v>
      </c>
      <c r="T124" s="2">
        <f t="shared" si="128"/>
        <v>0.01</v>
      </c>
      <c r="U124" s="14">
        <f t="shared" si="129"/>
        <v>1.3975685148390862E-3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6.8875685148390865E-3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6.2008078596666696</v>
      </c>
      <c r="E125" s="10">
        <f t="shared" si="139"/>
        <v>5.6983256731290304</v>
      </c>
      <c r="F125" s="7" t="s">
        <v>83</v>
      </c>
      <c r="G125" s="1">
        <v>5</v>
      </c>
      <c r="H125" s="9">
        <f t="shared" si="119"/>
        <v>6.2008078596666696</v>
      </c>
      <c r="I125" s="9">
        <f t="shared" si="120"/>
        <v>279.35080785966665</v>
      </c>
      <c r="J125" s="9">
        <f t="shared" si="121"/>
        <v>3.8445180890181958E-2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1.0091355195613354</v>
      </c>
      <c r="O125" s="9">
        <f t="shared" si="140"/>
        <v>0.33781239576638589</v>
      </c>
      <c r="P125" s="9">
        <f t="shared" si="124"/>
        <v>1.2987258662184444E-2</v>
      </c>
      <c r="Q125" s="12">
        <f t="shared" si="125"/>
        <v>4.2857953585208669E-3</v>
      </c>
      <c r="R125" s="9">
        <f t="shared" si="126"/>
        <v>9.3951000000000007E-2</v>
      </c>
      <c r="S125" s="13">
        <f t="shared" si="127"/>
        <v>4.561734689913749E-2</v>
      </c>
      <c r="T125" s="2">
        <f t="shared" si="128"/>
        <v>0.01</v>
      </c>
      <c r="U125" s="14">
        <f t="shared" si="129"/>
        <v>4.5617346899137491E-4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5.9461734689913752E-3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11.7764275246452</v>
      </c>
      <c r="E126" s="10">
        <f t="shared" si="139"/>
        <v>6.2008078596666696</v>
      </c>
      <c r="F126" s="7" t="s">
        <v>85</v>
      </c>
      <c r="G126" s="1">
        <v>6</v>
      </c>
      <c r="H126" s="9">
        <f t="shared" si="119"/>
        <v>11.7764275246452</v>
      </c>
      <c r="I126" s="9">
        <f t="shared" si="120"/>
        <v>284.92642752464519</v>
      </c>
      <c r="J126" s="9">
        <f t="shared" si="121"/>
        <v>7.6043010096286529E-2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0.60952513710420142</v>
      </c>
      <c r="P126" s="9">
        <f t="shared" si="124"/>
        <v>4.6350126154755221E-2</v>
      </c>
      <c r="Q126" s="12">
        <f t="shared" si="125"/>
        <v>1.5295541631069224E-2</v>
      </c>
      <c r="R126" s="9">
        <f t="shared" si="126"/>
        <v>9.3951000000000007E-2</v>
      </c>
      <c r="S126" s="13">
        <f t="shared" si="127"/>
        <v>0.16280339358888382</v>
      </c>
      <c r="T126" s="2">
        <f t="shared" si="128"/>
        <v>0.01</v>
      </c>
      <c r="U126" s="14">
        <f t="shared" si="129"/>
        <v>1.6280339358888383E-3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7.1180339358888388E-3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12.8280974761</v>
      </c>
      <c r="E127" s="10">
        <f t="shared" si="139"/>
        <v>11.7764275246452</v>
      </c>
      <c r="F127" s="7" t="s">
        <v>83</v>
      </c>
      <c r="G127" s="1">
        <v>7</v>
      </c>
      <c r="H127" s="9">
        <f t="shared" si="119"/>
        <v>12.8280974761</v>
      </c>
      <c r="I127" s="9">
        <f t="shared" si="120"/>
        <v>285.9780974761</v>
      </c>
      <c r="J127" s="9">
        <f t="shared" si="121"/>
        <v>8.6225724002076037E-2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0.84787501094944617</v>
      </c>
      <c r="P127" s="9">
        <f t="shared" si="124"/>
        <v>7.310863668238414E-2</v>
      </c>
      <c r="Q127" s="12">
        <f t="shared" si="125"/>
        <v>2.4125850105186766E-2</v>
      </c>
      <c r="R127" s="9">
        <f t="shared" si="126"/>
        <v>9.3951000000000007E-2</v>
      </c>
      <c r="S127" s="13">
        <f t="shared" si="127"/>
        <v>0.25679183941827938</v>
      </c>
      <c r="T127" s="2">
        <f t="shared" si="128"/>
        <v>0.01</v>
      </c>
      <c r="U127" s="14">
        <f t="shared" si="129"/>
        <v>2.5679183941827938E-3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1.2517918394182793E-2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15.959247343225799</v>
      </c>
      <c r="E128" s="10">
        <f t="shared" si="139"/>
        <v>12.8280974761</v>
      </c>
      <c r="F128" s="7" t="s">
        <v>83</v>
      </c>
      <c r="G128" s="1">
        <v>8</v>
      </c>
      <c r="H128" s="9">
        <f t="shared" si="119"/>
        <v>15.959247343225799</v>
      </c>
      <c r="I128" s="9">
        <f t="shared" si="120"/>
        <v>289.10924734322577</v>
      </c>
      <c r="J128" s="9">
        <f t="shared" si="121"/>
        <v>0.12467526433754147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1.059466374267062</v>
      </c>
      <c r="P128" s="9">
        <f t="shared" si="124"/>
        <v>0.13208925026848262</v>
      </c>
      <c r="Q128" s="12">
        <f t="shared" si="125"/>
        <v>4.3589452588599267E-2</v>
      </c>
      <c r="R128" s="9">
        <f t="shared" si="126"/>
        <v>9.3951000000000007E-2</v>
      </c>
      <c r="S128" s="13">
        <f t="shared" si="127"/>
        <v>0.46395943192301586</v>
      </c>
      <c r="T128" s="2">
        <f t="shared" si="128"/>
        <v>0.01</v>
      </c>
      <c r="U128" s="14">
        <f t="shared" si="129"/>
        <v>4.6395943192301592E-3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1.4589594319230161E-2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16.7560753548387</v>
      </c>
      <c r="E129" s="10">
        <f t="shared" si="139"/>
        <v>15.959247343225799</v>
      </c>
      <c r="F129" s="7" t="s">
        <v>83</v>
      </c>
      <c r="G129" s="1">
        <v>9</v>
      </c>
      <c r="H129" s="9">
        <f t="shared" si="119"/>
        <v>16.7560753548387</v>
      </c>
      <c r="I129" s="9">
        <f t="shared" si="120"/>
        <v>289.90607535483866</v>
      </c>
      <c r="J129" s="9">
        <f t="shared" si="121"/>
        <v>0.13676724089702963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1.2120771239985793</v>
      </c>
      <c r="P129" s="9">
        <f t="shared" si="124"/>
        <v>0.16577244400369254</v>
      </c>
      <c r="Q129" s="12">
        <f t="shared" si="125"/>
        <v>5.4704906521218538E-2</v>
      </c>
      <c r="R129" s="9">
        <f t="shared" si="126"/>
        <v>9.3951000000000007E-2</v>
      </c>
      <c r="S129" s="13">
        <f t="shared" si="127"/>
        <v>0.58227061469509145</v>
      </c>
      <c r="T129" s="2">
        <f t="shared" si="128"/>
        <v>0.01</v>
      </c>
      <c r="U129" s="14">
        <f t="shared" si="129"/>
        <v>5.8227061469509145E-3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1.5772706146950914E-2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13.208853344133299</v>
      </c>
      <c r="E130" s="10">
        <f t="shared" si="139"/>
        <v>16.7560753548387</v>
      </c>
      <c r="F130" s="7" t="s">
        <v>83</v>
      </c>
      <c r="G130" s="1">
        <v>10</v>
      </c>
      <c r="H130" s="9">
        <f t="shared" si="119"/>
        <v>13.208853344133299</v>
      </c>
      <c r="I130" s="9">
        <f t="shared" si="120"/>
        <v>286.35885334413325</v>
      </c>
      <c r="J130" s="9">
        <f t="shared" si="121"/>
        <v>9.0218945175756626E-2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1.3310046799948867</v>
      </c>
      <c r="P130" s="9">
        <f t="shared" si="124"/>
        <v>0.12008183825313418</v>
      </c>
      <c r="Q130" s="12">
        <f t="shared" si="125"/>
        <v>3.9627006623534279E-2</v>
      </c>
      <c r="R130" s="9">
        <f t="shared" si="126"/>
        <v>9.3951000000000007E-2</v>
      </c>
      <c r="S130" s="13">
        <f t="shared" si="127"/>
        <v>0.42178376625617903</v>
      </c>
      <c r="T130" s="2">
        <f t="shared" si="128"/>
        <v>0.01</v>
      </c>
      <c r="U130" s="14">
        <f t="shared" si="129"/>
        <v>4.2178376625617905E-3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1.4167837662561789E-2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9.1366996290645197</v>
      </c>
      <c r="E131" s="10">
        <f t="shared" si="139"/>
        <v>13.208853344133299</v>
      </c>
      <c r="F131" s="7" t="s">
        <v>83</v>
      </c>
      <c r="G131" s="1">
        <v>11</v>
      </c>
      <c r="H131" s="9">
        <f t="shared" si="119"/>
        <v>9.1366996290645197</v>
      </c>
      <c r="I131" s="9">
        <f t="shared" si="120"/>
        <v>282.28669962906451</v>
      </c>
      <c r="J131" s="9">
        <f t="shared" si="121"/>
        <v>5.5242885883413986E-2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1.1503766996546649</v>
      </c>
      <c r="O131" s="9">
        <f t="shared" si="140"/>
        <v>0.34524614208708759</v>
      </c>
      <c r="P131" s="9">
        <f t="shared" si="124"/>
        <v>1.9072393229005911E-2</v>
      </c>
      <c r="Q131" s="12">
        <f t="shared" si="125"/>
        <v>6.2938897655719509E-3</v>
      </c>
      <c r="R131" s="9">
        <f t="shared" si="126"/>
        <v>9.3951000000000007E-2</v>
      </c>
      <c r="S131" s="13">
        <f t="shared" si="127"/>
        <v>6.699119504392663E-2</v>
      </c>
      <c r="T131" s="2">
        <f t="shared" si="128"/>
        <v>0.01</v>
      </c>
      <c r="U131" s="14">
        <f t="shared" si="129"/>
        <v>6.6991195043926627E-4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6.159911950439266E-3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6.4861044704333297</v>
      </c>
      <c r="E132" s="10">
        <f t="shared" si="139"/>
        <v>9.1366996290645197</v>
      </c>
      <c r="F132" s="7" t="s">
        <v>85</v>
      </c>
      <c r="G132" s="1">
        <v>12</v>
      </c>
      <c r="H132" s="9">
        <f t="shared" si="119"/>
        <v>6.4861044704333297</v>
      </c>
      <c r="I132" s="9">
        <f t="shared" si="120"/>
        <v>279.63610447043328</v>
      </c>
      <c r="J132" s="9">
        <f t="shared" si="121"/>
        <v>3.9836913750525428E-2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0.61087374885808166</v>
      </c>
      <c r="P132" s="9">
        <f t="shared" si="124"/>
        <v>2.4335324845719531E-2</v>
      </c>
      <c r="Q132" s="12">
        <f t="shared" si="125"/>
        <v>8.0306571990874463E-3</v>
      </c>
      <c r="R132" s="9">
        <f t="shared" si="126"/>
        <v>9.3951000000000007E-2</v>
      </c>
      <c r="S132" s="13">
        <f t="shared" si="127"/>
        <v>8.5477080596134639E-2</v>
      </c>
      <c r="T132" s="2">
        <f t="shared" si="128"/>
        <v>0.01</v>
      </c>
      <c r="U132" s="14">
        <f t="shared" si="129"/>
        <v>8.5477080596134641E-4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6.3447708059613467E-3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0.68044101232258103</v>
      </c>
      <c r="E133" s="10">
        <f t="shared" si="139"/>
        <v>6.4861044704333297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4.6104063366128996</v>
      </c>
      <c r="E136" s="7"/>
      <c r="F136" s="7"/>
      <c r="G136" s="1">
        <v>1</v>
      </c>
      <c r="H136" s="9">
        <f t="shared" ref="H136:H147" si="141">E137</f>
        <v>4.6104063366128996</v>
      </c>
      <c r="I136" s="9">
        <f t="shared" ref="I136:I147" si="142">H136+273.15</f>
        <v>277.7604063366129</v>
      </c>
      <c r="J136" s="9">
        <f t="shared" ref="J136:J147" si="143">EXP(($C$15*(I136-$C$13))/($C$16*I136*$C$13))</f>
        <v>3.1489688022432766E-2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2.3902182089910878E-2</v>
      </c>
      <c r="Q136" s="12">
        <f t="shared" ref="Q136:Q147" si="147">P136*$B$138</f>
        <v>6.2145673433768285E-3</v>
      </c>
      <c r="R136" s="9">
        <f t="shared" ref="R136:R147" si="148">L136*$B$138</f>
        <v>0.19735245833333334</v>
      </c>
      <c r="S136" s="13">
        <f t="shared" ref="S136:S147" si="149">Q136/R136</f>
        <v>3.1489688022432766E-2</v>
      </c>
      <c r="T136" s="2">
        <f t="shared" ref="T136:T147" si="150">$B$137/100</f>
        <v>0.01</v>
      </c>
      <c r="U136" s="14">
        <f t="shared" ref="U136:U147" si="151">S136*T136</f>
        <v>3.1489688022432767E-4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5.8048968802243278E-3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2.66945078690323</v>
      </c>
      <c r="E137" s="10">
        <f t="shared" ref="E137:E148" si="159">D136</f>
        <v>4.6104063366128996</v>
      </c>
      <c r="F137" s="7" t="s">
        <v>83</v>
      </c>
      <c r="G137" s="1">
        <v>2</v>
      </c>
      <c r="H137" s="9">
        <f t="shared" si="141"/>
        <v>2.66945078690323</v>
      </c>
      <c r="I137" s="9">
        <f t="shared" si="142"/>
        <v>275.81945078690319</v>
      </c>
      <c r="J137" s="9">
        <f t="shared" si="143"/>
        <v>2.4605718766135452E-2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1.4941936512434226</v>
      </c>
      <c r="P137" s="9">
        <f t="shared" si="146"/>
        <v>3.6765708764640734E-2</v>
      </c>
      <c r="Q137" s="12">
        <f t="shared" si="147"/>
        <v>9.5590842788065913E-3</v>
      </c>
      <c r="R137" s="9">
        <f t="shared" si="148"/>
        <v>0.19735245833333334</v>
      </c>
      <c r="S137" s="13">
        <f t="shared" si="149"/>
        <v>4.8436611124757584E-2</v>
      </c>
      <c r="T137" s="2">
        <f t="shared" si="150"/>
        <v>0.01</v>
      </c>
      <c r="U137" s="14">
        <f t="shared" si="151"/>
        <v>4.8436611124757584E-4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5.9743661112475763E-3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-0.25741834458620699</v>
      </c>
      <c r="E138" s="10">
        <f t="shared" si="159"/>
        <v>2.66945078690323</v>
      </c>
      <c r="F138" s="7" t="s">
        <v>83</v>
      </c>
      <c r="G138" s="1">
        <v>3</v>
      </c>
      <c r="H138" s="9">
        <f t="shared" si="141"/>
        <v>-0.25741834458620699</v>
      </c>
      <c r="I138" s="9">
        <f t="shared" si="142"/>
        <v>272.89258165541378</v>
      </c>
      <c r="J138" s="9">
        <f t="shared" si="143"/>
        <v>1.6850154845755728E-2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2.2164758591454485</v>
      </c>
      <c r="P138" s="9">
        <f t="shared" si="146"/>
        <v>3.7347961438480272E-2</v>
      </c>
      <c r="Q138" s="12">
        <f t="shared" si="147"/>
        <v>9.7104699740048709E-3</v>
      </c>
      <c r="R138" s="9">
        <f t="shared" si="148"/>
        <v>0.19735245833333334</v>
      </c>
      <c r="S138" s="13">
        <f t="shared" si="149"/>
        <v>4.9203694020388836E-2</v>
      </c>
      <c r="T138" s="2">
        <f t="shared" si="150"/>
        <v>0.01</v>
      </c>
      <c r="U138" s="14">
        <f t="shared" si="151"/>
        <v>4.9203694020388833E-4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5.9820369402038883E-3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5.6983256731290304</v>
      </c>
      <c r="E139" s="10">
        <f t="shared" si="159"/>
        <v>-0.25741834458620699</v>
      </c>
      <c r="F139" s="7" t="s">
        <v>83</v>
      </c>
      <c r="G139" s="1">
        <v>4</v>
      </c>
      <c r="H139" s="9">
        <f t="shared" si="141"/>
        <v>5.6983256731290304</v>
      </c>
      <c r="I139" s="9">
        <f t="shared" si="142"/>
        <v>278.84832567312901</v>
      </c>
      <c r="J139" s="9">
        <f t="shared" si="143"/>
        <v>3.6104764881596564E-2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2.938175814373635</v>
      </c>
      <c r="P139" s="9">
        <f t="shared" si="146"/>
        <v>0.10608214695875361</v>
      </c>
      <c r="Q139" s="12">
        <f t="shared" si="147"/>
        <v>2.7581358209275937E-2</v>
      </c>
      <c r="R139" s="9">
        <f t="shared" si="148"/>
        <v>0.19735245833333334</v>
      </c>
      <c r="S139" s="13">
        <f t="shared" si="149"/>
        <v>0.13975685148390865</v>
      </c>
      <c r="T139" s="2">
        <f t="shared" si="150"/>
        <v>0.01</v>
      </c>
      <c r="U139" s="14">
        <f t="shared" si="151"/>
        <v>1.3975685148390866E-3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6.8875685148390865E-3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6.2008078596666696</v>
      </c>
      <c r="E140" s="10">
        <f t="shared" si="159"/>
        <v>5.6983256731290304</v>
      </c>
      <c r="F140" s="7" t="s">
        <v>83</v>
      </c>
      <c r="G140" s="1">
        <v>5</v>
      </c>
      <c r="H140" s="9">
        <f t="shared" si="141"/>
        <v>6.2008078596666696</v>
      </c>
      <c r="I140" s="9">
        <f t="shared" si="142"/>
        <v>279.35080785966665</v>
      </c>
      <c r="J140" s="9">
        <f t="shared" si="143"/>
        <v>3.8445180890181958E-2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3.5911415840815484</v>
      </c>
      <c r="P140" s="9">
        <f t="shared" si="146"/>
        <v>0.13806208780226972</v>
      </c>
      <c r="Q140" s="12">
        <f t="shared" si="147"/>
        <v>3.5896142828590126E-2</v>
      </c>
      <c r="R140" s="9">
        <f t="shared" si="148"/>
        <v>0.19735245833333334</v>
      </c>
      <c r="S140" s="13">
        <f t="shared" si="149"/>
        <v>0.18188850106929311</v>
      </c>
      <c r="T140" s="2">
        <f t="shared" si="150"/>
        <v>0.01</v>
      </c>
      <c r="U140" s="14">
        <f t="shared" si="151"/>
        <v>1.818885010692931E-3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7.3088850106929311E-3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11.7764275246452</v>
      </c>
      <c r="E141" s="10">
        <f t="shared" si="159"/>
        <v>6.2008078596666696</v>
      </c>
      <c r="F141" s="7" t="s">
        <v>85</v>
      </c>
      <c r="G141" s="1">
        <v>6</v>
      </c>
      <c r="H141" s="9">
        <f t="shared" si="141"/>
        <v>11.7764275246452</v>
      </c>
      <c r="I141" s="9">
        <f t="shared" si="142"/>
        <v>284.92642752464519</v>
      </c>
      <c r="J141" s="9">
        <f t="shared" si="143"/>
        <v>7.6043010096286529E-2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4.2121274129459447</v>
      </c>
      <c r="P141" s="9">
        <f t="shared" si="146"/>
        <v>0.32030284738949372</v>
      </c>
      <c r="Q141" s="12">
        <f t="shared" si="147"/>
        <v>8.3278740321268363E-2</v>
      </c>
      <c r="R141" s="9">
        <f t="shared" si="148"/>
        <v>0.19735245833333334</v>
      </c>
      <c r="S141" s="13">
        <f t="shared" si="149"/>
        <v>0.42197974641191671</v>
      </c>
      <c r="T141" s="2">
        <f t="shared" si="150"/>
        <v>0.01</v>
      </c>
      <c r="U141" s="14">
        <f t="shared" si="151"/>
        <v>4.2197974641191675E-3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9.7097974641191694E-3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12.8280974761</v>
      </c>
      <c r="E142" s="10">
        <f t="shared" si="159"/>
        <v>11.7764275246452</v>
      </c>
      <c r="F142" s="7" t="s">
        <v>83</v>
      </c>
      <c r="G142" s="1">
        <v>7</v>
      </c>
      <c r="H142" s="9">
        <f t="shared" si="141"/>
        <v>12.8280974761</v>
      </c>
      <c r="I142" s="9">
        <f t="shared" si="142"/>
        <v>285.9780974761</v>
      </c>
      <c r="J142" s="9">
        <f t="shared" si="143"/>
        <v>8.6225724002076037E-2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4.650872482223118</v>
      </c>
      <c r="P142" s="9">
        <f t="shared" si="146"/>
        <v>0.40102484702102087</v>
      </c>
      <c r="Q142" s="12">
        <f t="shared" si="147"/>
        <v>0.10426646022546543</v>
      </c>
      <c r="R142" s="9">
        <f t="shared" si="148"/>
        <v>0.19735245833333334</v>
      </c>
      <c r="S142" s="13">
        <f t="shared" si="149"/>
        <v>0.52832612831889181</v>
      </c>
      <c r="T142" s="2">
        <f t="shared" si="150"/>
        <v>0.01</v>
      </c>
      <c r="U142" s="14">
        <f t="shared" si="151"/>
        <v>5.2832612831889185E-3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1.5233261283188918E-2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15.959247343225799</v>
      </c>
      <c r="E143" s="10">
        <f t="shared" si="159"/>
        <v>12.8280974761</v>
      </c>
      <c r="F143" s="7" t="s">
        <v>83</v>
      </c>
      <c r="G143" s="1">
        <v>8</v>
      </c>
      <c r="H143" s="9">
        <f t="shared" si="141"/>
        <v>15.959247343225799</v>
      </c>
      <c r="I143" s="9">
        <f t="shared" si="142"/>
        <v>289.10924734322577</v>
      </c>
      <c r="J143" s="9">
        <f t="shared" si="143"/>
        <v>0.12467526433754147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5.0088955518687639</v>
      </c>
      <c r="P143" s="9">
        <f t="shared" si="146"/>
        <v>0.62448537696837381</v>
      </c>
      <c r="Q143" s="12">
        <f t="shared" si="147"/>
        <v>0.16236619801177721</v>
      </c>
      <c r="R143" s="9">
        <f t="shared" si="148"/>
        <v>0.19735245833333334</v>
      </c>
      <c r="S143" s="13">
        <f t="shared" si="149"/>
        <v>0.82272194318216474</v>
      </c>
      <c r="T143" s="2">
        <f t="shared" si="150"/>
        <v>0.01</v>
      </c>
      <c r="U143" s="14">
        <f t="shared" si="151"/>
        <v>8.227219431821647E-3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1.8177219431821649E-2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16.7560753548387</v>
      </c>
      <c r="E144" s="10">
        <f t="shared" si="159"/>
        <v>15.959247343225799</v>
      </c>
      <c r="F144" s="7" t="s">
        <v>83</v>
      </c>
      <c r="G144" s="1">
        <v>9</v>
      </c>
      <c r="H144" s="9">
        <f t="shared" si="141"/>
        <v>16.7560753548387</v>
      </c>
      <c r="I144" s="9">
        <f t="shared" si="142"/>
        <v>289.90607535483866</v>
      </c>
      <c r="J144" s="9">
        <f t="shared" si="143"/>
        <v>0.13676724089702963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5.1434580915670569</v>
      </c>
      <c r="P144" s="9">
        <f t="shared" si="146"/>
        <v>0.70345657185312793</v>
      </c>
      <c r="Q144" s="12">
        <f t="shared" si="147"/>
        <v>0.18289870868181327</v>
      </c>
      <c r="R144" s="9">
        <f t="shared" si="148"/>
        <v>0.19735245833333334</v>
      </c>
      <c r="S144" s="13">
        <f t="shared" si="149"/>
        <v>0.92676174508499243</v>
      </c>
      <c r="T144" s="2">
        <f t="shared" si="150"/>
        <v>0.01</v>
      </c>
      <c r="U144" s="14">
        <f t="shared" si="151"/>
        <v>9.2676174508499239E-3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1.9217617450849926E-2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13.208853344133299</v>
      </c>
      <c r="E145" s="10">
        <f t="shared" si="159"/>
        <v>16.7560753548387</v>
      </c>
      <c r="F145" s="7" t="s">
        <v>83</v>
      </c>
      <c r="G145" s="1">
        <v>10</v>
      </c>
      <c r="H145" s="9">
        <f t="shared" si="141"/>
        <v>13.208853344133299</v>
      </c>
      <c r="I145" s="9">
        <f t="shared" si="142"/>
        <v>286.35885334413325</v>
      </c>
      <c r="J145" s="9">
        <f t="shared" si="143"/>
        <v>9.0218945175756626E-2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5.1990494363805961</v>
      </c>
      <c r="P145" s="9">
        <f t="shared" si="146"/>
        <v>0.46905275606686941</v>
      </c>
      <c r="Q145" s="12">
        <f t="shared" si="147"/>
        <v>0.12195371657738605</v>
      </c>
      <c r="R145" s="9">
        <f t="shared" si="148"/>
        <v>0.19735245833333334</v>
      </c>
      <c r="S145" s="13">
        <f t="shared" si="149"/>
        <v>0.6179488089852071</v>
      </c>
      <c r="T145" s="2">
        <f t="shared" si="150"/>
        <v>0.01</v>
      </c>
      <c r="U145" s="14">
        <f t="shared" si="151"/>
        <v>6.1794880898520714E-3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1.6129488089852071E-2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9.1366996290645197</v>
      </c>
      <c r="E146" s="10">
        <f t="shared" si="159"/>
        <v>13.208853344133299</v>
      </c>
      <c r="F146" s="7" t="s">
        <v>83</v>
      </c>
      <c r="G146" s="1">
        <v>11</v>
      </c>
      <c r="H146" s="9">
        <f t="shared" si="141"/>
        <v>9.1366996290645197</v>
      </c>
      <c r="I146" s="9">
        <f t="shared" si="142"/>
        <v>282.28669962906451</v>
      </c>
      <c r="J146" s="9">
        <f t="shared" si="143"/>
        <v>5.5242885883413986E-2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5.4890445969803938</v>
      </c>
      <c r="P146" s="9">
        <f t="shared" si="146"/>
        <v>0.30323066427995798</v>
      </c>
      <c r="Q146" s="12">
        <f t="shared" si="147"/>
        <v>7.8839972712789072E-2</v>
      </c>
      <c r="R146" s="9">
        <f t="shared" si="148"/>
        <v>0.19735245833333334</v>
      </c>
      <c r="S146" s="13">
        <f t="shared" si="149"/>
        <v>0.39948817146035415</v>
      </c>
      <c r="T146" s="2">
        <f t="shared" si="150"/>
        <v>0.01</v>
      </c>
      <c r="U146" s="14">
        <f t="shared" si="151"/>
        <v>3.9948817146035417E-3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9.4848817146035436E-3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6.4861044704333297</v>
      </c>
      <c r="E147" s="10">
        <f t="shared" si="159"/>
        <v>9.1366996290645197</v>
      </c>
      <c r="F147" s="7" t="s">
        <v>85</v>
      </c>
      <c r="G147" s="1">
        <v>12</v>
      </c>
      <c r="H147" s="9">
        <f t="shared" si="141"/>
        <v>6.4861044704333297</v>
      </c>
      <c r="I147" s="9">
        <f t="shared" si="142"/>
        <v>279.63610447043328</v>
      </c>
      <c r="J147" s="9">
        <f t="shared" si="143"/>
        <v>3.9836913750525428E-2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5.9448618493671024</v>
      </c>
      <c r="P147" s="9">
        <f t="shared" si="146"/>
        <v>0.23682494875202634</v>
      </c>
      <c r="Q147" s="12">
        <f t="shared" si="147"/>
        <v>6.1574486675526847E-2</v>
      </c>
      <c r="R147" s="9">
        <f t="shared" si="148"/>
        <v>0.19735245833333334</v>
      </c>
      <c r="S147" s="13">
        <f t="shared" si="149"/>
        <v>0.31200263323563959</v>
      </c>
      <c r="T147" s="2">
        <f t="shared" si="150"/>
        <v>0.01</v>
      </c>
      <c r="U147" s="14">
        <f t="shared" si="151"/>
        <v>3.120026332356396E-3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8.6100263323563957E-3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0.68044101232258103</v>
      </c>
      <c r="E148" s="10">
        <f t="shared" si="159"/>
        <v>6.4861044704333297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5812600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2637340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2">
        <v>16339370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>
        <v>25250400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2">
        <v>250000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>
        <v>142000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>
        <v>110000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45260631.249981314</v>
      </c>
      <c r="J13" s="6" t="s">
        <v>37</v>
      </c>
      <c r="K13" s="6">
        <f>I13/(10000*1000)</f>
        <v>4.5260631249981316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7.0363132419354804</v>
      </c>
      <c r="E26" s="7"/>
      <c r="F26" s="7"/>
      <c r="G26" s="1">
        <v>1</v>
      </c>
      <c r="H26" s="9">
        <f t="shared" ref="H26:H37" si="0">E27</f>
        <v>7.0363132419354804</v>
      </c>
      <c r="I26" s="9">
        <f t="shared" ref="I26:I37" si="1">H26+273.15</f>
        <v>280.18631324193547</v>
      </c>
      <c r="J26" s="9">
        <f t="shared" ref="J26:J37" si="2">EXP(($C$15*(I26-$C$13))/($C$16*I26*$C$13))</f>
        <v>4.2656082274573272E-2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1.7289403435340847</v>
      </c>
      <c r="Q26" s="12">
        <f t="shared" ref="Q26:Q37" si="6">P26*$B$28</f>
        <v>0.17289403435340847</v>
      </c>
      <c r="R26" s="9">
        <f t="shared" ref="R26:R37" si="7">L26*$B$28</f>
        <v>4.0532094166666672</v>
      </c>
      <c r="S26" s="13">
        <f t="shared" ref="S26:S37" si="8">Q26/R26</f>
        <v>4.2656082274573265E-2</v>
      </c>
      <c r="T26" s="2">
        <f t="shared" ref="T26:T37" si="9">$B$27/100</f>
        <v>0.34</v>
      </c>
      <c r="U26" s="14">
        <f t="shared" ref="U26:U37" si="10">S26*T26</f>
        <v>1.450306797335491E-2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2.740306797335491E-2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6.0657342835161296</v>
      </c>
      <c r="E27" s="10">
        <f t="shared" ref="E27:E38" si="18">D26</f>
        <v>7.0363132419354804</v>
      </c>
      <c r="F27" s="7" t="s">
        <v>83</v>
      </c>
      <c r="G27" s="1">
        <v>2</v>
      </c>
      <c r="H27" s="9">
        <f t="shared" si="0"/>
        <v>6.0657342835161296</v>
      </c>
      <c r="I27" s="9">
        <f t="shared" si="1"/>
        <v>279.2157342835161</v>
      </c>
      <c r="J27" s="9">
        <f t="shared" si="2"/>
        <v>3.7802371862659487E-2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79.335247989799242</v>
      </c>
      <c r="P27" s="9">
        <f t="shared" si="5"/>
        <v>2.9990605463266995</v>
      </c>
      <c r="Q27" s="12">
        <f t="shared" si="6"/>
        <v>0.29990605463266995</v>
      </c>
      <c r="R27" s="9">
        <f t="shared" si="7"/>
        <v>4.0532094166666672</v>
      </c>
      <c r="S27" s="13">
        <f t="shared" si="8"/>
        <v>7.3992242640971345E-2</v>
      </c>
      <c r="T27" s="2">
        <f t="shared" si="9"/>
        <v>0.34</v>
      </c>
      <c r="U27" s="14">
        <f t="shared" si="10"/>
        <v>2.5157362497930259E-2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3.8057362497930257E-2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4.7058402488965498</v>
      </c>
      <c r="E28" s="10">
        <f t="shared" si="18"/>
        <v>6.0657342835161296</v>
      </c>
      <c r="F28" s="7" t="s">
        <v>83</v>
      </c>
      <c r="G28" s="1">
        <v>3</v>
      </c>
      <c r="H28" s="9">
        <f t="shared" si="0"/>
        <v>4.7058402488965498</v>
      </c>
      <c r="I28" s="9">
        <f t="shared" si="1"/>
        <v>277.85584024889653</v>
      </c>
      <c r="J28" s="9">
        <f t="shared" si="2"/>
        <v>3.1871117339947123E-2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116.86828161013921</v>
      </c>
      <c r="P28" s="9">
        <f t="shared" si="5"/>
        <v>3.724722716514731</v>
      </c>
      <c r="Q28" s="12">
        <f t="shared" si="6"/>
        <v>0.37247227165147312</v>
      </c>
      <c r="R28" s="9">
        <f t="shared" si="7"/>
        <v>4.0532094166666672</v>
      </c>
      <c r="S28" s="13">
        <f t="shared" si="8"/>
        <v>9.189563956894975E-2</v>
      </c>
      <c r="T28" s="2">
        <f t="shared" si="9"/>
        <v>0.34</v>
      </c>
      <c r="U28" s="14">
        <f t="shared" si="10"/>
        <v>3.1244517453442918E-2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4.4144517453442916E-2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10.3791858678387</v>
      </c>
      <c r="E29" s="10">
        <f t="shared" si="18"/>
        <v>4.7058402488965498</v>
      </c>
      <c r="F29" s="7" t="s">
        <v>83</v>
      </c>
      <c r="G29" s="1">
        <v>4</v>
      </c>
      <c r="H29" s="9">
        <f t="shared" si="0"/>
        <v>10.3791858678387</v>
      </c>
      <c r="I29" s="9">
        <f t="shared" si="1"/>
        <v>283.52918586783869</v>
      </c>
      <c r="J29" s="9">
        <f t="shared" si="2"/>
        <v>6.4257175785607329E-2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153.67565306029115</v>
      </c>
      <c r="P29" s="9">
        <f t="shared" si="5"/>
        <v>9.8747634526631334</v>
      </c>
      <c r="Q29" s="12">
        <f t="shared" si="6"/>
        <v>0.98747634526631334</v>
      </c>
      <c r="R29" s="9">
        <f t="shared" si="7"/>
        <v>4.0532094166666672</v>
      </c>
      <c r="S29" s="13">
        <f t="shared" si="8"/>
        <v>0.24362825695752166</v>
      </c>
      <c r="T29" s="2">
        <f t="shared" si="9"/>
        <v>0.34</v>
      </c>
      <c r="U29" s="14">
        <f t="shared" si="10"/>
        <v>8.2833607365557366E-2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9.5733607365557361E-2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10.293256233233301</v>
      </c>
      <c r="E30" s="10">
        <f t="shared" si="18"/>
        <v>10.3791858678387</v>
      </c>
      <c r="F30" s="7" t="s">
        <v>83</v>
      </c>
      <c r="G30" s="1">
        <v>5</v>
      </c>
      <c r="H30" s="9">
        <f t="shared" si="0"/>
        <v>10.293256233233301</v>
      </c>
      <c r="I30" s="9">
        <f t="shared" si="1"/>
        <v>283.44325623323329</v>
      </c>
      <c r="J30" s="9">
        <f t="shared" si="2"/>
        <v>6.3591661024027482E-2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136.61084512724662</v>
      </c>
      <c r="O30" s="9">
        <f t="shared" si="19"/>
        <v>47.72213864704807</v>
      </c>
      <c r="P30" s="9">
        <f t="shared" si="5"/>
        <v>3.0347300641847221</v>
      </c>
      <c r="Q30" s="12">
        <f t="shared" si="6"/>
        <v>0.30347300641847225</v>
      </c>
      <c r="R30" s="9">
        <f t="shared" si="7"/>
        <v>4.0532094166666672</v>
      </c>
      <c r="S30" s="13">
        <f t="shared" si="8"/>
        <v>7.4872274097311869E-2</v>
      </c>
      <c r="T30" s="2">
        <f t="shared" si="9"/>
        <v>0.34</v>
      </c>
      <c r="U30" s="14">
        <f t="shared" si="10"/>
        <v>2.5456573193086036E-2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3.8356573193086038E-2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17.1499317790323</v>
      </c>
      <c r="E31" s="10">
        <f t="shared" si="18"/>
        <v>10.293256233233301</v>
      </c>
      <c r="F31" s="7" t="s">
        <v>85</v>
      </c>
      <c r="G31" s="1">
        <v>6</v>
      </c>
      <c r="H31" s="9">
        <f t="shared" si="0"/>
        <v>17.1499317790323</v>
      </c>
      <c r="I31" s="9">
        <f t="shared" si="1"/>
        <v>290.29993177903225</v>
      </c>
      <c r="J31" s="9">
        <f t="shared" si="2"/>
        <v>0.1431434687966476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85.219502749530008</v>
      </c>
      <c r="P31" s="9">
        <f t="shared" si="5"/>
        <v>12.198615232693173</v>
      </c>
      <c r="Q31" s="12">
        <f t="shared" si="6"/>
        <v>1.2198615232693175</v>
      </c>
      <c r="R31" s="9">
        <f t="shared" si="7"/>
        <v>4.0532094166666672</v>
      </c>
      <c r="S31" s="13">
        <f t="shared" si="8"/>
        <v>0.30096187930810731</v>
      </c>
      <c r="T31" s="2">
        <f t="shared" si="9"/>
        <v>0.34</v>
      </c>
      <c r="U31" s="14">
        <f t="shared" si="10"/>
        <v>0.10232703896475649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0.12797703896475648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21.386237380666699</v>
      </c>
      <c r="E32" s="10">
        <f t="shared" si="18"/>
        <v>17.1499317790323</v>
      </c>
      <c r="F32" s="7" t="s">
        <v>83</v>
      </c>
      <c r="G32" s="1">
        <v>7</v>
      </c>
      <c r="H32" s="9">
        <f t="shared" si="0"/>
        <v>21.386237380666699</v>
      </c>
      <c r="I32" s="9">
        <f t="shared" si="1"/>
        <v>294.53623738066665</v>
      </c>
      <c r="J32" s="9">
        <f t="shared" si="2"/>
        <v>0.23188895186118771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113.5529816835035</v>
      </c>
      <c r="P32" s="9">
        <f t="shared" si="5"/>
        <v>26.331681903300275</v>
      </c>
      <c r="Q32" s="12">
        <f t="shared" si="6"/>
        <v>2.6331681903300277</v>
      </c>
      <c r="R32" s="9">
        <f t="shared" si="7"/>
        <v>4.0532094166666672</v>
      </c>
      <c r="S32" s="13">
        <f t="shared" si="8"/>
        <v>0.64965017092443444</v>
      </c>
      <c r="T32" s="2">
        <f t="shared" si="9"/>
        <v>0.34</v>
      </c>
      <c r="U32" s="14">
        <f t="shared" si="10"/>
        <v>0.22088105811430772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0.24653105811430773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22.563337199354802</v>
      </c>
      <c r="E33" s="10">
        <f t="shared" si="18"/>
        <v>21.386237380666699</v>
      </c>
      <c r="F33" s="7" t="s">
        <v>83</v>
      </c>
      <c r="G33" s="1">
        <v>8</v>
      </c>
      <c r="H33" s="9">
        <f t="shared" si="0"/>
        <v>22.563337199354802</v>
      </c>
      <c r="I33" s="9">
        <f t="shared" si="1"/>
        <v>295.71333719935478</v>
      </c>
      <c r="J33" s="9">
        <f t="shared" si="2"/>
        <v>0.26450166546479748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127.75339394686989</v>
      </c>
      <c r="P33" s="9">
        <f t="shared" si="5"/>
        <v>33.790985467727459</v>
      </c>
      <c r="Q33" s="12">
        <f t="shared" si="6"/>
        <v>3.3790985467727461</v>
      </c>
      <c r="R33" s="9">
        <f t="shared" si="7"/>
        <v>4.0532094166666672</v>
      </c>
      <c r="S33" s="13">
        <f t="shared" si="8"/>
        <v>0.83368466797644381</v>
      </c>
      <c r="T33" s="2">
        <f t="shared" si="9"/>
        <v>0.34</v>
      </c>
      <c r="U33" s="14">
        <f t="shared" si="10"/>
        <v>0.2834527871119909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0.30910278711199091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23.891257847741901</v>
      </c>
      <c r="E34" s="10">
        <f t="shared" si="18"/>
        <v>22.563337199354802</v>
      </c>
      <c r="F34" s="7" t="s">
        <v>83</v>
      </c>
      <c r="G34" s="1">
        <v>9</v>
      </c>
      <c r="H34" s="9">
        <f t="shared" si="0"/>
        <v>23.891257847741901</v>
      </c>
      <c r="I34" s="9">
        <f t="shared" si="1"/>
        <v>297.04125784774186</v>
      </c>
      <c r="J34" s="9">
        <f t="shared" si="2"/>
        <v>0.3064470455185791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134.49450264580909</v>
      </c>
      <c r="P34" s="9">
        <f t="shared" si="5"/>
        <v>41.215442974298917</v>
      </c>
      <c r="Q34" s="12">
        <f t="shared" si="6"/>
        <v>4.1215442974298915</v>
      </c>
      <c r="R34" s="9">
        <f t="shared" si="7"/>
        <v>4.0532094166666672</v>
      </c>
      <c r="S34" s="13">
        <f t="shared" si="8"/>
        <v>1.0168594498182684</v>
      </c>
      <c r="T34" s="2">
        <f t="shared" si="9"/>
        <v>0.34</v>
      </c>
      <c r="U34" s="14">
        <f t="shared" si="10"/>
        <v>0.34573221293821127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0.37138221293821128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19.428405061666702</v>
      </c>
      <c r="E35" s="10">
        <f t="shared" si="18"/>
        <v>23.891257847741901</v>
      </c>
      <c r="F35" s="7" t="s">
        <v>83</v>
      </c>
      <c r="G35" s="1">
        <v>10</v>
      </c>
      <c r="H35" s="9">
        <f t="shared" si="0"/>
        <v>19.428405061666702</v>
      </c>
      <c r="I35" s="9">
        <f t="shared" si="1"/>
        <v>292.57840506166667</v>
      </c>
      <c r="J35" s="9">
        <f t="shared" si="2"/>
        <v>0.18586968317630778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133.81115383817684</v>
      </c>
      <c r="P35" s="9">
        <f t="shared" si="5"/>
        <v>24.871436769358109</v>
      </c>
      <c r="Q35" s="12">
        <f t="shared" si="6"/>
        <v>2.4871436769358111</v>
      </c>
      <c r="R35" s="9">
        <f t="shared" si="7"/>
        <v>4.0532094166666672</v>
      </c>
      <c r="S35" s="13">
        <f t="shared" si="8"/>
        <v>0.6136232849723372</v>
      </c>
      <c r="T35" s="2">
        <f t="shared" si="9"/>
        <v>0.34</v>
      </c>
      <c r="U35" s="14">
        <f t="shared" si="10"/>
        <v>0.20863191689059465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0.23428191689059466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14.5378966569032</v>
      </c>
      <c r="E36" s="10">
        <f t="shared" si="18"/>
        <v>19.428405061666702</v>
      </c>
      <c r="F36" s="7" t="s">
        <v>83</v>
      </c>
      <c r="G36" s="1">
        <v>11</v>
      </c>
      <c r="H36" s="9">
        <f t="shared" si="0"/>
        <v>14.5378966569032</v>
      </c>
      <c r="I36" s="9">
        <f t="shared" si="1"/>
        <v>287.68789665690315</v>
      </c>
      <c r="J36" s="9">
        <f t="shared" si="2"/>
        <v>0.10556428370251504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103.49273121537779</v>
      </c>
      <c r="O36" s="9">
        <f t="shared" si="19"/>
        <v>45.979080020107617</v>
      </c>
      <c r="P36" s="9">
        <f t="shared" si="5"/>
        <v>4.8537486476232816</v>
      </c>
      <c r="Q36" s="12">
        <f t="shared" si="6"/>
        <v>0.48537486476232816</v>
      </c>
      <c r="R36" s="9">
        <f t="shared" si="7"/>
        <v>4.0532094166666672</v>
      </c>
      <c r="S36" s="13">
        <f t="shared" si="8"/>
        <v>0.11975074931151651</v>
      </c>
      <c r="T36" s="2">
        <f t="shared" si="9"/>
        <v>0.34</v>
      </c>
      <c r="U36" s="14">
        <f t="shared" si="10"/>
        <v>4.0715254765915615E-2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5.3615254765915617E-2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9.7300426213000009</v>
      </c>
      <c r="E37" s="10">
        <f t="shared" si="18"/>
        <v>14.5378966569032</v>
      </c>
      <c r="F37" s="7" t="s">
        <v>85</v>
      </c>
      <c r="G37" s="1">
        <v>12</v>
      </c>
      <c r="H37" s="9">
        <f t="shared" si="0"/>
        <v>9.7300426213000009</v>
      </c>
      <c r="I37" s="9">
        <f t="shared" si="1"/>
        <v>282.88004262129999</v>
      </c>
      <c r="J37" s="9">
        <f t="shared" si="2"/>
        <v>5.9387748891943808E-2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81.657425539151006</v>
      </c>
      <c r="P37" s="9">
        <f t="shared" si="5"/>
        <v>4.8494506830816988</v>
      </c>
      <c r="Q37" s="12">
        <f t="shared" si="6"/>
        <v>0.48494506830816991</v>
      </c>
      <c r="R37" s="9">
        <f t="shared" si="7"/>
        <v>4.0532094166666672</v>
      </c>
      <c r="S37" s="13">
        <f t="shared" si="8"/>
        <v>0.11964471076034003</v>
      </c>
      <c r="T37" s="2">
        <f t="shared" si="9"/>
        <v>0.34</v>
      </c>
      <c r="U37" s="14">
        <f t="shared" si="10"/>
        <v>4.0679201658515615E-2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5.3579201658515617E-2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7.2757183684838704</v>
      </c>
      <c r="E38" s="10">
        <f t="shared" si="18"/>
        <v>9.7300426213000009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7.0363132419354804</v>
      </c>
      <c r="E42" s="7"/>
      <c r="F42" s="7"/>
      <c r="G42" s="1">
        <v>1</v>
      </c>
      <c r="H42" s="9">
        <f t="shared" ref="H42:H53" si="20">E43</f>
        <v>7.0363132419354804</v>
      </c>
      <c r="I42" s="9">
        <f t="shared" ref="I42:I53" si="21">H42+273.15</f>
        <v>280.18631324193547</v>
      </c>
      <c r="J42" s="9">
        <f t="shared" ref="J42:J53" si="22">EXP(($C$15*(I42-$C$13))/($C$16*I42*$C$13))</f>
        <v>4.2656082274573272E-2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2.5105770423728533</v>
      </c>
      <c r="Q42" s="12">
        <f t="shared" ref="Q42:Q53" si="26">P42*$B$44</f>
        <v>0.6025384901694848</v>
      </c>
      <c r="R42" s="9">
        <f t="shared" ref="R42:R53" si="27">L42*$B$44</f>
        <v>14.125500000000001</v>
      </c>
      <c r="S42" s="13">
        <f t="shared" ref="S42:S53" si="28">Q42/R42</f>
        <v>4.2656082274573272E-2</v>
      </c>
      <c r="T42" s="2">
        <f t="shared" ref="T42:T53" si="29">$B$43/100</f>
        <v>0.43</v>
      </c>
      <c r="U42" s="14">
        <f t="shared" ref="U42:U53" si="30">S42*T42</f>
        <v>1.8342115378066508E-2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2.6762115378066505E-2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484383.33333333331</v>
      </c>
      <c r="AU42" s="1">
        <f t="shared" ref="AU42:AU53" si="38">AT42*10000*AS42*0.67*AR42*AQ42</f>
        <v>2853118480.5055232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6.0657342835161296</v>
      </c>
      <c r="E43" s="10">
        <f t="shared" ref="E43:E54" si="39">D42</f>
        <v>7.0363132419354804</v>
      </c>
      <c r="F43" s="7" t="s">
        <v>83</v>
      </c>
      <c r="G43" s="1">
        <v>2</v>
      </c>
      <c r="H43" s="9">
        <f t="shared" si="20"/>
        <v>6.0657342835161296</v>
      </c>
      <c r="I43" s="9">
        <f t="shared" si="21"/>
        <v>279.2157342835161</v>
      </c>
      <c r="J43" s="9">
        <f t="shared" si="22"/>
        <v>3.7802371862659487E-2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115.20192295762715</v>
      </c>
      <c r="P43" s="9">
        <f t="shared" si="25"/>
        <v>4.3549059309376705</v>
      </c>
      <c r="Q43" s="12">
        <f t="shared" si="26"/>
        <v>1.0451774234250408</v>
      </c>
      <c r="R43" s="9">
        <f t="shared" si="27"/>
        <v>14.125500000000001</v>
      </c>
      <c r="S43" s="13">
        <f t="shared" si="28"/>
        <v>7.3992242640971345E-2</v>
      </c>
      <c r="T43" s="2">
        <f t="shared" si="29"/>
        <v>0.43</v>
      </c>
      <c r="U43" s="14">
        <f t="shared" si="30"/>
        <v>3.1816664335617681E-2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4.0236664335617678E-2</v>
      </c>
      <c r="AR43" s="9">
        <f t="shared" si="35"/>
        <v>136.875</v>
      </c>
      <c r="AS43" s="1">
        <f t="shared" si="36"/>
        <v>0.24</v>
      </c>
      <c r="AT43" s="1">
        <f t="shared" si="37"/>
        <v>484383.33333333331</v>
      </c>
      <c r="AU43" s="1">
        <f t="shared" si="38"/>
        <v>4289644857.5935516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4.7058402488965498</v>
      </c>
      <c r="E44" s="10">
        <f t="shared" si="39"/>
        <v>6.0657342835161296</v>
      </c>
      <c r="F44" s="7" t="s">
        <v>83</v>
      </c>
      <c r="G44" s="1">
        <v>3</v>
      </c>
      <c r="H44" s="9">
        <f t="shared" si="20"/>
        <v>4.7058402488965498</v>
      </c>
      <c r="I44" s="9">
        <f t="shared" si="21"/>
        <v>277.85584024889653</v>
      </c>
      <c r="J44" s="9">
        <f t="shared" si="22"/>
        <v>3.1871117339947123E-2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169.7032670266895</v>
      </c>
      <c r="P44" s="9">
        <f t="shared" si="25"/>
        <v>5.4086327363800004</v>
      </c>
      <c r="Q44" s="12">
        <f t="shared" si="26"/>
        <v>1.2980718567312</v>
      </c>
      <c r="R44" s="9">
        <f t="shared" si="27"/>
        <v>14.125500000000001</v>
      </c>
      <c r="S44" s="13">
        <f t="shared" si="28"/>
        <v>9.1895639568949763E-2</v>
      </c>
      <c r="T44" s="2">
        <f t="shared" si="29"/>
        <v>0.43</v>
      </c>
      <c r="U44" s="14">
        <f t="shared" si="30"/>
        <v>3.9515125014648399E-2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4.7935125014648396E-2</v>
      </c>
      <c r="AR44" s="9">
        <f t="shared" si="35"/>
        <v>136.875</v>
      </c>
      <c r="AS44" s="1">
        <f t="shared" si="36"/>
        <v>0.24</v>
      </c>
      <c r="AT44" s="1">
        <f t="shared" si="37"/>
        <v>484383.33333333331</v>
      </c>
      <c r="AU44" s="1">
        <f t="shared" si="38"/>
        <v>5110380443.1216383</v>
      </c>
    </row>
    <row r="45" spans="1:48" x14ac:dyDescent="0.15">
      <c r="C45" s="7">
        <v>3</v>
      </c>
      <c r="D45" s="8">
        <v>10.3791858678387</v>
      </c>
      <c r="E45" s="10">
        <f t="shared" si="39"/>
        <v>4.7058402488965498</v>
      </c>
      <c r="F45" s="7" t="s">
        <v>83</v>
      </c>
      <c r="G45" s="1">
        <v>4</v>
      </c>
      <c r="H45" s="9">
        <f t="shared" si="20"/>
        <v>10.3791858678387</v>
      </c>
      <c r="I45" s="9">
        <f t="shared" si="21"/>
        <v>283.52918586783869</v>
      </c>
      <c r="J45" s="9">
        <f t="shared" si="22"/>
        <v>6.4257175785607329E-2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223.15088429030948</v>
      </c>
      <c r="P45" s="9">
        <f t="shared" si="25"/>
        <v>14.339045598556137</v>
      </c>
      <c r="Q45" s="12">
        <f t="shared" si="26"/>
        <v>3.4413709436534727</v>
      </c>
      <c r="R45" s="9">
        <f t="shared" si="27"/>
        <v>14.125500000000001</v>
      </c>
      <c r="S45" s="13">
        <f t="shared" si="28"/>
        <v>0.24362825695752169</v>
      </c>
      <c r="T45" s="2">
        <f t="shared" si="29"/>
        <v>0.43</v>
      </c>
      <c r="U45" s="14">
        <f t="shared" si="30"/>
        <v>0.10476015049173433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0.11318015049173434</v>
      </c>
      <c r="AR45" s="9">
        <f t="shared" si="35"/>
        <v>136.875</v>
      </c>
      <c r="AS45" s="1">
        <f t="shared" si="36"/>
        <v>0.24</v>
      </c>
      <c r="AT45" s="1">
        <f t="shared" si="37"/>
        <v>484383.33333333331</v>
      </c>
      <c r="AU45" s="1">
        <f t="shared" si="38"/>
        <v>12066175428.681431</v>
      </c>
    </row>
    <row r="46" spans="1:48" x14ac:dyDescent="0.15">
      <c r="C46" s="7">
        <v>4</v>
      </c>
      <c r="D46" s="8">
        <v>10.293256233233301</v>
      </c>
      <c r="E46" s="10">
        <f t="shared" si="39"/>
        <v>10.3791858678387</v>
      </c>
      <c r="F46" s="7" t="s">
        <v>83</v>
      </c>
      <c r="G46" s="1">
        <v>5</v>
      </c>
      <c r="H46" s="9">
        <f t="shared" si="20"/>
        <v>10.293256233233301</v>
      </c>
      <c r="I46" s="9">
        <f t="shared" si="21"/>
        <v>283.44325623323329</v>
      </c>
      <c r="J46" s="9">
        <f t="shared" si="22"/>
        <v>6.3591661024027482E-2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198.37124675716569</v>
      </c>
      <c r="O46" s="9">
        <f t="shared" si="40"/>
        <v>69.296841934587633</v>
      </c>
      <c r="P46" s="9">
        <f t="shared" si="25"/>
        <v>4.4067012823399097</v>
      </c>
      <c r="Q46" s="12">
        <f t="shared" si="26"/>
        <v>1.0576083077615783</v>
      </c>
      <c r="R46" s="9">
        <f t="shared" si="27"/>
        <v>14.125500000000001</v>
      </c>
      <c r="S46" s="13">
        <f t="shared" si="28"/>
        <v>7.4872274097311828E-2</v>
      </c>
      <c r="T46" s="2">
        <f t="shared" si="29"/>
        <v>0.43</v>
      </c>
      <c r="U46" s="14">
        <f t="shared" si="30"/>
        <v>3.2195077861844085E-2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4.0615077861844082E-2</v>
      </c>
      <c r="AR46" s="9">
        <f t="shared" si="35"/>
        <v>136.875</v>
      </c>
      <c r="AS46" s="1">
        <f t="shared" si="36"/>
        <v>0.24</v>
      </c>
      <c r="AT46" s="1">
        <f t="shared" si="37"/>
        <v>484383.33333333331</v>
      </c>
      <c r="AU46" s="1">
        <f t="shared" si="38"/>
        <v>4329987655.974679</v>
      </c>
    </row>
    <row r="47" spans="1:48" x14ac:dyDescent="0.15">
      <c r="C47" s="7">
        <v>5</v>
      </c>
      <c r="D47" s="8">
        <v>17.1499317790323</v>
      </c>
      <c r="E47" s="10">
        <f t="shared" si="39"/>
        <v>10.293256233233301</v>
      </c>
      <c r="F47" s="7" t="s">
        <v>85</v>
      </c>
      <c r="G47" s="1">
        <v>6</v>
      </c>
      <c r="H47" s="9">
        <f t="shared" si="20"/>
        <v>17.1499317790323</v>
      </c>
      <c r="I47" s="9">
        <f t="shared" si="21"/>
        <v>290.29993177903225</v>
      </c>
      <c r="J47" s="9">
        <f t="shared" si="22"/>
        <v>0.1431434687966476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123.74639065224771</v>
      </c>
      <c r="P47" s="9">
        <f t="shared" si="25"/>
        <v>17.713487609027784</v>
      </c>
      <c r="Q47" s="12">
        <f t="shared" si="26"/>
        <v>4.2512370261666677</v>
      </c>
      <c r="R47" s="9">
        <f t="shared" si="27"/>
        <v>14.125500000000001</v>
      </c>
      <c r="S47" s="13">
        <f t="shared" si="28"/>
        <v>0.30096187930810714</v>
      </c>
      <c r="T47" s="2">
        <f t="shared" si="29"/>
        <v>0.43</v>
      </c>
      <c r="U47" s="14">
        <f t="shared" si="30"/>
        <v>0.12941360810248606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0.14493360810248604</v>
      </c>
      <c r="AR47" s="9">
        <f t="shared" si="35"/>
        <v>136.875</v>
      </c>
      <c r="AS47" s="1">
        <f t="shared" si="36"/>
        <v>0.24</v>
      </c>
      <c r="AT47" s="1">
        <f t="shared" si="37"/>
        <v>484383.33333333331</v>
      </c>
      <c r="AU47" s="1">
        <f t="shared" si="38"/>
        <v>15451422650.335468</v>
      </c>
    </row>
    <row r="48" spans="1:48" x14ac:dyDescent="0.15">
      <c r="C48" s="7">
        <v>6</v>
      </c>
      <c r="D48" s="8">
        <v>21.386237380666699</v>
      </c>
      <c r="E48" s="10">
        <f t="shared" si="39"/>
        <v>17.1499317790323</v>
      </c>
      <c r="F48" s="7" t="s">
        <v>83</v>
      </c>
      <c r="G48" s="1">
        <v>7</v>
      </c>
      <c r="H48" s="9">
        <f t="shared" si="20"/>
        <v>21.386237380666699</v>
      </c>
      <c r="I48" s="9">
        <f t="shared" si="21"/>
        <v>294.53623738066665</v>
      </c>
      <c r="J48" s="9">
        <f t="shared" si="22"/>
        <v>0.23188895186118771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164.88915304321992</v>
      </c>
      <c r="P48" s="9">
        <f t="shared" si="25"/>
        <v>38.235972872471237</v>
      </c>
      <c r="Q48" s="12">
        <f t="shared" si="26"/>
        <v>9.1766334893930956</v>
      </c>
      <c r="R48" s="9">
        <f t="shared" si="27"/>
        <v>14.125500000000001</v>
      </c>
      <c r="S48" s="13">
        <f t="shared" si="28"/>
        <v>0.64965017092443422</v>
      </c>
      <c r="T48" s="2">
        <f t="shared" si="29"/>
        <v>0.43</v>
      </c>
      <c r="U48" s="14">
        <f t="shared" si="30"/>
        <v>0.27934957349750672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0.29494957349750672</v>
      </c>
      <c r="AR48" s="9">
        <f t="shared" si="35"/>
        <v>136.875</v>
      </c>
      <c r="AS48" s="1">
        <f t="shared" si="36"/>
        <v>0.24</v>
      </c>
      <c r="AT48" s="1">
        <f t="shared" si="37"/>
        <v>484383.33333333331</v>
      </c>
      <c r="AU48" s="1">
        <f t="shared" si="38"/>
        <v>31444677189.182518</v>
      </c>
    </row>
    <row r="49" spans="1:48" x14ac:dyDescent="0.15">
      <c r="C49" s="7">
        <v>7</v>
      </c>
      <c r="D49" s="8">
        <v>22.563337199354802</v>
      </c>
      <c r="E49" s="10">
        <f t="shared" si="39"/>
        <v>21.386237380666699</v>
      </c>
      <c r="F49" s="7" t="s">
        <v>83</v>
      </c>
      <c r="G49" s="1">
        <v>8</v>
      </c>
      <c r="H49" s="9">
        <f t="shared" si="20"/>
        <v>22.563337199354802</v>
      </c>
      <c r="I49" s="9">
        <f t="shared" si="21"/>
        <v>295.71333719935478</v>
      </c>
      <c r="J49" s="9">
        <f t="shared" si="22"/>
        <v>0.26450166546479748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185.50943017074871</v>
      </c>
      <c r="P49" s="9">
        <f t="shared" si="25"/>
        <v>49.067553239588584</v>
      </c>
      <c r="Q49" s="12">
        <f t="shared" si="26"/>
        <v>11.776212777501259</v>
      </c>
      <c r="R49" s="9">
        <f t="shared" si="27"/>
        <v>14.125500000000001</v>
      </c>
      <c r="S49" s="13">
        <f t="shared" si="28"/>
        <v>0.83368466797644392</v>
      </c>
      <c r="T49" s="2">
        <f t="shared" si="29"/>
        <v>0.43</v>
      </c>
      <c r="U49" s="14">
        <f t="shared" si="30"/>
        <v>0.35848440722987091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0.37408440722987091</v>
      </c>
      <c r="AR49" s="9">
        <f t="shared" si="35"/>
        <v>136.875</v>
      </c>
      <c r="AS49" s="1">
        <f t="shared" si="36"/>
        <v>0.24</v>
      </c>
      <c r="AT49" s="1">
        <f t="shared" si="37"/>
        <v>484383.33333333331</v>
      </c>
      <c r="AU49" s="1">
        <f t="shared" si="38"/>
        <v>39881269490.797958</v>
      </c>
    </row>
    <row r="50" spans="1:48" x14ac:dyDescent="0.15">
      <c r="C50" s="7">
        <v>8</v>
      </c>
      <c r="D50" s="8">
        <v>23.891257847741901</v>
      </c>
      <c r="E50" s="10">
        <f t="shared" si="39"/>
        <v>22.563337199354802</v>
      </c>
      <c r="F50" s="7" t="s">
        <v>83</v>
      </c>
      <c r="G50" s="1">
        <v>9</v>
      </c>
      <c r="H50" s="9">
        <f t="shared" si="20"/>
        <v>23.891257847741901</v>
      </c>
      <c r="I50" s="9">
        <f t="shared" si="21"/>
        <v>297.04125784774186</v>
      </c>
      <c r="J50" s="9">
        <f t="shared" si="22"/>
        <v>0.3064470455185791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195.29812693116011</v>
      </c>
      <c r="P50" s="9">
        <f t="shared" si="25"/>
        <v>59.848533993366459</v>
      </c>
      <c r="Q50" s="12">
        <f t="shared" si="26"/>
        <v>14.363648158407949</v>
      </c>
      <c r="R50" s="9">
        <f t="shared" si="27"/>
        <v>14.125500000000001</v>
      </c>
      <c r="S50" s="13">
        <f t="shared" si="28"/>
        <v>1.0168594498182684</v>
      </c>
      <c r="T50" s="2">
        <f t="shared" si="29"/>
        <v>0.43</v>
      </c>
      <c r="U50" s="14">
        <f t="shared" si="30"/>
        <v>0.43724956342185539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0.45284956342185539</v>
      </c>
      <c r="AR50" s="9">
        <f t="shared" si="35"/>
        <v>136.875</v>
      </c>
      <c r="AS50" s="1">
        <f t="shared" si="36"/>
        <v>0.24</v>
      </c>
      <c r="AT50" s="1">
        <f t="shared" si="37"/>
        <v>484383.33333333331</v>
      </c>
      <c r="AU50" s="1">
        <f t="shared" si="38"/>
        <v>48278450340.538803</v>
      </c>
    </row>
    <row r="51" spans="1:48" x14ac:dyDescent="0.15">
      <c r="C51" s="7">
        <v>9</v>
      </c>
      <c r="D51" s="8">
        <v>19.428405061666702</v>
      </c>
      <c r="E51" s="10">
        <f t="shared" si="39"/>
        <v>23.891257847741901</v>
      </c>
      <c r="F51" s="7" t="s">
        <v>83</v>
      </c>
      <c r="G51" s="1">
        <v>10</v>
      </c>
      <c r="H51" s="9">
        <f t="shared" si="20"/>
        <v>19.428405061666702</v>
      </c>
      <c r="I51" s="9">
        <f t="shared" si="21"/>
        <v>292.57840506166667</v>
      </c>
      <c r="J51" s="9">
        <f t="shared" si="22"/>
        <v>0.18586968317630778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194.30584293779367</v>
      </c>
      <c r="P51" s="9">
        <f t="shared" si="25"/>
        <v>36.115565466153129</v>
      </c>
      <c r="Q51" s="12">
        <f t="shared" si="26"/>
        <v>8.66773571187675</v>
      </c>
      <c r="R51" s="9">
        <f t="shared" si="27"/>
        <v>14.125500000000001</v>
      </c>
      <c r="S51" s="13">
        <f t="shared" si="28"/>
        <v>0.6136232849723372</v>
      </c>
      <c r="T51" s="2">
        <f t="shared" si="29"/>
        <v>0.43</v>
      </c>
      <c r="U51" s="14">
        <f t="shared" si="30"/>
        <v>0.26385801253810498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0.27945801253810498</v>
      </c>
      <c r="AR51" s="9">
        <f t="shared" si="35"/>
        <v>136.875</v>
      </c>
      <c r="AS51" s="1">
        <f t="shared" si="36"/>
        <v>0.24</v>
      </c>
      <c r="AT51" s="1">
        <f t="shared" si="37"/>
        <v>484383.33333333331</v>
      </c>
      <c r="AU51" s="1">
        <f t="shared" si="38"/>
        <v>29793116457.127254</v>
      </c>
    </row>
    <row r="52" spans="1:48" x14ac:dyDescent="0.15">
      <c r="C52" s="7">
        <v>10</v>
      </c>
      <c r="D52" s="8">
        <v>14.5378966569032</v>
      </c>
      <c r="E52" s="10">
        <f t="shared" si="39"/>
        <v>19.428405061666702</v>
      </c>
      <c r="F52" s="7" t="s">
        <v>83</v>
      </c>
      <c r="G52" s="1">
        <v>11</v>
      </c>
      <c r="H52" s="9">
        <f t="shared" si="20"/>
        <v>14.5378966569032</v>
      </c>
      <c r="I52" s="9">
        <f t="shared" si="21"/>
        <v>287.68789665690315</v>
      </c>
      <c r="J52" s="9">
        <f t="shared" si="22"/>
        <v>0.10556428370251504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150.28076359805851</v>
      </c>
      <c r="O52" s="9">
        <f t="shared" si="40"/>
        <v>66.765763873582017</v>
      </c>
      <c r="P52" s="9">
        <f t="shared" si="25"/>
        <v>7.0480800391659413</v>
      </c>
      <c r="Q52" s="12">
        <f t="shared" si="26"/>
        <v>1.6915392093998258</v>
      </c>
      <c r="R52" s="9">
        <f t="shared" si="27"/>
        <v>14.125500000000001</v>
      </c>
      <c r="S52" s="13">
        <f t="shared" si="28"/>
        <v>0.11975074931151646</v>
      </c>
      <c r="T52" s="2">
        <f t="shared" si="29"/>
        <v>0.43</v>
      </c>
      <c r="U52" s="14">
        <f t="shared" si="30"/>
        <v>5.1492822203952078E-2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5.9912822203952075E-2</v>
      </c>
      <c r="AR52" s="9">
        <f t="shared" si="35"/>
        <v>136.875</v>
      </c>
      <c r="AS52" s="1">
        <f t="shared" si="36"/>
        <v>0.24</v>
      </c>
      <c r="AT52" s="1">
        <f t="shared" si="37"/>
        <v>484383.33333333331</v>
      </c>
      <c r="AU52" s="1">
        <f t="shared" si="38"/>
        <v>6387326929.6728954</v>
      </c>
    </row>
    <row r="53" spans="1:48" x14ac:dyDescent="0.15">
      <c r="C53" s="7">
        <v>11</v>
      </c>
      <c r="D53" s="8">
        <v>9.7300426213000009</v>
      </c>
      <c r="E53" s="10">
        <f t="shared" si="39"/>
        <v>14.5378966569032</v>
      </c>
      <c r="F53" s="7" t="s">
        <v>85</v>
      </c>
      <c r="G53" s="1">
        <v>12</v>
      </c>
      <c r="H53" s="9">
        <f t="shared" si="20"/>
        <v>9.7300426213000009</v>
      </c>
      <c r="I53" s="9">
        <f t="shared" si="21"/>
        <v>282.88004262129999</v>
      </c>
      <c r="J53" s="9">
        <f t="shared" si="22"/>
        <v>5.9387748891943808E-2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118.57393383441608</v>
      </c>
      <c r="P53" s="9">
        <f t="shared" si="25"/>
        <v>7.041839007688262</v>
      </c>
      <c r="Q53" s="12">
        <f t="shared" si="26"/>
        <v>1.6900413618451828</v>
      </c>
      <c r="R53" s="9">
        <f t="shared" si="27"/>
        <v>14.125500000000001</v>
      </c>
      <c r="S53" s="13">
        <f t="shared" si="28"/>
        <v>0.11964471076034</v>
      </c>
      <c r="T53" s="2">
        <f t="shared" si="29"/>
        <v>0.43</v>
      </c>
      <c r="U53" s="14">
        <f t="shared" si="30"/>
        <v>5.1447225626946202E-2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5.9867225626946199E-2</v>
      </c>
      <c r="AR53" s="9">
        <f t="shared" si="35"/>
        <v>136.875</v>
      </c>
      <c r="AS53" s="1">
        <f t="shared" si="36"/>
        <v>0.24</v>
      </c>
      <c r="AT53" s="1">
        <f t="shared" si="37"/>
        <v>484383.33333333331</v>
      </c>
      <c r="AU53" s="1">
        <f t="shared" si="38"/>
        <v>6382465862.6508961</v>
      </c>
      <c r="AV53" s="1">
        <f>SUM(AU42:AU53)</f>
        <v>206268035786.18262</v>
      </c>
    </row>
    <row r="54" spans="1:48" x14ac:dyDescent="0.15">
      <c r="C54" s="7">
        <v>12</v>
      </c>
      <c r="D54" s="8">
        <v>7.2757183684838704</v>
      </c>
      <c r="E54" s="10">
        <f t="shared" si="39"/>
        <v>9.7300426213000009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7.0363132419354804</v>
      </c>
      <c r="E58" s="7"/>
      <c r="F58" s="7"/>
      <c r="G58" s="1">
        <v>1</v>
      </c>
      <c r="H58" s="9">
        <f t="shared" ref="H58:H69" si="41">E59</f>
        <v>7.0363132419354804</v>
      </c>
      <c r="I58" s="9">
        <f t="shared" ref="I58:I69" si="42">H58+273.15</f>
        <v>280.18631324193547</v>
      </c>
      <c r="J58" s="9">
        <f t="shared" ref="J58:J69" si="43">EXP(($C$15*(I58-$C$13))/($C$16*I58*$C$13))</f>
        <v>4.2656082274573272E-2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4.2556551415932602E-3</v>
      </c>
      <c r="Q58" s="12">
        <f t="shared" ref="Q58:Q69" si="47">P58*$B$60</f>
        <v>8.0857447690271941E-4</v>
      </c>
      <c r="R58" s="9">
        <f t="shared" ref="R58:R69" si="48">L58*$B$60</f>
        <v>1.8955666666666669E-2</v>
      </c>
      <c r="S58" s="13">
        <f t="shared" ref="S58:S69" si="49">Q58/R58</f>
        <v>4.2656082274573265E-2</v>
      </c>
      <c r="T58" s="2">
        <f t="shared" ref="T58:T69" si="50">$B$59/100</f>
        <v>0.01</v>
      </c>
      <c r="U58" s="14">
        <f t="shared" ref="U58:U69" si="51">S58*T58</f>
        <v>4.2656082274573264E-4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1.2426560822745732E-2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1361614.1666666667</v>
      </c>
      <c r="AU58" s="1">
        <f t="shared" ref="AU58:AU69" si="58">AT58*10000*AS58*0.67*AR58*AQ58</f>
        <v>214891321.64555746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6.0657342835161296</v>
      </c>
      <c r="E59" s="10">
        <f t="shared" ref="E59:E70" si="59">D58</f>
        <v>7.0363132419354804</v>
      </c>
      <c r="F59" s="7" t="s">
        <v>83</v>
      </c>
      <c r="G59" s="1">
        <v>2</v>
      </c>
      <c r="H59" s="9">
        <f t="shared" si="41"/>
        <v>6.0657342835161296</v>
      </c>
      <c r="I59" s="9">
        <f t="shared" si="42"/>
        <v>279.2157342835161</v>
      </c>
      <c r="J59" s="9">
        <f t="shared" si="43"/>
        <v>3.7802371862659487E-2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0.19527767819174008</v>
      </c>
      <c r="P59" s="9">
        <f t="shared" si="46"/>
        <v>7.3819594074809088E-3</v>
      </c>
      <c r="Q59" s="12">
        <f t="shared" si="47"/>
        <v>1.4025722874213727E-3</v>
      </c>
      <c r="R59" s="9">
        <f t="shared" si="48"/>
        <v>1.8955666666666669E-2</v>
      </c>
      <c r="S59" s="13">
        <f t="shared" si="49"/>
        <v>7.3992242640971345E-2</v>
      </c>
      <c r="T59" s="2">
        <f t="shared" si="50"/>
        <v>0.01</v>
      </c>
      <c r="U59" s="14">
        <f t="shared" si="51"/>
        <v>7.3992242640971348E-4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1.2739922426409714E-2</v>
      </c>
      <c r="AR59" s="9">
        <f t="shared" si="55"/>
        <v>9.9766666666666666</v>
      </c>
      <c r="AS59" s="1">
        <f t="shared" si="56"/>
        <v>0.19</v>
      </c>
      <c r="AT59" s="1">
        <f t="shared" si="57"/>
        <v>1361614.1666666667</v>
      </c>
      <c r="AU59" s="1">
        <f t="shared" si="58"/>
        <v>220310253.73182437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4.7058402488965498</v>
      </c>
      <c r="E60" s="10">
        <f t="shared" si="59"/>
        <v>6.0657342835161296</v>
      </c>
      <c r="F60" s="7" t="s">
        <v>83</v>
      </c>
      <c r="G60" s="1">
        <v>3</v>
      </c>
      <c r="H60" s="9">
        <f t="shared" si="41"/>
        <v>4.7058402488965498</v>
      </c>
      <c r="I60" s="9">
        <f t="shared" si="42"/>
        <v>277.85584024889653</v>
      </c>
      <c r="J60" s="9">
        <f t="shared" si="43"/>
        <v>3.1871117339947123E-2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0.28766238545092582</v>
      </c>
      <c r="P60" s="9">
        <f t="shared" si="46"/>
        <v>9.1681216409955548E-3</v>
      </c>
      <c r="Q60" s="12">
        <f t="shared" si="47"/>
        <v>1.7419431117891553E-3</v>
      </c>
      <c r="R60" s="9">
        <f t="shared" si="48"/>
        <v>1.8955666666666669E-2</v>
      </c>
      <c r="S60" s="13">
        <f t="shared" si="49"/>
        <v>9.189563956894975E-2</v>
      </c>
      <c r="T60" s="2">
        <f t="shared" si="50"/>
        <v>0.01</v>
      </c>
      <c r="U60" s="14">
        <f t="shared" si="51"/>
        <v>9.1895639568949751E-4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1.2918956395689497E-2</v>
      </c>
      <c r="AR60" s="9">
        <f t="shared" si="55"/>
        <v>9.9766666666666666</v>
      </c>
      <c r="AS60" s="1">
        <f t="shared" si="56"/>
        <v>0.19</v>
      </c>
      <c r="AT60" s="1">
        <f t="shared" si="57"/>
        <v>1361614.1666666667</v>
      </c>
      <c r="AU60" s="1">
        <f t="shared" si="58"/>
        <v>223406270.95064825</v>
      </c>
    </row>
    <row r="61" spans="1:48" x14ac:dyDescent="0.15">
      <c r="C61" s="7">
        <v>3</v>
      </c>
      <c r="D61" s="8">
        <v>10.3791858678387</v>
      </c>
      <c r="E61" s="10">
        <f t="shared" si="59"/>
        <v>4.7058402488965498</v>
      </c>
      <c r="F61" s="7" t="s">
        <v>83</v>
      </c>
      <c r="G61" s="1">
        <v>4</v>
      </c>
      <c r="H61" s="9">
        <f t="shared" si="41"/>
        <v>10.3791858678387</v>
      </c>
      <c r="I61" s="9">
        <f t="shared" si="42"/>
        <v>283.52918586783869</v>
      </c>
      <c r="J61" s="9">
        <f t="shared" si="43"/>
        <v>6.4257175785607329E-2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0.37826093047659692</v>
      </c>
      <c r="P61" s="9">
        <f t="shared" si="46"/>
        <v>2.4305979102462082E-2</v>
      </c>
      <c r="Q61" s="12">
        <f t="shared" si="47"/>
        <v>4.6181360294677955E-3</v>
      </c>
      <c r="R61" s="9">
        <f t="shared" si="48"/>
        <v>1.8955666666666669E-2</v>
      </c>
      <c r="S61" s="13">
        <f t="shared" si="49"/>
        <v>0.24362825695752166</v>
      </c>
      <c r="T61" s="2">
        <f t="shared" si="50"/>
        <v>0.01</v>
      </c>
      <c r="U61" s="14">
        <f t="shared" si="51"/>
        <v>2.4362825695752165E-3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1.4436282569575217E-2</v>
      </c>
      <c r="AR61" s="9">
        <f t="shared" si="55"/>
        <v>9.9766666666666666</v>
      </c>
      <c r="AS61" s="1">
        <f t="shared" si="56"/>
        <v>0.19</v>
      </c>
      <c r="AT61" s="1">
        <f t="shared" si="57"/>
        <v>1361614.1666666667</v>
      </c>
      <c r="AU61" s="1">
        <f t="shared" si="58"/>
        <v>249645246.60325795</v>
      </c>
    </row>
    <row r="62" spans="1:48" x14ac:dyDescent="0.15">
      <c r="C62" s="7">
        <v>4</v>
      </c>
      <c r="D62" s="8">
        <v>10.293256233233301</v>
      </c>
      <c r="E62" s="10">
        <f t="shared" si="59"/>
        <v>10.3791858678387</v>
      </c>
      <c r="F62" s="7" t="s">
        <v>83</v>
      </c>
      <c r="G62" s="1">
        <v>5</v>
      </c>
      <c r="H62" s="9">
        <f t="shared" si="41"/>
        <v>10.293256233233301</v>
      </c>
      <c r="I62" s="9">
        <f t="shared" si="42"/>
        <v>283.44325623323329</v>
      </c>
      <c r="J62" s="9">
        <f t="shared" si="43"/>
        <v>6.3591661024027482E-2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0.33625720380542812</v>
      </c>
      <c r="O62" s="9">
        <f t="shared" si="60"/>
        <v>0.1174644142353734</v>
      </c>
      <c r="P62" s="9">
        <f t="shared" si="46"/>
        <v>7.4697572124418138E-3</v>
      </c>
      <c r="Q62" s="12">
        <f t="shared" si="47"/>
        <v>1.4192538703639446E-3</v>
      </c>
      <c r="R62" s="9">
        <f t="shared" si="48"/>
        <v>1.8955666666666669E-2</v>
      </c>
      <c r="S62" s="13">
        <f t="shared" si="49"/>
        <v>7.4872274097311856E-2</v>
      </c>
      <c r="T62" s="2">
        <f t="shared" si="50"/>
        <v>0.01</v>
      </c>
      <c r="U62" s="14">
        <f t="shared" si="51"/>
        <v>7.4872274097311853E-4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1.2748722740973118E-2</v>
      </c>
      <c r="AR62" s="9">
        <f t="shared" si="55"/>
        <v>9.9766666666666666</v>
      </c>
      <c r="AS62" s="1">
        <f t="shared" si="56"/>
        <v>0.19</v>
      </c>
      <c r="AT62" s="1">
        <f t="shared" si="57"/>
        <v>1361614.1666666667</v>
      </c>
      <c r="AU62" s="1">
        <f t="shared" si="58"/>
        <v>220462436.72552648</v>
      </c>
    </row>
    <row r="63" spans="1:48" x14ac:dyDescent="0.15">
      <c r="C63" s="7">
        <v>5</v>
      </c>
      <c r="D63" s="8">
        <v>17.1499317790323</v>
      </c>
      <c r="E63" s="10">
        <f t="shared" si="59"/>
        <v>10.293256233233301</v>
      </c>
      <c r="F63" s="7" t="s">
        <v>85</v>
      </c>
      <c r="G63" s="1">
        <v>6</v>
      </c>
      <c r="H63" s="9">
        <f t="shared" si="41"/>
        <v>17.1499317790323</v>
      </c>
      <c r="I63" s="9">
        <f t="shared" si="42"/>
        <v>290.29993177903225</v>
      </c>
      <c r="J63" s="9">
        <f t="shared" si="43"/>
        <v>0.1431434687966476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0.20976132368959827</v>
      </c>
      <c r="P63" s="9">
        <f t="shared" si="46"/>
        <v>3.0025963492305508E-2</v>
      </c>
      <c r="Q63" s="12">
        <f t="shared" si="47"/>
        <v>5.7049330635380469E-3</v>
      </c>
      <c r="R63" s="9">
        <f t="shared" si="48"/>
        <v>1.8955666666666669E-2</v>
      </c>
      <c r="S63" s="13">
        <f t="shared" si="49"/>
        <v>0.30096187930810731</v>
      </c>
      <c r="T63" s="2">
        <f t="shared" si="50"/>
        <v>0.01</v>
      </c>
      <c r="U63" s="14">
        <f t="shared" si="51"/>
        <v>3.009618793081073E-3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3"/>
        <v>1.17E-2</v>
      </c>
      <c r="AQ63" s="1">
        <f t="shared" si="54"/>
        <v>2.3109618793081071E-2</v>
      </c>
      <c r="AR63" s="9">
        <f t="shared" si="55"/>
        <v>9.9766666666666666</v>
      </c>
      <c r="AS63" s="1">
        <f t="shared" si="56"/>
        <v>0.19</v>
      </c>
      <c r="AT63" s="1">
        <f t="shared" si="57"/>
        <v>1361614.1666666667</v>
      </c>
      <c r="AU63" s="1">
        <f t="shared" si="58"/>
        <v>399632416.08090568</v>
      </c>
    </row>
    <row r="64" spans="1:48" x14ac:dyDescent="0.15">
      <c r="C64" s="7">
        <v>6</v>
      </c>
      <c r="D64" s="8">
        <v>21.386237380666699</v>
      </c>
      <c r="E64" s="10">
        <f t="shared" si="59"/>
        <v>17.1499317790323</v>
      </c>
      <c r="F64" s="7" t="s">
        <v>83</v>
      </c>
      <c r="G64" s="1">
        <v>7</v>
      </c>
      <c r="H64" s="9">
        <f t="shared" si="41"/>
        <v>21.386237380666699</v>
      </c>
      <c r="I64" s="9">
        <f t="shared" si="42"/>
        <v>294.53623738066665</v>
      </c>
      <c r="J64" s="9">
        <f t="shared" si="43"/>
        <v>0.23188895186118771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0.27950202686395942</v>
      </c>
      <c r="P64" s="9">
        <f t="shared" si="46"/>
        <v>6.4813432052561085E-2</v>
      </c>
      <c r="Q64" s="12">
        <f t="shared" si="47"/>
        <v>1.2314552089986606E-2</v>
      </c>
      <c r="R64" s="9">
        <f t="shared" si="48"/>
        <v>1.8955666666666669E-2</v>
      </c>
      <c r="S64" s="13">
        <f t="shared" si="49"/>
        <v>0.64965017092443444</v>
      </c>
      <c r="T64" s="2">
        <f t="shared" si="50"/>
        <v>0.01</v>
      </c>
      <c r="U64" s="14">
        <f t="shared" si="51"/>
        <v>6.4965017092443447E-3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2.6596501709244345E-2</v>
      </c>
      <c r="AR64" s="9">
        <f t="shared" si="55"/>
        <v>9.9766666666666666</v>
      </c>
      <c r="AS64" s="1">
        <f t="shared" si="56"/>
        <v>0.19</v>
      </c>
      <c r="AT64" s="1">
        <f t="shared" si="57"/>
        <v>1361614.1666666667</v>
      </c>
      <c r="AU64" s="1">
        <f t="shared" si="58"/>
        <v>459930747.12887442</v>
      </c>
    </row>
    <row r="65" spans="1:48" x14ac:dyDescent="0.15">
      <c r="C65" s="7">
        <v>7</v>
      </c>
      <c r="D65" s="8">
        <v>22.563337199354802</v>
      </c>
      <c r="E65" s="10">
        <f t="shared" si="59"/>
        <v>21.386237380666699</v>
      </c>
      <c r="F65" s="7" t="s">
        <v>83</v>
      </c>
      <c r="G65" s="1">
        <v>8</v>
      </c>
      <c r="H65" s="9">
        <f t="shared" si="41"/>
        <v>22.563337199354802</v>
      </c>
      <c r="I65" s="9">
        <f t="shared" si="42"/>
        <v>295.71333719935478</v>
      </c>
      <c r="J65" s="9">
        <f t="shared" si="43"/>
        <v>0.26450166546479748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0.31445526147806502</v>
      </c>
      <c r="P65" s="9">
        <f t="shared" si="46"/>
        <v>8.3173940375116565E-2</v>
      </c>
      <c r="Q65" s="12">
        <f t="shared" si="47"/>
        <v>1.5803048671272149E-2</v>
      </c>
      <c r="R65" s="9">
        <f t="shared" si="48"/>
        <v>1.8955666666666669E-2</v>
      </c>
      <c r="S65" s="13">
        <f t="shared" si="49"/>
        <v>0.83368466797644403</v>
      </c>
      <c r="T65" s="2">
        <f t="shared" si="50"/>
        <v>0.01</v>
      </c>
      <c r="U65" s="14">
        <f t="shared" si="51"/>
        <v>8.3368466797644411E-3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2.8436846679764441E-2</v>
      </c>
      <c r="AR65" s="9">
        <f t="shared" si="55"/>
        <v>9.9766666666666666</v>
      </c>
      <c r="AS65" s="1">
        <f t="shared" si="56"/>
        <v>0.19</v>
      </c>
      <c r="AT65" s="1">
        <f t="shared" si="57"/>
        <v>1361614.1666666667</v>
      </c>
      <c r="AU65" s="1">
        <f t="shared" si="58"/>
        <v>491755655.77736688</v>
      </c>
    </row>
    <row r="66" spans="1:48" x14ac:dyDescent="0.15">
      <c r="C66" s="7">
        <v>8</v>
      </c>
      <c r="D66" s="8">
        <v>23.891257847741901</v>
      </c>
      <c r="E66" s="10">
        <f t="shared" si="59"/>
        <v>22.563337199354802</v>
      </c>
      <c r="F66" s="7" t="s">
        <v>83</v>
      </c>
      <c r="G66" s="1">
        <v>9</v>
      </c>
      <c r="H66" s="9">
        <f t="shared" si="41"/>
        <v>23.891257847741901</v>
      </c>
      <c r="I66" s="9">
        <f t="shared" si="42"/>
        <v>297.04125784774186</v>
      </c>
      <c r="J66" s="9">
        <f t="shared" si="43"/>
        <v>0.3064470455185791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0.33104798776961514</v>
      </c>
      <c r="P66" s="9">
        <f t="shared" si="46"/>
        <v>0.10144867777686926</v>
      </c>
      <c r="Q66" s="12">
        <f t="shared" si="47"/>
        <v>1.9275248777605159E-2</v>
      </c>
      <c r="R66" s="9">
        <f t="shared" si="48"/>
        <v>1.8955666666666669E-2</v>
      </c>
      <c r="S66" s="13">
        <f t="shared" si="49"/>
        <v>1.0168594498182684</v>
      </c>
      <c r="T66" s="2">
        <f t="shared" si="50"/>
        <v>0.01</v>
      </c>
      <c r="U66" s="14">
        <f t="shared" si="51"/>
        <v>1.0168594498182684E-2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3.0268594498182685E-2</v>
      </c>
      <c r="AR66" s="9">
        <f t="shared" si="55"/>
        <v>9.9766666666666666</v>
      </c>
      <c r="AS66" s="1">
        <f t="shared" si="56"/>
        <v>0.19</v>
      </c>
      <c r="AT66" s="1">
        <f t="shared" si="57"/>
        <v>1361614.1666666667</v>
      </c>
      <c r="AU66" s="1">
        <f t="shared" si="58"/>
        <v>523431894.70107323</v>
      </c>
    </row>
    <row r="67" spans="1:48" x14ac:dyDescent="0.15">
      <c r="C67" s="7">
        <v>9</v>
      </c>
      <c r="D67" s="8">
        <v>19.428405061666702</v>
      </c>
      <c r="E67" s="10">
        <f t="shared" si="59"/>
        <v>23.891257847741901</v>
      </c>
      <c r="F67" s="7" t="s">
        <v>83</v>
      </c>
      <c r="G67" s="1">
        <v>10</v>
      </c>
      <c r="H67" s="9">
        <f t="shared" si="41"/>
        <v>19.428405061666702</v>
      </c>
      <c r="I67" s="9">
        <f t="shared" si="42"/>
        <v>292.57840506166667</v>
      </c>
      <c r="J67" s="9">
        <f t="shared" si="43"/>
        <v>0.18586968317630778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0.32936597665941253</v>
      </c>
      <c r="P67" s="9">
        <f t="shared" si="46"/>
        <v>6.1219149730740191E-2</v>
      </c>
      <c r="Q67" s="12">
        <f t="shared" si="47"/>
        <v>1.1631638448840636E-2</v>
      </c>
      <c r="R67" s="9">
        <f t="shared" si="48"/>
        <v>1.8955666666666669E-2</v>
      </c>
      <c r="S67" s="13">
        <f t="shared" si="49"/>
        <v>0.61362328497233731</v>
      </c>
      <c r="T67" s="2">
        <f t="shared" si="50"/>
        <v>0.01</v>
      </c>
      <c r="U67" s="14">
        <f t="shared" si="51"/>
        <v>6.1362328497233734E-3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2.6236232849723373E-2</v>
      </c>
      <c r="AR67" s="9">
        <f t="shared" si="55"/>
        <v>9.9766666666666666</v>
      </c>
      <c r="AS67" s="1">
        <f t="shared" si="56"/>
        <v>0.19</v>
      </c>
      <c r="AT67" s="1">
        <f t="shared" si="57"/>
        <v>1361614.1666666667</v>
      </c>
      <c r="AU67" s="1">
        <f t="shared" si="58"/>
        <v>453700652.37663281</v>
      </c>
    </row>
    <row r="68" spans="1:48" x14ac:dyDescent="0.15">
      <c r="C68" s="7">
        <v>10</v>
      </c>
      <c r="D68" s="8">
        <v>14.5378966569032</v>
      </c>
      <c r="E68" s="10">
        <f t="shared" si="59"/>
        <v>19.428405061666702</v>
      </c>
      <c r="F68" s="7" t="s">
        <v>83</v>
      </c>
      <c r="G68" s="1">
        <v>11</v>
      </c>
      <c r="H68" s="9">
        <f t="shared" si="41"/>
        <v>14.5378966569032</v>
      </c>
      <c r="I68" s="9">
        <f t="shared" si="42"/>
        <v>287.68789665690315</v>
      </c>
      <c r="J68" s="9">
        <f t="shared" si="43"/>
        <v>0.10556428370251504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0.25473948558223869</v>
      </c>
      <c r="O68" s="9">
        <f t="shared" si="60"/>
        <v>0.11317400801310029</v>
      </c>
      <c r="P68" s="9">
        <f t="shared" si="46"/>
        <v>1.194713308964563E-2</v>
      </c>
      <c r="Q68" s="12">
        <f t="shared" si="47"/>
        <v>2.2699552870326699E-3</v>
      </c>
      <c r="R68" s="9">
        <f t="shared" si="48"/>
        <v>1.8955666666666669E-2</v>
      </c>
      <c r="S68" s="13">
        <f t="shared" si="49"/>
        <v>0.1197507493115165</v>
      </c>
      <c r="T68" s="2">
        <f t="shared" si="50"/>
        <v>0.01</v>
      </c>
      <c r="U68" s="14">
        <f t="shared" si="51"/>
        <v>1.197507493115165E-3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1.3197507493115166E-2</v>
      </c>
      <c r="AR68" s="9">
        <f t="shared" si="55"/>
        <v>9.9766666666666666</v>
      </c>
      <c r="AS68" s="1">
        <f t="shared" si="56"/>
        <v>0.19</v>
      </c>
      <c r="AT68" s="1">
        <f t="shared" si="57"/>
        <v>1361614.1666666667</v>
      </c>
      <c r="AU68" s="1">
        <f t="shared" si="58"/>
        <v>228223228.29914141</v>
      </c>
    </row>
    <row r="69" spans="1:48" x14ac:dyDescent="0.15">
      <c r="C69" s="7">
        <v>11</v>
      </c>
      <c r="D69" s="8">
        <v>9.7300426213000009</v>
      </c>
      <c r="E69" s="10">
        <f t="shared" si="59"/>
        <v>14.5378966569032</v>
      </c>
      <c r="F69" s="7" t="s">
        <v>85</v>
      </c>
      <c r="G69" s="1">
        <v>12</v>
      </c>
      <c r="H69" s="9">
        <f t="shared" si="41"/>
        <v>9.7300426213000009</v>
      </c>
      <c r="I69" s="9">
        <f t="shared" si="42"/>
        <v>282.88004262129999</v>
      </c>
      <c r="J69" s="9">
        <f t="shared" si="43"/>
        <v>5.9387748891943808E-2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0.20099354159012134</v>
      </c>
      <c r="P69" s="9">
        <f t="shared" si="46"/>
        <v>1.1936553976856589E-2</v>
      </c>
      <c r="Q69" s="12">
        <f t="shared" si="47"/>
        <v>2.267945255602752E-3</v>
      </c>
      <c r="R69" s="9">
        <f t="shared" si="48"/>
        <v>1.8955666666666669E-2</v>
      </c>
      <c r="S69" s="13">
        <f t="shared" si="49"/>
        <v>0.11964471076034</v>
      </c>
      <c r="T69" s="2">
        <f t="shared" si="50"/>
        <v>0.01</v>
      </c>
      <c r="U69" s="14">
        <f t="shared" si="51"/>
        <v>1.1964471076033999E-3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1.31964471076034E-2</v>
      </c>
      <c r="AR69" s="9">
        <f t="shared" si="55"/>
        <v>9.9766666666666666</v>
      </c>
      <c r="AS69" s="1">
        <f t="shared" si="56"/>
        <v>0.19</v>
      </c>
      <c r="AT69" s="1">
        <f t="shared" si="57"/>
        <v>1361614.1666666667</v>
      </c>
      <c r="AU69" s="1">
        <f t="shared" si="58"/>
        <v>228204891.15442955</v>
      </c>
      <c r="AV69" s="1">
        <f>SUM(AU58:AU69)</f>
        <v>3913595015.1752386</v>
      </c>
    </row>
    <row r="70" spans="1:48" x14ac:dyDescent="0.15">
      <c r="C70" s="7">
        <v>12</v>
      </c>
      <c r="D70" s="8">
        <v>7.2757183684838704</v>
      </c>
      <c r="E70" s="10">
        <f t="shared" si="59"/>
        <v>9.7300426213000009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7.0363132419354804</v>
      </c>
      <c r="E73" s="7"/>
      <c r="F73" s="7"/>
      <c r="G73" s="1">
        <v>1</v>
      </c>
      <c r="H73" s="9">
        <f t="shared" ref="H73:H84" si="61">E74</f>
        <v>7.0363132419354804</v>
      </c>
      <c r="I73" s="9">
        <f t="shared" ref="I73:I84" si="62">H73+273.15</f>
        <v>280.18631324193547</v>
      </c>
      <c r="J73" s="9">
        <f t="shared" ref="J73:J84" si="63">EXP(($C$15*(I73-$C$13))/($C$16*I73*$C$13))</f>
        <v>4.2656082274573272E-2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4.6708410090657735E-3</v>
      </c>
      <c r="Q73" s="12">
        <f t="shared" ref="Q73:Q84" si="67">P73*$B$75</f>
        <v>8.4075138163183924E-4</v>
      </c>
      <c r="R73" s="9">
        <f t="shared" ref="R73:R84" si="68">L73*$B$75</f>
        <v>1.9710000000000002E-2</v>
      </c>
      <c r="S73" s="13">
        <f t="shared" ref="S73:S84" si="69">Q73/R73</f>
        <v>4.2656082274573272E-2</v>
      </c>
      <c r="T73" s="2">
        <f t="shared" ref="T73:T84" si="70">$B$74/100</f>
        <v>0.01</v>
      </c>
      <c r="U73" s="14">
        <f t="shared" ref="U73:U84" si="71">S73*T73</f>
        <v>4.2656082274573274E-4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1.3026560822745732E-2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219778.33333333334</v>
      </c>
      <c r="AU73" s="1">
        <f t="shared" ref="AU73:AU84" si="78">AT73*10000*AS73*0.67*AR73*AQ73</f>
        <v>37807335.760498382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6.0657342835161296</v>
      </c>
      <c r="E74" s="10">
        <f t="shared" ref="E74:E85" si="79">D73</f>
        <v>7.0363132419354804</v>
      </c>
      <c r="F74" s="7" t="s">
        <v>83</v>
      </c>
      <c r="G74" s="1">
        <v>2</v>
      </c>
      <c r="H74" s="9">
        <f t="shared" si="61"/>
        <v>6.0657342835161296</v>
      </c>
      <c r="I74" s="9">
        <f t="shared" si="62"/>
        <v>279.2157342835161</v>
      </c>
      <c r="J74" s="9">
        <f t="shared" si="63"/>
        <v>3.7802371862659487E-2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0.21432915899093424</v>
      </c>
      <c r="P74" s="9">
        <f t="shared" si="66"/>
        <v>8.1021505691863636E-3</v>
      </c>
      <c r="Q74" s="12">
        <f t="shared" si="67"/>
        <v>1.4583871024535454E-3</v>
      </c>
      <c r="R74" s="9">
        <f t="shared" si="68"/>
        <v>1.9710000000000002E-2</v>
      </c>
      <c r="S74" s="13">
        <f t="shared" si="69"/>
        <v>7.3992242640971345E-2</v>
      </c>
      <c r="T74" s="2">
        <f t="shared" si="70"/>
        <v>0.01</v>
      </c>
      <c r="U74" s="14">
        <f t="shared" si="71"/>
        <v>7.3992242640971348E-4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1.3339922426409714E-2</v>
      </c>
      <c r="AR74" s="9">
        <f t="shared" si="75"/>
        <v>10.950000000000001</v>
      </c>
      <c r="AS74" s="1">
        <f t="shared" si="76"/>
        <v>0.18</v>
      </c>
      <c r="AT74" s="1">
        <f t="shared" si="77"/>
        <v>219778.33333333334</v>
      </c>
      <c r="AU74" s="1">
        <f t="shared" si="78"/>
        <v>38716813.521004871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4.7058402488965498</v>
      </c>
      <c r="E75" s="10">
        <f t="shared" si="79"/>
        <v>6.0657342835161296</v>
      </c>
      <c r="F75" s="7" t="s">
        <v>83</v>
      </c>
      <c r="G75" s="1">
        <v>3</v>
      </c>
      <c r="H75" s="9">
        <f t="shared" si="61"/>
        <v>4.7058402488965498</v>
      </c>
      <c r="I75" s="9">
        <f t="shared" si="62"/>
        <v>277.85584024889653</v>
      </c>
      <c r="J75" s="9">
        <f t="shared" si="63"/>
        <v>3.1871117339947123E-2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0.31572700842174789</v>
      </c>
      <c r="P75" s="9">
        <f t="shared" si="66"/>
        <v>1.0062572532800001E-2</v>
      </c>
      <c r="Q75" s="12">
        <f t="shared" si="67"/>
        <v>1.811263055904E-3</v>
      </c>
      <c r="R75" s="9">
        <f t="shared" si="68"/>
        <v>1.9710000000000002E-2</v>
      </c>
      <c r="S75" s="13">
        <f t="shared" si="69"/>
        <v>9.1895639568949763E-2</v>
      </c>
      <c r="T75" s="2">
        <f t="shared" si="70"/>
        <v>0.01</v>
      </c>
      <c r="U75" s="14">
        <f t="shared" si="71"/>
        <v>9.1895639568949762E-4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1.3518956395689497E-2</v>
      </c>
      <c r="AR75" s="9">
        <f t="shared" si="75"/>
        <v>10.950000000000001</v>
      </c>
      <c r="AS75" s="1">
        <f t="shared" si="76"/>
        <v>0.18</v>
      </c>
      <c r="AT75" s="1">
        <f t="shared" si="77"/>
        <v>219778.33333333334</v>
      </c>
      <c r="AU75" s="1">
        <f t="shared" si="78"/>
        <v>39236428.596787311</v>
      </c>
    </row>
    <row r="76" spans="1:48" x14ac:dyDescent="0.15">
      <c r="C76" s="7">
        <v>3</v>
      </c>
      <c r="D76" s="8">
        <v>10.3791858678387</v>
      </c>
      <c r="E76" s="10">
        <f t="shared" si="79"/>
        <v>4.7058402488965498</v>
      </c>
      <c r="F76" s="7" t="s">
        <v>83</v>
      </c>
      <c r="G76" s="1">
        <v>4</v>
      </c>
      <c r="H76" s="9">
        <f t="shared" si="61"/>
        <v>10.3791858678387</v>
      </c>
      <c r="I76" s="9">
        <f t="shared" si="62"/>
        <v>283.52918586783869</v>
      </c>
      <c r="J76" s="9">
        <f t="shared" si="63"/>
        <v>6.4257175785607329E-2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0.41516443588894786</v>
      </c>
      <c r="P76" s="9">
        <f t="shared" si="66"/>
        <v>2.6677294136848627E-2</v>
      </c>
      <c r="Q76" s="12">
        <f t="shared" si="67"/>
        <v>4.8019129446327524E-3</v>
      </c>
      <c r="R76" s="9">
        <f t="shared" si="68"/>
        <v>1.9710000000000002E-2</v>
      </c>
      <c r="S76" s="13">
        <f t="shared" si="69"/>
        <v>0.24362825695752166</v>
      </c>
      <c r="T76" s="2">
        <f t="shared" si="70"/>
        <v>0.01</v>
      </c>
      <c r="U76" s="14">
        <f t="shared" si="71"/>
        <v>2.4362825695752165E-3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1.5036282569575217E-2</v>
      </c>
      <c r="AR76" s="9">
        <f t="shared" si="75"/>
        <v>10.950000000000001</v>
      </c>
      <c r="AS76" s="1">
        <f t="shared" si="76"/>
        <v>0.18</v>
      </c>
      <c r="AT76" s="1">
        <f t="shared" si="77"/>
        <v>219778.33333333334</v>
      </c>
      <c r="AU76" s="1">
        <f t="shared" si="78"/>
        <v>43640204.919247083</v>
      </c>
    </row>
    <row r="77" spans="1:48" x14ac:dyDescent="0.15">
      <c r="C77" s="7">
        <v>4</v>
      </c>
      <c r="D77" s="8">
        <v>10.293256233233301</v>
      </c>
      <c r="E77" s="10">
        <f t="shared" si="79"/>
        <v>10.3791858678387</v>
      </c>
      <c r="F77" s="7" t="s">
        <v>83</v>
      </c>
      <c r="G77" s="1">
        <v>5</v>
      </c>
      <c r="H77" s="9">
        <f t="shared" si="61"/>
        <v>10.293256233233301</v>
      </c>
      <c r="I77" s="9">
        <f t="shared" si="62"/>
        <v>283.44325623323329</v>
      </c>
      <c r="J77" s="9">
        <f t="shared" si="63"/>
        <v>6.3591661024027482E-2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0.36906278466449427</v>
      </c>
      <c r="O77" s="9">
        <f t="shared" si="80"/>
        <v>0.12892435708760497</v>
      </c>
      <c r="P77" s="9">
        <f t="shared" si="66"/>
        <v>8.19851401365565E-3</v>
      </c>
      <c r="Q77" s="12">
        <f t="shared" si="67"/>
        <v>1.475732522458017E-3</v>
      </c>
      <c r="R77" s="9">
        <f t="shared" si="68"/>
        <v>1.9710000000000002E-2</v>
      </c>
      <c r="S77" s="13">
        <f t="shared" si="69"/>
        <v>7.4872274097311869E-2</v>
      </c>
      <c r="T77" s="2">
        <f t="shared" si="70"/>
        <v>0.01</v>
      </c>
      <c r="U77" s="14">
        <f t="shared" si="71"/>
        <v>7.4872274097311875E-4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1.3348722740973118E-2</v>
      </c>
      <c r="AR77" s="9">
        <f t="shared" si="75"/>
        <v>10.950000000000001</v>
      </c>
      <c r="AS77" s="1">
        <f t="shared" si="76"/>
        <v>0.18</v>
      </c>
      <c r="AT77" s="1">
        <f t="shared" si="77"/>
        <v>219778.33333333334</v>
      </c>
      <c r="AU77" s="1">
        <f t="shared" si="78"/>
        <v>38742354.909251854</v>
      </c>
    </row>
    <row r="78" spans="1:48" x14ac:dyDescent="0.15">
      <c r="C78" s="7">
        <v>5</v>
      </c>
      <c r="D78" s="8">
        <v>17.1499317790323</v>
      </c>
      <c r="E78" s="10">
        <f t="shared" si="79"/>
        <v>10.293256233233301</v>
      </c>
      <c r="F78" s="7" t="s">
        <v>85</v>
      </c>
      <c r="G78" s="1">
        <v>6</v>
      </c>
      <c r="H78" s="9">
        <f t="shared" si="61"/>
        <v>17.1499317790323</v>
      </c>
      <c r="I78" s="9">
        <f t="shared" si="62"/>
        <v>290.29993177903225</v>
      </c>
      <c r="J78" s="9">
        <f t="shared" si="63"/>
        <v>0.1431434687966476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0.23022584307394933</v>
      </c>
      <c r="P78" s="9">
        <f t="shared" si="66"/>
        <v>3.2955325784237752E-2</v>
      </c>
      <c r="Q78" s="12">
        <f t="shared" si="67"/>
        <v>5.9319586411627949E-3</v>
      </c>
      <c r="R78" s="9">
        <f t="shared" si="68"/>
        <v>1.9710000000000002E-2</v>
      </c>
      <c r="S78" s="13">
        <f t="shared" si="69"/>
        <v>0.30096187930810725</v>
      </c>
      <c r="T78" s="2">
        <f t="shared" si="70"/>
        <v>0.01</v>
      </c>
      <c r="U78" s="14">
        <f t="shared" si="71"/>
        <v>3.0096187930810725E-3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3"/>
        <v>1.0799999999999999E-2</v>
      </c>
      <c r="AQ78" s="1">
        <f t="shared" si="74"/>
        <v>2.4609618793081073E-2</v>
      </c>
      <c r="AR78" s="9">
        <f t="shared" si="75"/>
        <v>10.950000000000001</v>
      </c>
      <c r="AS78" s="1">
        <f t="shared" si="76"/>
        <v>0.18</v>
      </c>
      <c r="AT78" s="1">
        <f t="shared" si="77"/>
        <v>219778.33333333334</v>
      </c>
      <c r="AU78" s="1">
        <f t="shared" si="78"/>
        <v>71425154.598232076</v>
      </c>
    </row>
    <row r="79" spans="1:48" x14ac:dyDescent="0.15">
      <c r="C79" s="7">
        <v>6</v>
      </c>
      <c r="D79" s="8">
        <v>21.386237380666699</v>
      </c>
      <c r="E79" s="10">
        <f t="shared" si="79"/>
        <v>17.1499317790323</v>
      </c>
      <c r="F79" s="7" t="s">
        <v>83</v>
      </c>
      <c r="G79" s="1">
        <v>7</v>
      </c>
      <c r="H79" s="9">
        <f t="shared" si="61"/>
        <v>21.386237380666699</v>
      </c>
      <c r="I79" s="9">
        <f t="shared" si="62"/>
        <v>294.53623738066665</v>
      </c>
      <c r="J79" s="9">
        <f t="shared" si="63"/>
        <v>0.23188895186118771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0.30677051728971161</v>
      </c>
      <c r="P79" s="9">
        <f t="shared" si="66"/>
        <v>7.1136693716225594E-2</v>
      </c>
      <c r="Q79" s="12">
        <f t="shared" si="67"/>
        <v>1.2804604868920606E-2</v>
      </c>
      <c r="R79" s="9">
        <f t="shared" si="68"/>
        <v>1.9710000000000002E-2</v>
      </c>
      <c r="S79" s="13">
        <f t="shared" si="69"/>
        <v>0.64965017092443456</v>
      </c>
      <c r="T79" s="2">
        <f t="shared" si="70"/>
        <v>0.01</v>
      </c>
      <c r="U79" s="14">
        <f t="shared" si="71"/>
        <v>6.4965017092443456E-3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2.8096501709244347E-2</v>
      </c>
      <c r="AR79" s="9">
        <f t="shared" si="75"/>
        <v>10.950000000000001</v>
      </c>
      <c r="AS79" s="1">
        <f t="shared" si="76"/>
        <v>0.18</v>
      </c>
      <c r="AT79" s="1">
        <f t="shared" si="77"/>
        <v>219778.33333333334</v>
      </c>
      <c r="AU79" s="1">
        <f t="shared" si="78"/>
        <v>81545228.112857834</v>
      </c>
    </row>
    <row r="80" spans="1:48" x14ac:dyDescent="0.15">
      <c r="C80" s="7">
        <v>7</v>
      </c>
      <c r="D80" s="8">
        <v>22.563337199354802</v>
      </c>
      <c r="E80" s="10">
        <f t="shared" si="79"/>
        <v>21.386237380666699</v>
      </c>
      <c r="F80" s="7" t="s">
        <v>83</v>
      </c>
      <c r="G80" s="1">
        <v>8</v>
      </c>
      <c r="H80" s="9">
        <f t="shared" si="61"/>
        <v>22.563337199354802</v>
      </c>
      <c r="I80" s="9">
        <f t="shared" si="62"/>
        <v>295.71333719935478</v>
      </c>
      <c r="J80" s="9">
        <f t="shared" si="63"/>
        <v>0.26450166546479748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0.34513382357348604</v>
      </c>
      <c r="P80" s="9">
        <f t="shared" si="66"/>
        <v>9.1288471143420633E-2</v>
      </c>
      <c r="Q80" s="12">
        <f t="shared" si="67"/>
        <v>1.6431924805815713E-2</v>
      </c>
      <c r="R80" s="9">
        <f t="shared" si="68"/>
        <v>1.9710000000000002E-2</v>
      </c>
      <c r="S80" s="13">
        <f t="shared" si="69"/>
        <v>0.83368466797644403</v>
      </c>
      <c r="T80" s="2">
        <f t="shared" si="70"/>
        <v>0.01</v>
      </c>
      <c r="U80" s="14">
        <f t="shared" si="71"/>
        <v>8.3368466797644411E-3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2.9936846679764442E-2</v>
      </c>
      <c r="AR80" s="9">
        <f t="shared" si="75"/>
        <v>10.950000000000001</v>
      </c>
      <c r="AS80" s="1">
        <f t="shared" si="76"/>
        <v>0.18</v>
      </c>
      <c r="AT80" s="1">
        <f t="shared" si="77"/>
        <v>219778.33333333334</v>
      </c>
      <c r="AU80" s="1">
        <f t="shared" si="78"/>
        <v>86886510.525181606</v>
      </c>
    </row>
    <row r="81" spans="1:48" x14ac:dyDescent="0.15">
      <c r="C81" s="7">
        <v>8</v>
      </c>
      <c r="D81" s="8">
        <v>23.891257847741901</v>
      </c>
      <c r="E81" s="10">
        <f t="shared" si="79"/>
        <v>22.563337199354802</v>
      </c>
      <c r="F81" s="7" t="s">
        <v>83</v>
      </c>
      <c r="G81" s="1">
        <v>9</v>
      </c>
      <c r="H81" s="9">
        <f t="shared" si="61"/>
        <v>23.891257847741901</v>
      </c>
      <c r="I81" s="9">
        <f t="shared" si="62"/>
        <v>297.04125784774186</v>
      </c>
      <c r="J81" s="9">
        <f t="shared" si="63"/>
        <v>0.3064470455185791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0.36334535243006538</v>
      </c>
      <c r="P81" s="9">
        <f t="shared" si="66"/>
        <v>0.11134610975510041</v>
      </c>
      <c r="Q81" s="12">
        <f t="shared" si="67"/>
        <v>2.0042299755918074E-2</v>
      </c>
      <c r="R81" s="9">
        <f t="shared" si="68"/>
        <v>1.9710000000000002E-2</v>
      </c>
      <c r="S81" s="13">
        <f t="shared" si="69"/>
        <v>1.0168594498182686</v>
      </c>
      <c r="T81" s="2">
        <f t="shared" si="70"/>
        <v>0.01</v>
      </c>
      <c r="U81" s="14">
        <f t="shared" si="71"/>
        <v>1.0168594498182686E-2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3.1768594498182687E-2</v>
      </c>
      <c r="AR81" s="9">
        <f t="shared" si="75"/>
        <v>10.950000000000001</v>
      </c>
      <c r="AS81" s="1">
        <f t="shared" si="76"/>
        <v>0.18</v>
      </c>
      <c r="AT81" s="1">
        <f t="shared" si="77"/>
        <v>219778.33333333334</v>
      </c>
      <c r="AU81" s="1">
        <f t="shared" si="78"/>
        <v>92202841.193102434</v>
      </c>
    </row>
    <row r="82" spans="1:48" x14ac:dyDescent="0.15">
      <c r="C82" s="7">
        <v>9</v>
      </c>
      <c r="D82" s="8">
        <v>19.428405061666702</v>
      </c>
      <c r="E82" s="10">
        <f t="shared" si="79"/>
        <v>23.891257847741901</v>
      </c>
      <c r="F82" s="7" t="s">
        <v>83</v>
      </c>
      <c r="G82" s="1">
        <v>10</v>
      </c>
      <c r="H82" s="9">
        <f t="shared" si="61"/>
        <v>19.428405061666702</v>
      </c>
      <c r="I82" s="9">
        <f t="shared" si="62"/>
        <v>292.57840506166667</v>
      </c>
      <c r="J82" s="9">
        <f t="shared" si="63"/>
        <v>0.18586968317630778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0.36149924267496503</v>
      </c>
      <c r="P82" s="9">
        <f t="shared" si="66"/>
        <v>6.7191749704470949E-2</v>
      </c>
      <c r="Q82" s="12">
        <f t="shared" si="67"/>
        <v>1.2094514946804771E-2</v>
      </c>
      <c r="R82" s="9">
        <f t="shared" si="68"/>
        <v>1.9710000000000002E-2</v>
      </c>
      <c r="S82" s="13">
        <f t="shared" si="69"/>
        <v>0.61362328497233742</v>
      </c>
      <c r="T82" s="2">
        <f t="shared" si="70"/>
        <v>0.01</v>
      </c>
      <c r="U82" s="14">
        <f t="shared" si="71"/>
        <v>6.1362328497233743E-3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2.7736232849723375E-2</v>
      </c>
      <c r="AR82" s="9">
        <f t="shared" si="75"/>
        <v>10.950000000000001</v>
      </c>
      <c r="AS82" s="1">
        <f t="shared" si="76"/>
        <v>0.18</v>
      </c>
      <c r="AT82" s="1">
        <f t="shared" si="77"/>
        <v>219778.33333333334</v>
      </c>
      <c r="AU82" s="1">
        <f t="shared" si="78"/>
        <v>80499610.169541746</v>
      </c>
    </row>
    <row r="83" spans="1:48" x14ac:dyDescent="0.15">
      <c r="C83" s="7">
        <v>10</v>
      </c>
      <c r="D83" s="8">
        <v>14.5378966569032</v>
      </c>
      <c r="E83" s="10">
        <f t="shared" si="79"/>
        <v>19.428405061666702</v>
      </c>
      <c r="F83" s="7" t="s">
        <v>83</v>
      </c>
      <c r="G83" s="1">
        <v>11</v>
      </c>
      <c r="H83" s="9">
        <f t="shared" si="61"/>
        <v>14.5378966569032</v>
      </c>
      <c r="I83" s="9">
        <f t="shared" si="62"/>
        <v>287.68789665690315</v>
      </c>
      <c r="J83" s="9">
        <f t="shared" si="63"/>
        <v>0.10556428370251504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0.2795921183219694</v>
      </c>
      <c r="O83" s="9">
        <f t="shared" si="80"/>
        <v>0.12421537464852472</v>
      </c>
      <c r="P83" s="9">
        <f t="shared" si="66"/>
        <v>1.3112707049611058E-2</v>
      </c>
      <c r="Q83" s="12">
        <f t="shared" si="67"/>
        <v>2.3602872689299902E-3</v>
      </c>
      <c r="R83" s="9">
        <f t="shared" si="68"/>
        <v>1.9710000000000002E-2</v>
      </c>
      <c r="S83" s="13">
        <f t="shared" si="69"/>
        <v>0.11975074931151648</v>
      </c>
      <c r="T83" s="2">
        <f t="shared" si="70"/>
        <v>0.01</v>
      </c>
      <c r="U83" s="14">
        <f t="shared" si="71"/>
        <v>1.1975074931151648E-3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1.3797507493115166E-2</v>
      </c>
      <c r="AR83" s="9">
        <f t="shared" si="75"/>
        <v>10.950000000000001</v>
      </c>
      <c r="AS83" s="1">
        <f t="shared" si="76"/>
        <v>0.18</v>
      </c>
      <c r="AT83" s="1">
        <f t="shared" si="77"/>
        <v>219778.33333333334</v>
      </c>
      <c r="AU83" s="1">
        <f t="shared" si="78"/>
        <v>40044874.894327238</v>
      </c>
    </row>
    <row r="84" spans="1:48" x14ac:dyDescent="0.15">
      <c r="C84" s="7">
        <v>11</v>
      </c>
      <c r="D84" s="8">
        <v>9.7300426213000009</v>
      </c>
      <c r="E84" s="10">
        <f t="shared" si="79"/>
        <v>14.5378966569032</v>
      </c>
      <c r="F84" s="7" t="s">
        <v>85</v>
      </c>
      <c r="G84" s="1">
        <v>12</v>
      </c>
      <c r="H84" s="9">
        <f t="shared" si="61"/>
        <v>9.7300426213000009</v>
      </c>
      <c r="I84" s="9">
        <f t="shared" si="62"/>
        <v>282.88004262129999</v>
      </c>
      <c r="J84" s="9">
        <f t="shared" si="63"/>
        <v>5.9387748891943808E-2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0.22060266759891367</v>
      </c>
      <c r="P84" s="9">
        <f t="shared" si="66"/>
        <v>1.3101095828257234E-2</v>
      </c>
      <c r="Q84" s="12">
        <f t="shared" si="67"/>
        <v>2.3581972490863022E-3</v>
      </c>
      <c r="R84" s="9">
        <f t="shared" si="68"/>
        <v>1.9710000000000002E-2</v>
      </c>
      <c r="S84" s="13">
        <f t="shared" si="69"/>
        <v>0.11964471076034003</v>
      </c>
      <c r="T84" s="2">
        <f t="shared" si="70"/>
        <v>0.01</v>
      </c>
      <c r="U84" s="14">
        <f t="shared" si="71"/>
        <v>1.1964471076034004E-3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1.37964471076034E-2</v>
      </c>
      <c r="AR84" s="9">
        <f t="shared" si="75"/>
        <v>10.950000000000001</v>
      </c>
      <c r="AS84" s="1">
        <f t="shared" si="76"/>
        <v>0.18</v>
      </c>
      <c r="AT84" s="1">
        <f t="shared" si="77"/>
        <v>219778.33333333334</v>
      </c>
      <c r="AU84" s="1">
        <f t="shared" si="78"/>
        <v>40041797.309105448</v>
      </c>
      <c r="AV84" s="1">
        <f>SUM(AU73:AU84)</f>
        <v>690789154.50913787</v>
      </c>
    </row>
    <row r="85" spans="1:48" x14ac:dyDescent="0.15">
      <c r="C85" s="7">
        <v>12</v>
      </c>
      <c r="D85" s="8">
        <v>7.2757183684838704</v>
      </c>
      <c r="E85" s="10">
        <f t="shared" si="79"/>
        <v>9.7300426213000009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7.0363132419354804</v>
      </c>
      <c r="E89" s="7"/>
      <c r="F89" s="7"/>
      <c r="G89" s="1">
        <v>1</v>
      </c>
      <c r="H89" s="9">
        <f t="shared" ref="H89:H100" si="81">E90</f>
        <v>7.0363132419354804</v>
      </c>
      <c r="I89" s="9">
        <f t="shared" ref="I89:I100" si="82">H89+273.15</f>
        <v>280.18631324193547</v>
      </c>
      <c r="J89" s="9">
        <f t="shared" ref="J89:J100" si="83">EXP(($C$15*(I89-$C$13))/($C$16*I89*$C$13))</f>
        <v>4.2656082274573272E-2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0.22630224688923672</v>
      </c>
      <c r="Q89" s="12">
        <f t="shared" ref="Q89:Q100" si="87">P89*$B$91</f>
        <v>0.10183601110015653</v>
      </c>
      <c r="R89" s="9">
        <f t="shared" ref="R89:R100" si="88">L89*$B$91</f>
        <v>2.3873737500000001</v>
      </c>
      <c r="S89" s="13">
        <f t="shared" ref="S89:S100" si="89">Q89/R89</f>
        <v>4.2656082274573272E-2</v>
      </c>
      <c r="T89" s="2">
        <f t="shared" ref="T89:T100" si="90">$B$90/100</f>
        <v>0.51</v>
      </c>
      <c r="U89" s="14">
        <f t="shared" ref="U89:U100" si="91">S89*T89</f>
        <v>2.1754601960032368E-2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3.6896012490949759E-2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2104200</v>
      </c>
      <c r="AN89" s="1">
        <f t="shared" ref="AN89:AN100" si="96">AM89*10000*AK89*AJ89</f>
        <v>8076146221.0165606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6.0657342835161296</v>
      </c>
      <c r="E90" s="10">
        <f t="shared" ref="E90:E101" si="97">D89</f>
        <v>7.0363132419354804</v>
      </c>
      <c r="F90" s="7" t="s">
        <v>83</v>
      </c>
      <c r="G90" s="1">
        <v>2</v>
      </c>
      <c r="H90" s="9">
        <f t="shared" si="81"/>
        <v>6.0657342835161296</v>
      </c>
      <c r="I90" s="9">
        <f t="shared" si="82"/>
        <v>279.2157342835161</v>
      </c>
      <c r="J90" s="9">
        <f t="shared" si="83"/>
        <v>3.7802371862659487E-2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10.384247753110763</v>
      </c>
      <c r="P90" s="9">
        <f t="shared" si="86"/>
        <v>0.3925491950770793</v>
      </c>
      <c r="Q90" s="12">
        <f t="shared" si="87"/>
        <v>0.17664713778468569</v>
      </c>
      <c r="R90" s="9">
        <f t="shared" si="88"/>
        <v>2.3873737500000001</v>
      </c>
      <c r="S90" s="13">
        <f t="shared" si="89"/>
        <v>7.3992242640971359E-2</v>
      </c>
      <c r="T90" s="2">
        <f t="shared" si="90"/>
        <v>0.51</v>
      </c>
      <c r="U90" s="14">
        <f t="shared" si="91"/>
        <v>3.7736043746895397E-2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4.1714417189688963E-2</v>
      </c>
      <c r="AK90" s="9">
        <f t="shared" si="93"/>
        <v>10.4025</v>
      </c>
      <c r="AL90" s="1">
        <f t="shared" si="94"/>
        <v>0.45</v>
      </c>
      <c r="AM90" s="17">
        <f t="shared" si="95"/>
        <v>2104200</v>
      </c>
      <c r="AN90" s="1">
        <f t="shared" si="96"/>
        <v>9130843958.5727882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4.7058402488965498</v>
      </c>
      <c r="E91" s="10">
        <f t="shared" si="97"/>
        <v>6.0657342835161296</v>
      </c>
      <c r="F91" s="7" t="s">
        <v>83</v>
      </c>
      <c r="G91" s="1">
        <v>3</v>
      </c>
      <c r="H91" s="9">
        <f t="shared" si="81"/>
        <v>4.7058402488965498</v>
      </c>
      <c r="I91" s="9">
        <f t="shared" si="82"/>
        <v>277.85584024889653</v>
      </c>
      <c r="J91" s="9">
        <f t="shared" si="83"/>
        <v>3.1871117339947123E-2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15.296973558033685</v>
      </c>
      <c r="P91" s="9">
        <f t="shared" si="86"/>
        <v>0.48753163921415998</v>
      </c>
      <c r="Q91" s="12">
        <f t="shared" si="87"/>
        <v>0.219389237646372</v>
      </c>
      <c r="R91" s="9">
        <f t="shared" si="88"/>
        <v>2.3873737500000001</v>
      </c>
      <c r="S91" s="13">
        <f t="shared" si="89"/>
        <v>9.1895639568949763E-2</v>
      </c>
      <c r="T91" s="2">
        <f t="shared" si="90"/>
        <v>0.51</v>
      </c>
      <c r="U91" s="14">
        <f t="shared" si="91"/>
        <v>4.6866776180164382E-2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4.4467333018319566E-2</v>
      </c>
      <c r="AK91" s="9">
        <f t="shared" si="93"/>
        <v>10.4025</v>
      </c>
      <c r="AL91" s="1">
        <f t="shared" si="94"/>
        <v>0.45</v>
      </c>
      <c r="AM91" s="17">
        <f t="shared" si="95"/>
        <v>2104200</v>
      </c>
      <c r="AN91" s="1">
        <f t="shared" si="96"/>
        <v>9733428066.316824</v>
      </c>
    </row>
    <row r="92" spans="1:48" x14ac:dyDescent="0.15">
      <c r="C92" s="7">
        <v>3</v>
      </c>
      <c r="D92" s="8">
        <v>10.3791858678387</v>
      </c>
      <c r="E92" s="10">
        <f t="shared" si="97"/>
        <v>4.7058402488965498</v>
      </c>
      <c r="F92" s="7" t="s">
        <v>83</v>
      </c>
      <c r="G92" s="1">
        <v>4</v>
      </c>
      <c r="H92" s="9">
        <f t="shared" si="81"/>
        <v>10.3791858678387</v>
      </c>
      <c r="I92" s="9">
        <f t="shared" si="82"/>
        <v>283.52918586783869</v>
      </c>
      <c r="J92" s="9">
        <f t="shared" si="83"/>
        <v>6.4257175785607329E-2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20.114716918819525</v>
      </c>
      <c r="P92" s="9">
        <f t="shared" si="86"/>
        <v>1.2925149009303161</v>
      </c>
      <c r="Q92" s="12">
        <f t="shared" si="87"/>
        <v>0.58163170541864229</v>
      </c>
      <c r="R92" s="9">
        <f t="shared" si="88"/>
        <v>2.3873737500000001</v>
      </c>
      <c r="S92" s="13">
        <f t="shared" si="89"/>
        <v>0.24362825695752174</v>
      </c>
      <c r="T92" s="2">
        <f t="shared" si="90"/>
        <v>0.51</v>
      </c>
      <c r="U92" s="14">
        <f t="shared" si="91"/>
        <v>0.12425041104833609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6.7798498931073342E-2</v>
      </c>
      <c r="AK92" s="9">
        <f t="shared" si="93"/>
        <v>10.4025</v>
      </c>
      <c r="AL92" s="1">
        <f t="shared" si="94"/>
        <v>0.45</v>
      </c>
      <c r="AM92" s="17">
        <f t="shared" si="95"/>
        <v>2104200</v>
      </c>
      <c r="AN92" s="1">
        <f t="shared" si="96"/>
        <v>14840373090.915779</v>
      </c>
    </row>
    <row r="93" spans="1:48" x14ac:dyDescent="0.15">
      <c r="C93" s="7">
        <v>4</v>
      </c>
      <c r="D93" s="8">
        <v>10.293256233233301</v>
      </c>
      <c r="E93" s="10">
        <f t="shared" si="97"/>
        <v>10.3791858678387</v>
      </c>
      <c r="F93" s="7" t="s">
        <v>83</v>
      </c>
      <c r="G93" s="1">
        <v>5</v>
      </c>
      <c r="H93" s="9">
        <f t="shared" si="81"/>
        <v>10.293256233233301</v>
      </c>
      <c r="I93" s="9">
        <f t="shared" si="82"/>
        <v>283.44325623323329</v>
      </c>
      <c r="J93" s="9">
        <f t="shared" si="83"/>
        <v>6.3591661024027482E-2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17.881091916994748</v>
      </c>
      <c r="O93" s="9">
        <f t="shared" si="98"/>
        <v>6.2463851008944609</v>
      </c>
      <c r="P93" s="9">
        <f t="shared" si="86"/>
        <v>0.39721800396161627</v>
      </c>
      <c r="Q93" s="12">
        <f t="shared" si="87"/>
        <v>0.17874810178272732</v>
      </c>
      <c r="R93" s="9">
        <f t="shared" si="88"/>
        <v>2.3873737500000001</v>
      </c>
      <c r="S93" s="13">
        <f t="shared" si="89"/>
        <v>7.4872274097311869E-2</v>
      </c>
      <c r="T93" s="2">
        <f t="shared" si="90"/>
        <v>0.51</v>
      </c>
      <c r="U93" s="14">
        <f t="shared" si="91"/>
        <v>3.8184859789629051E-2</v>
      </c>
      <c r="V93" s="2">
        <v>220.1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118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2"/>
        <v>5.7113735226573155E-2</v>
      </c>
      <c r="AK93" s="9">
        <f t="shared" si="93"/>
        <v>10.4025</v>
      </c>
      <c r="AL93" s="1">
        <f t="shared" si="94"/>
        <v>0.45</v>
      </c>
      <c r="AM93" s="17">
        <f t="shared" si="95"/>
        <v>2104200</v>
      </c>
      <c r="AN93" s="1">
        <f t="shared" si="96"/>
        <v>12501591521.072138</v>
      </c>
    </row>
    <row r="94" spans="1:48" x14ac:dyDescent="0.15">
      <c r="C94" s="7">
        <v>5</v>
      </c>
      <c r="D94" s="8">
        <v>17.1499317790323</v>
      </c>
      <c r="E94" s="10">
        <f t="shared" si="97"/>
        <v>10.293256233233301</v>
      </c>
      <c r="F94" s="7" t="s">
        <v>85</v>
      </c>
      <c r="G94" s="1">
        <v>6</v>
      </c>
      <c r="H94" s="9">
        <f t="shared" si="81"/>
        <v>17.1499317790323</v>
      </c>
      <c r="I94" s="9">
        <f t="shared" si="82"/>
        <v>290.29993177903225</v>
      </c>
      <c r="J94" s="9">
        <f t="shared" si="83"/>
        <v>0.1431434687966476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11.154442096932845</v>
      </c>
      <c r="P94" s="9">
        <f t="shared" si="86"/>
        <v>1.5966855342463193</v>
      </c>
      <c r="Q94" s="12">
        <f t="shared" si="87"/>
        <v>0.71850849041084375</v>
      </c>
      <c r="R94" s="9">
        <f t="shared" si="88"/>
        <v>2.3873737500000001</v>
      </c>
      <c r="S94" s="13">
        <f t="shared" si="89"/>
        <v>0.30096187930810736</v>
      </c>
      <c r="T94" s="2">
        <f t="shared" si="90"/>
        <v>0.51</v>
      </c>
      <c r="U94" s="14">
        <f t="shared" si="91"/>
        <v>0.15349055844713475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9.2732403371811128E-2</v>
      </c>
      <c r="AK94" s="9">
        <f t="shared" si="93"/>
        <v>10.4025</v>
      </c>
      <c r="AL94" s="1">
        <f t="shared" si="94"/>
        <v>0.45</v>
      </c>
      <c r="AM94" s="17">
        <f t="shared" si="95"/>
        <v>2104200</v>
      </c>
      <c r="AN94" s="1">
        <f t="shared" si="96"/>
        <v>20298140598.27573</v>
      </c>
    </row>
    <row r="95" spans="1:48" x14ac:dyDescent="0.15">
      <c r="C95" s="7">
        <v>6</v>
      </c>
      <c r="D95" s="8">
        <v>21.386237380666699</v>
      </c>
      <c r="E95" s="10">
        <f t="shared" si="97"/>
        <v>17.1499317790323</v>
      </c>
      <c r="F95" s="7" t="s">
        <v>83</v>
      </c>
      <c r="G95" s="1">
        <v>7</v>
      </c>
      <c r="H95" s="9">
        <f t="shared" si="81"/>
        <v>21.386237380666699</v>
      </c>
      <c r="I95" s="9">
        <f t="shared" si="82"/>
        <v>294.53623738066665</v>
      </c>
      <c r="J95" s="9">
        <f t="shared" si="83"/>
        <v>0.23188895186118771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14.863031562686526</v>
      </c>
      <c r="P95" s="9">
        <f t="shared" si="86"/>
        <v>3.4465728105511295</v>
      </c>
      <c r="Q95" s="12">
        <f t="shared" si="87"/>
        <v>1.5509577647480084</v>
      </c>
      <c r="R95" s="9">
        <f t="shared" si="88"/>
        <v>2.3873737500000001</v>
      </c>
      <c r="S95" s="13">
        <f t="shared" si="89"/>
        <v>0.64965017092443456</v>
      </c>
      <c r="T95" s="2">
        <f t="shared" si="90"/>
        <v>0.51</v>
      </c>
      <c r="U95" s="14">
        <f t="shared" si="91"/>
        <v>0.33132158717146165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0.14634845853219569</v>
      </c>
      <c r="AK95" s="9">
        <f t="shared" si="93"/>
        <v>10.4025</v>
      </c>
      <c r="AL95" s="1">
        <f t="shared" si="94"/>
        <v>0.45</v>
      </c>
      <c r="AM95" s="17">
        <f t="shared" si="95"/>
        <v>2104200</v>
      </c>
      <c r="AN95" s="1">
        <f t="shared" si="96"/>
        <v>32034127010.779488</v>
      </c>
    </row>
    <row r="96" spans="1:48" x14ac:dyDescent="0.15">
      <c r="C96" s="7">
        <v>7</v>
      </c>
      <c r="D96" s="8">
        <v>22.563337199354802</v>
      </c>
      <c r="E96" s="10">
        <f t="shared" si="97"/>
        <v>21.386237380666699</v>
      </c>
      <c r="F96" s="7" t="s">
        <v>83</v>
      </c>
      <c r="G96" s="1">
        <v>8</v>
      </c>
      <c r="H96" s="9">
        <f t="shared" si="81"/>
        <v>22.563337199354802</v>
      </c>
      <c r="I96" s="9">
        <f t="shared" si="82"/>
        <v>295.71333719935478</v>
      </c>
      <c r="J96" s="9">
        <f t="shared" si="83"/>
        <v>0.26450166546479748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16.721733752135396</v>
      </c>
      <c r="P96" s="9">
        <f t="shared" si="86"/>
        <v>4.4229264268987292</v>
      </c>
      <c r="Q96" s="12">
        <f t="shared" si="87"/>
        <v>1.9903168921044281</v>
      </c>
      <c r="R96" s="9">
        <f t="shared" si="88"/>
        <v>2.3873737500000001</v>
      </c>
      <c r="S96" s="13">
        <f t="shared" si="89"/>
        <v>0.83368466797644403</v>
      </c>
      <c r="T96" s="2">
        <f t="shared" si="90"/>
        <v>0.51</v>
      </c>
      <c r="U96" s="14">
        <f t="shared" si="91"/>
        <v>0.42517918066798643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0.17464652297139791</v>
      </c>
      <c r="AK96" s="9">
        <f t="shared" si="93"/>
        <v>10.4025</v>
      </c>
      <c r="AL96" s="1">
        <f t="shared" si="94"/>
        <v>0.45</v>
      </c>
      <c r="AM96" s="17">
        <f t="shared" si="95"/>
        <v>2104200</v>
      </c>
      <c r="AN96" s="1">
        <f t="shared" si="96"/>
        <v>38228273498.528122</v>
      </c>
    </row>
    <row r="97" spans="1:50" x14ac:dyDescent="0.15">
      <c r="C97" s="7">
        <v>8</v>
      </c>
      <c r="D97" s="8">
        <v>23.891257847741901</v>
      </c>
      <c r="E97" s="10">
        <f t="shared" si="97"/>
        <v>22.563337199354802</v>
      </c>
      <c r="F97" s="7" t="s">
        <v>83</v>
      </c>
      <c r="G97" s="1">
        <v>9</v>
      </c>
      <c r="H97" s="9">
        <f t="shared" si="81"/>
        <v>23.891257847741901</v>
      </c>
      <c r="I97" s="9">
        <f t="shared" si="82"/>
        <v>297.04125784774186</v>
      </c>
      <c r="J97" s="9">
        <f t="shared" si="83"/>
        <v>0.3064470455185791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17.604082325236664</v>
      </c>
      <c r="P97" s="9">
        <f t="shared" si="86"/>
        <v>5.394719017634614</v>
      </c>
      <c r="Q97" s="12">
        <f t="shared" si="87"/>
        <v>2.4276235579355765</v>
      </c>
      <c r="R97" s="9">
        <f t="shared" si="88"/>
        <v>2.3873737500000001</v>
      </c>
      <c r="S97" s="13">
        <f t="shared" si="89"/>
        <v>1.0168594498182684</v>
      </c>
      <c r="T97" s="2">
        <f t="shared" si="90"/>
        <v>0.51</v>
      </c>
      <c r="U97" s="14">
        <f t="shared" si="91"/>
        <v>0.51859831940731693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0.20281239330130607</v>
      </c>
      <c r="AK97" s="9">
        <f t="shared" si="93"/>
        <v>10.4025</v>
      </c>
      <c r="AL97" s="1">
        <f t="shared" si="94"/>
        <v>0.45</v>
      </c>
      <c r="AM97" s="17">
        <f t="shared" si="95"/>
        <v>2104200</v>
      </c>
      <c r="AN97" s="1">
        <f t="shared" si="96"/>
        <v>44393484096.348869</v>
      </c>
    </row>
    <row r="98" spans="1:50" x14ac:dyDescent="0.15">
      <c r="C98" s="7">
        <v>9</v>
      </c>
      <c r="D98" s="8">
        <v>19.428405061666702</v>
      </c>
      <c r="E98" s="10">
        <f t="shared" si="97"/>
        <v>23.891257847741901</v>
      </c>
      <c r="F98" s="7" t="s">
        <v>83</v>
      </c>
      <c r="G98" s="1">
        <v>10</v>
      </c>
      <c r="H98" s="9">
        <f t="shared" si="81"/>
        <v>19.428405061666702</v>
      </c>
      <c r="I98" s="9">
        <f t="shared" si="82"/>
        <v>292.57840506166667</v>
      </c>
      <c r="J98" s="9">
        <f t="shared" si="83"/>
        <v>0.18586968317630778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17.514638307602048</v>
      </c>
      <c r="P98" s="9">
        <f t="shared" si="86"/>
        <v>3.2554402731816161</v>
      </c>
      <c r="Q98" s="12">
        <f t="shared" si="87"/>
        <v>1.4649481229317274</v>
      </c>
      <c r="R98" s="9">
        <f t="shared" si="88"/>
        <v>2.3873737500000001</v>
      </c>
      <c r="S98" s="13">
        <f t="shared" si="89"/>
        <v>0.6136232849723372</v>
      </c>
      <c r="T98" s="2">
        <f t="shared" si="90"/>
        <v>0.51</v>
      </c>
      <c r="U98" s="14">
        <f t="shared" si="91"/>
        <v>0.31294787533589197</v>
      </c>
      <c r="V98" s="2">
        <v>220.1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0.13995478441377143</v>
      </c>
      <c r="AK98" s="9">
        <f t="shared" si="93"/>
        <v>10.4025</v>
      </c>
      <c r="AL98" s="1">
        <f t="shared" si="94"/>
        <v>0.45</v>
      </c>
      <c r="AM98" s="17">
        <f t="shared" si="95"/>
        <v>2104200</v>
      </c>
      <c r="AN98" s="1">
        <f t="shared" si="96"/>
        <v>30634619487.233704</v>
      </c>
    </row>
    <row r="99" spans="1:50" x14ac:dyDescent="0.15">
      <c r="C99" s="7">
        <v>10</v>
      </c>
      <c r="D99" s="8">
        <v>14.5378966569032</v>
      </c>
      <c r="E99" s="10">
        <f t="shared" si="97"/>
        <v>19.428405061666702</v>
      </c>
      <c r="F99" s="7" t="s">
        <v>83</v>
      </c>
      <c r="G99" s="1">
        <v>11</v>
      </c>
      <c r="H99" s="9">
        <f t="shared" si="81"/>
        <v>14.5378966569032</v>
      </c>
      <c r="I99" s="9">
        <f t="shared" si="82"/>
        <v>287.68789665690315</v>
      </c>
      <c r="J99" s="9">
        <f t="shared" si="83"/>
        <v>0.10556428370251504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13.546238132699411</v>
      </c>
      <c r="O99" s="9">
        <f t="shared" si="98"/>
        <v>6.0182349017210228</v>
      </c>
      <c r="P99" s="9">
        <f t="shared" si="86"/>
        <v>0.63531065655365582</v>
      </c>
      <c r="Q99" s="12">
        <f t="shared" si="87"/>
        <v>0.28588979544914511</v>
      </c>
      <c r="R99" s="9">
        <f t="shared" si="88"/>
        <v>2.3873737500000001</v>
      </c>
      <c r="S99" s="13">
        <f t="shared" si="89"/>
        <v>0.11975074931151651</v>
      </c>
      <c r="T99" s="2">
        <f t="shared" si="90"/>
        <v>0.51</v>
      </c>
      <c r="U99" s="14">
        <f t="shared" si="91"/>
        <v>6.1072882148873422E-2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4.8750473967885337E-2</v>
      </c>
      <c r="AK99" s="9">
        <f t="shared" si="93"/>
        <v>10.4025</v>
      </c>
      <c r="AL99" s="1">
        <f t="shared" si="94"/>
        <v>0.45</v>
      </c>
      <c r="AM99" s="17">
        <f t="shared" si="95"/>
        <v>2104200</v>
      </c>
      <c r="AN99" s="1">
        <f t="shared" si="96"/>
        <v>10670962240.29841</v>
      </c>
    </row>
    <row r="100" spans="1:50" x14ac:dyDescent="0.15">
      <c r="C100" s="7">
        <v>11</v>
      </c>
      <c r="D100" s="8">
        <v>9.7300426213000009</v>
      </c>
      <c r="E100" s="10">
        <f t="shared" si="97"/>
        <v>14.5378966569032</v>
      </c>
      <c r="F100" s="7" t="s">
        <v>85</v>
      </c>
      <c r="G100" s="1">
        <v>12</v>
      </c>
      <c r="H100" s="9">
        <f t="shared" si="81"/>
        <v>9.7300426213000009</v>
      </c>
      <c r="I100" s="9">
        <f t="shared" si="82"/>
        <v>282.88004262129999</v>
      </c>
      <c r="J100" s="9">
        <f t="shared" si="83"/>
        <v>5.9387748891943808E-2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10.688199245167366</v>
      </c>
      <c r="P100" s="9">
        <f t="shared" si="86"/>
        <v>0.63474809287906286</v>
      </c>
      <c r="Q100" s="12">
        <f t="shared" si="87"/>
        <v>0.28563664179557829</v>
      </c>
      <c r="R100" s="9">
        <f t="shared" si="88"/>
        <v>2.3873737500000001</v>
      </c>
      <c r="S100" s="13">
        <f t="shared" si="89"/>
        <v>0.11964471076034001</v>
      </c>
      <c r="T100" s="2">
        <f t="shared" si="90"/>
        <v>0.51</v>
      </c>
      <c r="U100" s="14">
        <f t="shared" si="91"/>
        <v>6.1018802487773409E-2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4.8734168950063682E-2</v>
      </c>
      <c r="AK100" s="9">
        <f t="shared" si="93"/>
        <v>10.4025</v>
      </c>
      <c r="AL100" s="1">
        <f t="shared" si="94"/>
        <v>0.45</v>
      </c>
      <c r="AM100" s="17">
        <f t="shared" si="95"/>
        <v>2104200</v>
      </c>
      <c r="AN100" s="1">
        <f t="shared" si="96"/>
        <v>10667393244.648914</v>
      </c>
      <c r="AO100" s="1">
        <f>SUM(AN89:AN100)</f>
        <v>241209383034.00732</v>
      </c>
    </row>
    <row r="101" spans="1:50" x14ac:dyDescent="0.15">
      <c r="C101" s="7">
        <v>12</v>
      </c>
      <c r="D101" s="8">
        <v>7.2757183684838704</v>
      </c>
      <c r="E101" s="10">
        <f t="shared" si="97"/>
        <v>9.7300426213000009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7.0363132419354804</v>
      </c>
      <c r="E105" s="7"/>
      <c r="F105" s="7"/>
      <c r="G105" s="1">
        <v>1</v>
      </c>
      <c r="H105" s="9">
        <f t="shared" ref="H105:H116" si="99">E106</f>
        <v>7.0363132419354804</v>
      </c>
      <c r="I105" s="9">
        <f t="shared" ref="I105:I116" si="100">H105+273.15</f>
        <v>280.18631324193547</v>
      </c>
      <c r="J105" s="9">
        <f t="shared" ref="J105:J116" si="101">EXP(($C$15*(I105-$C$13))/($C$16*I105*$C$13))</f>
        <v>4.2656082274573272E-2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2.7636458031557089E-2</v>
      </c>
      <c r="Q105" s="12">
        <f t="shared" ref="Q105:Q116" si="105">P105*$B$107</f>
        <v>8.2909374094671268E-3</v>
      </c>
      <c r="R105" s="9">
        <f t="shared" ref="R105:R116" si="106">L105*$B$107</f>
        <v>0.19436706250000002</v>
      </c>
      <c r="S105" s="13">
        <f t="shared" ref="S105:S116" si="107">Q105/R105</f>
        <v>4.2656082274573272E-2</v>
      </c>
      <c r="T105" s="2">
        <f t="shared" ref="T105:T116" si="108">$B$106/100</f>
        <v>0.01</v>
      </c>
      <c r="U105" s="14">
        <f t="shared" ref="U105:U116" si="109">S105*T105</f>
        <v>4.2656082274573274E-4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5.916560822745733E-3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20833.333333333332</v>
      </c>
      <c r="AX105" s="1">
        <f t="shared" ref="AX105:AX116" si="116">AW105*10000*AV105*0.67*AU105*AT105</f>
        <v>16051867.63827458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6.0657342835161296</v>
      </c>
      <c r="E106" s="10">
        <f t="shared" ref="E106:E117" si="117">D105</f>
        <v>7.0363132419354804</v>
      </c>
      <c r="F106" s="7" t="s">
        <v>83</v>
      </c>
      <c r="G106" s="1">
        <v>2</v>
      </c>
      <c r="H106" s="9">
        <f t="shared" si="99"/>
        <v>6.0657342835161296</v>
      </c>
      <c r="I106" s="9">
        <f t="shared" si="100"/>
        <v>279.2157342835161</v>
      </c>
      <c r="J106" s="9">
        <f t="shared" si="101"/>
        <v>3.7802371862659487E-2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1.2681439586351098</v>
      </c>
      <c r="P106" s="9">
        <f t="shared" si="104"/>
        <v>4.7938849499709488E-2</v>
      </c>
      <c r="Q106" s="12">
        <f t="shared" si="105"/>
        <v>1.4381654849912846E-2</v>
      </c>
      <c r="R106" s="9">
        <f t="shared" si="106"/>
        <v>0.19436706250000002</v>
      </c>
      <c r="S106" s="13">
        <f t="shared" si="107"/>
        <v>7.3992242640971359E-2</v>
      </c>
      <c r="T106" s="2">
        <f t="shared" si="108"/>
        <v>0.01</v>
      </c>
      <c r="U106" s="14">
        <f t="shared" si="109"/>
        <v>7.3992242640971359E-4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6.2299224264097137E-3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20833.333333333332</v>
      </c>
      <c r="AX106" s="1">
        <f t="shared" si="116"/>
        <v>16902030.28100346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4.7058402488965498</v>
      </c>
      <c r="E107" s="10">
        <f t="shared" si="117"/>
        <v>6.0657342835161296</v>
      </c>
      <c r="F107" s="7" t="s">
        <v>83</v>
      </c>
      <c r="G107" s="1">
        <v>3</v>
      </c>
      <c r="H107" s="9">
        <f t="shared" si="99"/>
        <v>4.7058402488965498</v>
      </c>
      <c r="I107" s="9">
        <f t="shared" si="100"/>
        <v>277.85584024889653</v>
      </c>
      <c r="J107" s="9">
        <f t="shared" si="101"/>
        <v>3.1871117339947123E-2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1.8680953174687338</v>
      </c>
      <c r="P107" s="9">
        <f t="shared" si="104"/>
        <v>5.9538285065251786E-2</v>
      </c>
      <c r="Q107" s="12">
        <f t="shared" si="105"/>
        <v>1.7861485519575535E-2</v>
      </c>
      <c r="R107" s="9">
        <f t="shared" si="106"/>
        <v>0.19436706250000002</v>
      </c>
      <c r="S107" s="13">
        <f t="shared" si="107"/>
        <v>9.1895639568949777E-2</v>
      </c>
      <c r="T107" s="2">
        <f t="shared" si="108"/>
        <v>0.01</v>
      </c>
      <c r="U107" s="14">
        <f t="shared" si="109"/>
        <v>9.1895639568949784E-4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6.408956395689498E-3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20833.333333333332</v>
      </c>
      <c r="AX107" s="1">
        <f t="shared" si="116"/>
        <v>17387756.645310543</v>
      </c>
    </row>
    <row r="108" spans="1:50" x14ac:dyDescent="0.15">
      <c r="C108" s="7">
        <v>3</v>
      </c>
      <c r="D108" s="8">
        <v>10.3791858678387</v>
      </c>
      <c r="E108" s="10">
        <f t="shared" si="117"/>
        <v>4.7058402488965498</v>
      </c>
      <c r="F108" s="7" t="s">
        <v>83</v>
      </c>
      <c r="G108" s="1">
        <v>4</v>
      </c>
      <c r="H108" s="9">
        <f t="shared" si="99"/>
        <v>10.3791858678387</v>
      </c>
      <c r="I108" s="9">
        <f t="shared" si="100"/>
        <v>283.52918586783869</v>
      </c>
      <c r="J108" s="9">
        <f t="shared" si="101"/>
        <v>6.4257175785607329E-2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2.4564472407368156</v>
      </c>
      <c r="P108" s="9">
        <f t="shared" si="104"/>
        <v>0.15784436215609565</v>
      </c>
      <c r="Q108" s="12">
        <f t="shared" si="105"/>
        <v>4.7353308646828692E-2</v>
      </c>
      <c r="R108" s="9">
        <f t="shared" si="106"/>
        <v>0.19436706250000002</v>
      </c>
      <c r="S108" s="13">
        <f t="shared" si="107"/>
        <v>0.24362825695752174</v>
      </c>
      <c r="T108" s="2">
        <f t="shared" si="108"/>
        <v>0.01</v>
      </c>
      <c r="U108" s="14">
        <f t="shared" si="109"/>
        <v>2.4362825695752174E-3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7.9262825695752166E-3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20833.333333333332</v>
      </c>
      <c r="AX108" s="1">
        <f t="shared" si="116"/>
        <v>21504323.623489629</v>
      </c>
    </row>
    <row r="109" spans="1:50" x14ac:dyDescent="0.15">
      <c r="C109" s="7">
        <v>4</v>
      </c>
      <c r="D109" s="8">
        <v>10.293256233233301</v>
      </c>
      <c r="E109" s="10">
        <f t="shared" si="117"/>
        <v>10.3791858678387</v>
      </c>
      <c r="F109" s="7" t="s">
        <v>83</v>
      </c>
      <c r="G109" s="1">
        <v>5</v>
      </c>
      <c r="H109" s="9">
        <f t="shared" si="99"/>
        <v>10.293256233233301</v>
      </c>
      <c r="I109" s="9">
        <f t="shared" si="100"/>
        <v>283.44325623323329</v>
      </c>
      <c r="J109" s="9">
        <f t="shared" si="101"/>
        <v>6.3591661024027482E-2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2.183672734651684</v>
      </c>
      <c r="O109" s="9">
        <f t="shared" si="118"/>
        <v>0.76282035226236955</v>
      </c>
      <c r="P109" s="9">
        <f t="shared" si="104"/>
        <v>4.8509013263297839E-2</v>
      </c>
      <c r="Q109" s="12">
        <f t="shared" si="105"/>
        <v>1.4552703978989352E-2</v>
      </c>
      <c r="R109" s="9">
        <f t="shared" si="106"/>
        <v>0.19436706250000002</v>
      </c>
      <c r="S109" s="13">
        <f t="shared" si="107"/>
        <v>7.4872274097311883E-2</v>
      </c>
      <c r="T109" s="2">
        <f t="shared" si="108"/>
        <v>0.01</v>
      </c>
      <c r="U109" s="14">
        <f t="shared" si="109"/>
        <v>7.4872274097311886E-4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6.2387227409731192E-3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20833.333333333332</v>
      </c>
      <c r="AX109" s="1">
        <f t="shared" si="116"/>
        <v>16925905.888603725</v>
      </c>
    </row>
    <row r="110" spans="1:50" x14ac:dyDescent="0.15">
      <c r="C110" s="7">
        <v>5</v>
      </c>
      <c r="D110" s="8">
        <v>17.1499317790323</v>
      </c>
      <c r="E110" s="10">
        <f t="shared" si="117"/>
        <v>10.293256233233301</v>
      </c>
      <c r="F110" s="7" t="s">
        <v>85</v>
      </c>
      <c r="G110" s="1">
        <v>6</v>
      </c>
      <c r="H110" s="9">
        <f t="shared" si="99"/>
        <v>17.1499317790323</v>
      </c>
      <c r="I110" s="9">
        <f t="shared" si="100"/>
        <v>290.29993177903225</v>
      </c>
      <c r="J110" s="9">
        <f t="shared" si="101"/>
        <v>0.1431434687966476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1.3622015473324052</v>
      </c>
      <c r="P110" s="9">
        <f t="shared" si="104"/>
        <v>0.19499025468532122</v>
      </c>
      <c r="Q110" s="12">
        <f t="shared" si="105"/>
        <v>5.8497076405596364E-2</v>
      </c>
      <c r="R110" s="9">
        <f t="shared" si="106"/>
        <v>0.19436706250000002</v>
      </c>
      <c r="S110" s="13">
        <f t="shared" si="107"/>
        <v>0.30096187930810736</v>
      </c>
      <c r="T110" s="2">
        <f t="shared" si="108"/>
        <v>0.01</v>
      </c>
      <c r="U110" s="14">
        <f t="shared" si="109"/>
        <v>3.0096187930810738E-3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0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1"/>
        <v>7.4999999999999997E-3</v>
      </c>
      <c r="AT110" s="1">
        <f t="shared" si="112"/>
        <v>1.2959618793081072E-2</v>
      </c>
      <c r="AU110" s="9">
        <f t="shared" si="113"/>
        <v>64.789020833333339</v>
      </c>
      <c r="AV110" s="1">
        <f t="shared" si="114"/>
        <v>0.3</v>
      </c>
      <c r="AW110" s="1">
        <f t="shared" si="115"/>
        <v>20833.333333333332</v>
      </c>
      <c r="AX110" s="1">
        <f t="shared" si="116"/>
        <v>35159967.376536362</v>
      </c>
    </row>
    <row r="111" spans="1:50" x14ac:dyDescent="0.15">
      <c r="C111" s="7">
        <v>6</v>
      </c>
      <c r="D111" s="8">
        <v>21.386237380666699</v>
      </c>
      <c r="E111" s="10">
        <f t="shared" si="117"/>
        <v>17.1499317790323</v>
      </c>
      <c r="F111" s="7" t="s">
        <v>83</v>
      </c>
      <c r="G111" s="1">
        <v>7</v>
      </c>
      <c r="H111" s="9">
        <f t="shared" si="99"/>
        <v>21.386237380666699</v>
      </c>
      <c r="I111" s="9">
        <f t="shared" si="100"/>
        <v>294.53623738066665</v>
      </c>
      <c r="J111" s="9">
        <f t="shared" si="101"/>
        <v>0.23188895186118771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1.8151015009804172</v>
      </c>
      <c r="P111" s="9">
        <f t="shared" si="104"/>
        <v>0.42090198458401751</v>
      </c>
      <c r="Q111" s="12">
        <f t="shared" si="105"/>
        <v>0.12627059537520524</v>
      </c>
      <c r="R111" s="9">
        <f t="shared" si="106"/>
        <v>0.19436706250000002</v>
      </c>
      <c r="S111" s="13">
        <f t="shared" si="107"/>
        <v>0.64965017092443444</v>
      </c>
      <c r="T111" s="2">
        <f t="shared" si="108"/>
        <v>0.01</v>
      </c>
      <c r="U111" s="14">
        <f t="shared" si="109"/>
        <v>6.4965017092443447E-3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1.6446501709244346E-2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20833.333333333332</v>
      </c>
      <c r="AX111" s="1">
        <f t="shared" si="116"/>
        <v>44620021.066044278</v>
      </c>
    </row>
    <row r="112" spans="1:50" x14ac:dyDescent="0.15">
      <c r="C112" s="7">
        <v>7</v>
      </c>
      <c r="D112" s="8">
        <v>22.563337199354802</v>
      </c>
      <c r="E112" s="10">
        <f t="shared" si="117"/>
        <v>21.386237380666699</v>
      </c>
      <c r="F112" s="7" t="s">
        <v>83</v>
      </c>
      <c r="G112" s="1">
        <v>8</v>
      </c>
      <c r="H112" s="9">
        <f t="shared" si="99"/>
        <v>22.563337199354802</v>
      </c>
      <c r="I112" s="9">
        <f t="shared" si="100"/>
        <v>295.71333719935478</v>
      </c>
      <c r="J112" s="9">
        <f t="shared" si="101"/>
        <v>0.26450166546479748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2.0420897247297329</v>
      </c>
      <c r="P112" s="9">
        <f t="shared" si="104"/>
        <v>0.54013613321956422</v>
      </c>
      <c r="Q112" s="12">
        <f t="shared" si="105"/>
        <v>0.16204083996586927</v>
      </c>
      <c r="R112" s="9">
        <f t="shared" si="106"/>
        <v>0.19436706250000002</v>
      </c>
      <c r="S112" s="13">
        <f t="shared" si="107"/>
        <v>0.83368466797644403</v>
      </c>
      <c r="T112" s="2">
        <f t="shared" si="108"/>
        <v>0.01</v>
      </c>
      <c r="U112" s="14">
        <f t="shared" si="109"/>
        <v>8.3368466797644411E-3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1.8286846679764442E-2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20833.333333333332</v>
      </c>
      <c r="AX112" s="1">
        <f t="shared" si="116"/>
        <v>49612951.040157795</v>
      </c>
    </row>
    <row r="113" spans="1:53" x14ac:dyDescent="0.15">
      <c r="C113" s="7">
        <v>8</v>
      </c>
      <c r="D113" s="8">
        <v>23.891257847741901</v>
      </c>
      <c r="E113" s="10">
        <f t="shared" si="117"/>
        <v>22.563337199354802</v>
      </c>
      <c r="F113" s="7" t="s">
        <v>83</v>
      </c>
      <c r="G113" s="1">
        <v>9</v>
      </c>
      <c r="H113" s="9">
        <f t="shared" si="99"/>
        <v>23.891257847741901</v>
      </c>
      <c r="I113" s="9">
        <f t="shared" si="100"/>
        <v>297.04125784774186</v>
      </c>
      <c r="J113" s="9">
        <f t="shared" si="101"/>
        <v>0.3064470455185791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2.1498437998435023</v>
      </c>
      <c r="P113" s="9">
        <f t="shared" si="104"/>
        <v>0.65881328078847678</v>
      </c>
      <c r="Q113" s="12">
        <f t="shared" si="105"/>
        <v>0.19764398423654303</v>
      </c>
      <c r="R113" s="9">
        <f t="shared" si="106"/>
        <v>0.19436706250000002</v>
      </c>
      <c r="S113" s="13">
        <f t="shared" si="107"/>
        <v>1.0168594498182686</v>
      </c>
      <c r="T113" s="2">
        <f t="shared" si="108"/>
        <v>0.01</v>
      </c>
      <c r="U113" s="14">
        <f t="shared" si="109"/>
        <v>1.0168594498182686E-2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2.0118594498182686E-2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20833.333333333332</v>
      </c>
      <c r="AX113" s="1">
        <f t="shared" si="116"/>
        <v>54582556.594606012</v>
      </c>
    </row>
    <row r="114" spans="1:53" x14ac:dyDescent="0.15">
      <c r="C114" s="7">
        <v>9</v>
      </c>
      <c r="D114" s="8">
        <v>19.428405061666702</v>
      </c>
      <c r="E114" s="10">
        <f t="shared" si="117"/>
        <v>23.891257847741901</v>
      </c>
      <c r="F114" s="7" t="s">
        <v>83</v>
      </c>
      <c r="G114" s="1">
        <v>10</v>
      </c>
      <c r="H114" s="9">
        <f t="shared" si="99"/>
        <v>19.428405061666702</v>
      </c>
      <c r="I114" s="9">
        <f t="shared" si="100"/>
        <v>292.57840506166667</v>
      </c>
      <c r="J114" s="9">
        <f t="shared" si="101"/>
        <v>0.18586968317630778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2.138920727388359</v>
      </c>
      <c r="P114" s="9">
        <f t="shared" si="104"/>
        <v>0.39756051793891206</v>
      </c>
      <c r="Q114" s="12">
        <f t="shared" si="105"/>
        <v>0.11926815538167361</v>
      </c>
      <c r="R114" s="9">
        <f t="shared" si="106"/>
        <v>0.19436706250000002</v>
      </c>
      <c r="S114" s="13">
        <f t="shared" si="107"/>
        <v>0.61362328497233731</v>
      </c>
      <c r="T114" s="2">
        <f t="shared" si="108"/>
        <v>0.01</v>
      </c>
      <c r="U114" s="14">
        <f t="shared" si="109"/>
        <v>6.1362328497233734E-3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1.6086232849723374E-2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20833.333333333332</v>
      </c>
      <c r="AX114" s="1">
        <f t="shared" si="116"/>
        <v>43642597.150280483</v>
      </c>
    </row>
    <row r="115" spans="1:53" x14ac:dyDescent="0.15">
      <c r="C115" s="7">
        <v>10</v>
      </c>
      <c r="D115" s="8">
        <v>14.5378966569032</v>
      </c>
      <c r="E115" s="10">
        <f t="shared" si="117"/>
        <v>19.428405061666702</v>
      </c>
      <c r="F115" s="7" t="s">
        <v>83</v>
      </c>
      <c r="G115" s="1">
        <v>11</v>
      </c>
      <c r="H115" s="9">
        <f t="shared" si="99"/>
        <v>14.5378966569032</v>
      </c>
      <c r="I115" s="9">
        <f t="shared" si="100"/>
        <v>287.68789665690315</v>
      </c>
      <c r="J115" s="9">
        <f t="shared" si="101"/>
        <v>0.10556428370251504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1.6542921989769745</v>
      </c>
      <c r="O115" s="9">
        <f t="shared" si="118"/>
        <v>0.73495821880580592</v>
      </c>
      <c r="P115" s="9">
        <f t="shared" si="104"/>
        <v>7.7585337919511221E-2</v>
      </c>
      <c r="Q115" s="12">
        <f t="shared" si="105"/>
        <v>2.3275601375853366E-2</v>
      </c>
      <c r="R115" s="9">
        <f t="shared" si="106"/>
        <v>0.19436706250000002</v>
      </c>
      <c r="S115" s="13">
        <f t="shared" si="107"/>
        <v>0.11975074931151652</v>
      </c>
      <c r="T115" s="2">
        <f t="shared" si="108"/>
        <v>0.01</v>
      </c>
      <c r="U115" s="14">
        <f t="shared" si="109"/>
        <v>1.1975074931151652E-3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6.6875074931151655E-3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20833.333333333332</v>
      </c>
      <c r="AX115" s="1">
        <f t="shared" si="116"/>
        <v>18143476.983582661</v>
      </c>
    </row>
    <row r="116" spans="1:53" x14ac:dyDescent="0.15">
      <c r="C116" s="7">
        <v>11</v>
      </c>
      <c r="D116" s="8">
        <v>9.7300426213000009</v>
      </c>
      <c r="E116" s="10">
        <f t="shared" si="117"/>
        <v>14.5378966569032</v>
      </c>
      <c r="F116" s="7" t="s">
        <v>85</v>
      </c>
      <c r="G116" s="1">
        <v>12</v>
      </c>
      <c r="H116" s="9">
        <f t="shared" si="99"/>
        <v>9.7300426213000009</v>
      </c>
      <c r="I116" s="9">
        <f t="shared" si="100"/>
        <v>282.88004262129999</v>
      </c>
      <c r="J116" s="9">
        <f t="shared" si="101"/>
        <v>5.9387748891943808E-2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1.305263089219628</v>
      </c>
      <c r="P116" s="9">
        <f t="shared" si="104"/>
        <v>7.7516636580498108E-2</v>
      </c>
      <c r="Q116" s="12">
        <f t="shared" si="105"/>
        <v>2.3254990974149431E-2</v>
      </c>
      <c r="R116" s="9">
        <f t="shared" si="106"/>
        <v>0.19436706250000002</v>
      </c>
      <c r="S116" s="13">
        <f t="shared" si="107"/>
        <v>0.11964471076034</v>
      </c>
      <c r="T116" s="2">
        <f t="shared" si="108"/>
        <v>0.01</v>
      </c>
      <c r="U116" s="14">
        <f t="shared" si="109"/>
        <v>1.1964471076033999E-3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6.6864471076034E-3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20833.333333333332</v>
      </c>
      <c r="AX116" s="1">
        <f t="shared" si="116"/>
        <v>18140600.115011483</v>
      </c>
      <c r="AY116" s="1">
        <f>SUM(AX105:AX116)</f>
        <v>352674054.40290105</v>
      </c>
    </row>
    <row r="117" spans="1:53" x14ac:dyDescent="0.15">
      <c r="C117" s="7">
        <v>12</v>
      </c>
      <c r="D117" s="8">
        <v>7.2757183684838704</v>
      </c>
      <c r="E117" s="10">
        <f t="shared" si="117"/>
        <v>9.7300426213000009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7.0363132419354804</v>
      </c>
      <c r="E121" s="7"/>
      <c r="F121" s="7"/>
      <c r="G121" s="1">
        <v>1</v>
      </c>
      <c r="H121" s="9">
        <f t="shared" ref="H121:H132" si="119">E122</f>
        <v>7.0363132419354804</v>
      </c>
      <c r="I121" s="9">
        <f t="shared" ref="I121:I132" si="120">H121+273.15</f>
        <v>280.18631324193547</v>
      </c>
      <c r="J121" s="9">
        <f t="shared" ref="J121:J132" si="121">EXP(($C$15*(I121-$C$13))/($C$16*I121*$C$13))</f>
        <v>4.2656082274573272E-2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1.214418662357101E-2</v>
      </c>
      <c r="Q121" s="12">
        <f t="shared" ref="Q121:Q132" si="125">P121*$B$123</f>
        <v>4.0075815857784332E-3</v>
      </c>
      <c r="R121" s="9">
        <f t="shared" ref="R121:R132" si="126">L121*$B$123</f>
        <v>9.3951000000000007E-2</v>
      </c>
      <c r="S121" s="13">
        <f t="shared" ref="S121:S132" si="127">Q121/R121</f>
        <v>4.2656082274573265E-2</v>
      </c>
      <c r="T121" s="2">
        <f t="shared" ref="T121:T132" si="128">$B$122/100</f>
        <v>0.01</v>
      </c>
      <c r="U121" s="14">
        <f t="shared" ref="U121:U132" si="129">S121*T121</f>
        <v>4.2656082274573264E-4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5.916560822745733E-3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11833.333333333334</v>
      </c>
      <c r="AX121" s="1">
        <f t="shared" ref="AX121:AX132" si="136">AW121*10000*AV121*0.67*AU121*AT121</f>
        <v>4407097.3257758021</v>
      </c>
      <c r="AZ121" s="1">
        <f t="shared" ref="AZ121:AZ132" si="137">$E$9/12</f>
        <v>9166.6666666666661</v>
      </c>
      <c r="BA121" s="1">
        <f t="shared" ref="BA121:BA132" si="138">AZ121*10000*AV121*0.67*AU121*AT121</f>
        <v>3413948.6326432256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6.0657342835161296</v>
      </c>
      <c r="E122" s="10">
        <f t="shared" ref="E122:E133" si="139">D121</f>
        <v>7.0363132419354804</v>
      </c>
      <c r="F122" s="7" t="s">
        <v>83</v>
      </c>
      <c r="G122" s="1">
        <v>2</v>
      </c>
      <c r="H122" s="9">
        <f t="shared" si="119"/>
        <v>6.0657342835161296</v>
      </c>
      <c r="I122" s="9">
        <f t="shared" si="120"/>
        <v>279.2157342835161</v>
      </c>
      <c r="J122" s="9">
        <f t="shared" si="121"/>
        <v>3.7802371862659487E-2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0.55725581337642904</v>
      </c>
      <c r="P122" s="9">
        <f t="shared" si="124"/>
        <v>2.1065591479884547E-2</v>
      </c>
      <c r="Q122" s="12">
        <f t="shared" si="125"/>
        <v>6.9516451883619009E-3</v>
      </c>
      <c r="R122" s="9">
        <f t="shared" si="126"/>
        <v>9.3951000000000007E-2</v>
      </c>
      <c r="S122" s="13">
        <f t="shared" si="127"/>
        <v>7.3992242640971359E-2</v>
      </c>
      <c r="T122" s="2">
        <f t="shared" si="128"/>
        <v>0.01</v>
      </c>
      <c r="U122" s="14">
        <f t="shared" si="129"/>
        <v>7.3992242640971359E-4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6.2299224264097137E-3</v>
      </c>
      <c r="AU122" s="9">
        <f t="shared" si="133"/>
        <v>28.47</v>
      </c>
      <c r="AV122" s="1">
        <f t="shared" si="134"/>
        <v>0.33</v>
      </c>
      <c r="AW122" s="1">
        <f t="shared" si="135"/>
        <v>11833.333333333334</v>
      </c>
      <c r="AX122" s="1">
        <f t="shared" si="136"/>
        <v>4640512.5017339606</v>
      </c>
      <c r="AZ122" s="1">
        <f t="shared" si="137"/>
        <v>9166.6666666666661</v>
      </c>
      <c r="BA122" s="1">
        <f t="shared" si="138"/>
        <v>3594763.2055685599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4.7058402488965498</v>
      </c>
      <c r="E123" s="10">
        <f t="shared" si="139"/>
        <v>6.0657342835161296</v>
      </c>
      <c r="F123" s="7" t="s">
        <v>83</v>
      </c>
      <c r="G123" s="1">
        <v>3</v>
      </c>
      <c r="H123" s="9">
        <f t="shared" si="119"/>
        <v>4.7058402488965498</v>
      </c>
      <c r="I123" s="9">
        <f t="shared" si="120"/>
        <v>277.85584024889653</v>
      </c>
      <c r="J123" s="9">
        <f t="shared" si="121"/>
        <v>3.1871117339947123E-2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0.82089022189654459</v>
      </c>
      <c r="P123" s="9">
        <f t="shared" si="124"/>
        <v>2.6162688585280005E-2</v>
      </c>
      <c r="Q123" s="12">
        <f t="shared" si="125"/>
        <v>8.6336872331424022E-3</v>
      </c>
      <c r="R123" s="9">
        <f t="shared" si="126"/>
        <v>9.3951000000000007E-2</v>
      </c>
      <c r="S123" s="13">
        <f t="shared" si="127"/>
        <v>9.1895639568949791E-2</v>
      </c>
      <c r="T123" s="2">
        <f t="shared" si="128"/>
        <v>0.01</v>
      </c>
      <c r="U123" s="14">
        <f t="shared" si="129"/>
        <v>9.1895639568949795E-4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6.408956395689498E-3</v>
      </c>
      <c r="AU123" s="9">
        <f t="shared" si="133"/>
        <v>28.47</v>
      </c>
      <c r="AV123" s="1">
        <f t="shared" si="134"/>
        <v>0.33</v>
      </c>
      <c r="AW123" s="1">
        <f t="shared" si="135"/>
        <v>11833.333333333334</v>
      </c>
      <c r="AX123" s="1">
        <f t="shared" si="136"/>
        <v>4773870.4018509751</v>
      </c>
      <c r="AZ123" s="1">
        <f t="shared" si="137"/>
        <v>9166.6666666666661</v>
      </c>
      <c r="BA123" s="1">
        <f t="shared" si="138"/>
        <v>3698068.6211521626</v>
      </c>
    </row>
    <row r="124" spans="1:53" x14ac:dyDescent="0.15">
      <c r="C124" s="7">
        <v>3</v>
      </c>
      <c r="D124" s="8">
        <v>10.3791858678387</v>
      </c>
      <c r="E124" s="10">
        <f t="shared" si="139"/>
        <v>4.7058402488965498</v>
      </c>
      <c r="F124" s="7" t="s">
        <v>83</v>
      </c>
      <c r="G124" s="1">
        <v>4</v>
      </c>
      <c r="H124" s="9">
        <f t="shared" si="119"/>
        <v>10.3791858678387</v>
      </c>
      <c r="I124" s="9">
        <f t="shared" si="120"/>
        <v>283.52918586783869</v>
      </c>
      <c r="J124" s="9">
        <f t="shared" si="121"/>
        <v>6.4257175785607329E-2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1.0794275333112646</v>
      </c>
      <c r="P124" s="9">
        <f t="shared" si="124"/>
        <v>6.9360964755806442E-2</v>
      </c>
      <c r="Q124" s="12">
        <f t="shared" si="125"/>
        <v>2.2889118369416126E-2</v>
      </c>
      <c r="R124" s="9">
        <f t="shared" si="126"/>
        <v>9.3951000000000007E-2</v>
      </c>
      <c r="S124" s="13">
        <f t="shared" si="127"/>
        <v>0.24362825695752174</v>
      </c>
      <c r="T124" s="2">
        <f t="shared" si="128"/>
        <v>0.01</v>
      </c>
      <c r="U124" s="14">
        <f t="shared" si="129"/>
        <v>2.4362825695752174E-3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7.9262825695752166E-3</v>
      </c>
      <c r="AU124" s="9">
        <f t="shared" si="133"/>
        <v>28.47</v>
      </c>
      <c r="AV124" s="1">
        <f t="shared" si="134"/>
        <v>0.33</v>
      </c>
      <c r="AW124" s="1">
        <f t="shared" si="135"/>
        <v>11833.333333333334</v>
      </c>
      <c r="AX124" s="1">
        <f t="shared" si="136"/>
        <v>5904088.500438543</v>
      </c>
      <c r="AZ124" s="1">
        <f t="shared" si="137"/>
        <v>9166.6666666666661</v>
      </c>
      <c r="BA124" s="1">
        <f t="shared" si="138"/>
        <v>4573589.6834383067</v>
      </c>
    </row>
    <row r="125" spans="1:53" x14ac:dyDescent="0.15">
      <c r="C125" s="7">
        <v>4</v>
      </c>
      <c r="D125" s="8">
        <v>10.293256233233301</v>
      </c>
      <c r="E125" s="10">
        <f t="shared" si="139"/>
        <v>10.3791858678387</v>
      </c>
      <c r="F125" s="7" t="s">
        <v>83</v>
      </c>
      <c r="G125" s="1">
        <v>5</v>
      </c>
      <c r="H125" s="9">
        <f t="shared" si="119"/>
        <v>10.293256233233301</v>
      </c>
      <c r="I125" s="9">
        <f t="shared" si="120"/>
        <v>283.44325623323329</v>
      </c>
      <c r="J125" s="9">
        <f t="shared" si="121"/>
        <v>6.3591661024027482E-2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0.95956324012768535</v>
      </c>
      <c r="O125" s="9">
        <f t="shared" si="140"/>
        <v>0.33520332842777278</v>
      </c>
      <c r="P125" s="9">
        <f t="shared" si="124"/>
        <v>2.131613643550468E-2</v>
      </c>
      <c r="Q125" s="12">
        <f t="shared" si="125"/>
        <v>7.0343250237165445E-3</v>
      </c>
      <c r="R125" s="9">
        <f t="shared" si="126"/>
        <v>9.3951000000000007E-2</v>
      </c>
      <c r="S125" s="13">
        <f t="shared" si="127"/>
        <v>7.4872274097311828E-2</v>
      </c>
      <c r="T125" s="2">
        <f t="shared" si="128"/>
        <v>0.01</v>
      </c>
      <c r="U125" s="14">
        <f t="shared" si="129"/>
        <v>7.4872274097311832E-4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6.2387227409731183E-3</v>
      </c>
      <c r="AU125" s="9">
        <f t="shared" si="133"/>
        <v>28.47</v>
      </c>
      <c r="AV125" s="1">
        <f t="shared" si="134"/>
        <v>0.33</v>
      </c>
      <c r="AW125" s="1">
        <f t="shared" si="135"/>
        <v>11833.333333333334</v>
      </c>
      <c r="AX125" s="1">
        <f t="shared" si="136"/>
        <v>4647067.634680328</v>
      </c>
      <c r="AZ125" s="1">
        <f t="shared" si="137"/>
        <v>9166.6666666666661</v>
      </c>
      <c r="BA125" s="1">
        <f t="shared" si="138"/>
        <v>3599841.1254565911</v>
      </c>
    </row>
    <row r="126" spans="1:53" x14ac:dyDescent="0.15">
      <c r="C126" s="7">
        <v>5</v>
      </c>
      <c r="D126" s="8">
        <v>17.1499317790323</v>
      </c>
      <c r="E126" s="10">
        <f t="shared" si="139"/>
        <v>10.293256233233301</v>
      </c>
      <c r="F126" s="7" t="s">
        <v>85</v>
      </c>
      <c r="G126" s="1">
        <v>6</v>
      </c>
      <c r="H126" s="9">
        <f t="shared" si="119"/>
        <v>17.1499317790323</v>
      </c>
      <c r="I126" s="9">
        <f t="shared" si="120"/>
        <v>290.29993177903225</v>
      </c>
      <c r="J126" s="9">
        <f t="shared" si="121"/>
        <v>0.1431434687966476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0.59858719199226817</v>
      </c>
      <c r="P126" s="9">
        <f t="shared" si="124"/>
        <v>8.5683847039018143E-2</v>
      </c>
      <c r="Q126" s="12">
        <f t="shared" si="125"/>
        <v>2.8275669522875989E-2</v>
      </c>
      <c r="R126" s="9">
        <f t="shared" si="126"/>
        <v>9.3951000000000007E-2</v>
      </c>
      <c r="S126" s="13">
        <f t="shared" si="127"/>
        <v>0.30096187930810725</v>
      </c>
      <c r="T126" s="2">
        <f t="shared" si="128"/>
        <v>0.01</v>
      </c>
      <c r="U126" s="14">
        <f t="shared" si="129"/>
        <v>3.0096187930810725E-3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0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1"/>
        <v>7.4999999999999997E-3</v>
      </c>
      <c r="AT126" s="1">
        <f t="shared" si="132"/>
        <v>1.2959618793081072E-2</v>
      </c>
      <c r="AU126" s="9">
        <f t="shared" si="133"/>
        <v>28.47</v>
      </c>
      <c r="AV126" s="1">
        <f t="shared" si="134"/>
        <v>0.33</v>
      </c>
      <c r="AW126" s="1">
        <f t="shared" si="135"/>
        <v>11833.333333333334</v>
      </c>
      <c r="AX126" s="1">
        <f t="shared" si="136"/>
        <v>9653294.0397553537</v>
      </c>
      <c r="AZ126" s="1">
        <f t="shared" si="137"/>
        <v>9166.6666666666661</v>
      </c>
      <c r="BA126" s="1">
        <f t="shared" si="138"/>
        <v>7477903.8336132998</v>
      </c>
    </row>
    <row r="127" spans="1:53" x14ac:dyDescent="0.15">
      <c r="C127" s="7">
        <v>6</v>
      </c>
      <c r="D127" s="8">
        <v>21.386237380666699</v>
      </c>
      <c r="E127" s="10">
        <f t="shared" si="139"/>
        <v>17.1499317790323</v>
      </c>
      <c r="F127" s="7" t="s">
        <v>83</v>
      </c>
      <c r="G127" s="1">
        <v>7</v>
      </c>
      <c r="H127" s="9">
        <f t="shared" si="119"/>
        <v>21.386237380666699</v>
      </c>
      <c r="I127" s="9">
        <f t="shared" si="120"/>
        <v>294.53623738066665</v>
      </c>
      <c r="J127" s="9">
        <f t="shared" si="121"/>
        <v>0.23188895186118771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0.79760334495325014</v>
      </c>
      <c r="P127" s="9">
        <f t="shared" si="124"/>
        <v>0.18495540366218652</v>
      </c>
      <c r="Q127" s="12">
        <f t="shared" si="125"/>
        <v>6.1035283208521557E-2</v>
      </c>
      <c r="R127" s="9">
        <f t="shared" si="126"/>
        <v>9.3951000000000007E-2</v>
      </c>
      <c r="S127" s="13">
        <f t="shared" si="127"/>
        <v>0.64965017092443456</v>
      </c>
      <c r="T127" s="2">
        <f t="shared" si="128"/>
        <v>0.01</v>
      </c>
      <c r="U127" s="14">
        <f t="shared" si="129"/>
        <v>6.4965017092443456E-3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1.6446501709244346E-2</v>
      </c>
      <c r="AU127" s="9">
        <f t="shared" si="133"/>
        <v>28.47</v>
      </c>
      <c r="AV127" s="1">
        <f t="shared" si="134"/>
        <v>0.33</v>
      </c>
      <c r="AW127" s="1">
        <f t="shared" si="135"/>
        <v>11833.333333333334</v>
      </c>
      <c r="AX127" s="1">
        <f t="shared" si="136"/>
        <v>12250585.411465621</v>
      </c>
      <c r="AZ127" s="1">
        <f t="shared" si="137"/>
        <v>9166.6666666666661</v>
      </c>
      <c r="BA127" s="1">
        <f t="shared" si="138"/>
        <v>9489890.107473366</v>
      </c>
    </row>
    <row r="128" spans="1:53" x14ac:dyDescent="0.15">
      <c r="C128" s="7">
        <v>7</v>
      </c>
      <c r="D128" s="8">
        <v>22.563337199354802</v>
      </c>
      <c r="E128" s="10">
        <f t="shared" si="139"/>
        <v>21.386237380666699</v>
      </c>
      <c r="F128" s="7" t="s">
        <v>83</v>
      </c>
      <c r="G128" s="1">
        <v>8</v>
      </c>
      <c r="H128" s="9">
        <f t="shared" si="119"/>
        <v>22.563337199354802</v>
      </c>
      <c r="I128" s="9">
        <f t="shared" si="120"/>
        <v>295.71333719935478</v>
      </c>
      <c r="J128" s="9">
        <f t="shared" si="121"/>
        <v>0.26450166546479748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0.89734794129106366</v>
      </c>
      <c r="P128" s="9">
        <f t="shared" si="124"/>
        <v>0.23735002497289365</v>
      </c>
      <c r="Q128" s="12">
        <f t="shared" si="125"/>
        <v>7.8325508241054914E-2</v>
      </c>
      <c r="R128" s="9">
        <f t="shared" si="126"/>
        <v>9.3951000000000007E-2</v>
      </c>
      <c r="S128" s="13">
        <f t="shared" si="127"/>
        <v>0.83368466797644425</v>
      </c>
      <c r="T128" s="2">
        <f t="shared" si="128"/>
        <v>0.01</v>
      </c>
      <c r="U128" s="14">
        <f t="shared" si="129"/>
        <v>8.3368466797644428E-3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1.8286846679764442E-2</v>
      </c>
      <c r="AU128" s="9">
        <f t="shared" si="133"/>
        <v>28.47</v>
      </c>
      <c r="AV128" s="1">
        <f t="shared" si="134"/>
        <v>0.33</v>
      </c>
      <c r="AW128" s="1">
        <f t="shared" si="135"/>
        <v>11833.333333333334</v>
      </c>
      <c r="AX128" s="1">
        <f t="shared" si="136"/>
        <v>13621412.086128308</v>
      </c>
      <c r="AZ128" s="1">
        <f t="shared" si="137"/>
        <v>9166.6666666666661</v>
      </c>
      <c r="BA128" s="1">
        <f t="shared" si="138"/>
        <v>10551798.094888123</v>
      </c>
    </row>
    <row r="129" spans="1:54" x14ac:dyDescent="0.15">
      <c r="C129" s="7">
        <v>8</v>
      </c>
      <c r="D129" s="8">
        <v>23.891257847741901</v>
      </c>
      <c r="E129" s="10">
        <f t="shared" si="139"/>
        <v>22.563337199354802</v>
      </c>
      <c r="F129" s="7" t="s">
        <v>83</v>
      </c>
      <c r="G129" s="1">
        <v>9</v>
      </c>
      <c r="H129" s="9">
        <f t="shared" si="119"/>
        <v>23.891257847741901</v>
      </c>
      <c r="I129" s="9">
        <f t="shared" si="120"/>
        <v>297.04125784774186</v>
      </c>
      <c r="J129" s="9">
        <f t="shared" si="121"/>
        <v>0.3064470455185791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0.94469791631816991</v>
      </c>
      <c r="P129" s="9">
        <f t="shared" si="124"/>
        <v>0.28949988536326104</v>
      </c>
      <c r="Q129" s="12">
        <f t="shared" si="125"/>
        <v>9.5534962169876156E-2</v>
      </c>
      <c r="R129" s="9">
        <f t="shared" si="126"/>
        <v>9.3951000000000007E-2</v>
      </c>
      <c r="S129" s="13">
        <f t="shared" si="127"/>
        <v>1.0168594498182686</v>
      </c>
      <c r="T129" s="2">
        <f t="shared" si="128"/>
        <v>0.01</v>
      </c>
      <c r="U129" s="14">
        <f t="shared" si="129"/>
        <v>1.0168594498182686E-2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2.0118594498182686E-2</v>
      </c>
      <c r="AU129" s="9">
        <f t="shared" si="133"/>
        <v>28.47</v>
      </c>
      <c r="AV129" s="1">
        <f t="shared" si="134"/>
        <v>0.33</v>
      </c>
      <c r="AW129" s="1">
        <f t="shared" si="135"/>
        <v>11833.333333333334</v>
      </c>
      <c r="AX129" s="1">
        <f t="shared" si="136"/>
        <v>14985834.958451686</v>
      </c>
      <c r="AZ129" s="1">
        <f t="shared" si="137"/>
        <v>9166.6666666666661</v>
      </c>
      <c r="BA129" s="1">
        <f t="shared" si="138"/>
        <v>11608745.390349893</v>
      </c>
    </row>
    <row r="130" spans="1:54" x14ac:dyDescent="0.15">
      <c r="C130" s="7">
        <v>9</v>
      </c>
      <c r="D130" s="8">
        <v>19.428405061666702</v>
      </c>
      <c r="E130" s="10">
        <f t="shared" si="139"/>
        <v>23.891257847741901</v>
      </c>
      <c r="F130" s="7" t="s">
        <v>83</v>
      </c>
      <c r="G130" s="1">
        <v>10</v>
      </c>
      <c r="H130" s="9">
        <f t="shared" si="119"/>
        <v>19.428405061666702</v>
      </c>
      <c r="I130" s="9">
        <f t="shared" si="120"/>
        <v>292.57840506166667</v>
      </c>
      <c r="J130" s="9">
        <f t="shared" si="121"/>
        <v>0.18586968317630778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0.93989803095490876</v>
      </c>
      <c r="P130" s="9">
        <f t="shared" si="124"/>
        <v>0.17469854923162442</v>
      </c>
      <c r="Q130" s="12">
        <f t="shared" si="125"/>
        <v>5.7650521246436062E-2</v>
      </c>
      <c r="R130" s="9">
        <f t="shared" si="126"/>
        <v>9.3951000000000007E-2</v>
      </c>
      <c r="S130" s="13">
        <f t="shared" si="127"/>
        <v>0.61362328497233731</v>
      </c>
      <c r="T130" s="2">
        <f t="shared" si="128"/>
        <v>0.01</v>
      </c>
      <c r="U130" s="14">
        <f t="shared" si="129"/>
        <v>6.1362328497233734E-3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1.6086232849723374E-2</v>
      </c>
      <c r="AU130" s="9">
        <f t="shared" si="133"/>
        <v>28.47</v>
      </c>
      <c r="AV130" s="1">
        <f t="shared" si="134"/>
        <v>0.33</v>
      </c>
      <c r="AW130" s="1">
        <f t="shared" si="135"/>
        <v>11833.333333333334</v>
      </c>
      <c r="AX130" s="1">
        <f t="shared" si="136"/>
        <v>11982230.20057161</v>
      </c>
      <c r="AZ130" s="1">
        <f t="shared" si="137"/>
        <v>9166.6666666666661</v>
      </c>
      <c r="BA130" s="1">
        <f t="shared" si="138"/>
        <v>9282009.3103019483</v>
      </c>
    </row>
    <row r="131" spans="1:54" x14ac:dyDescent="0.15">
      <c r="C131" s="7">
        <v>10</v>
      </c>
      <c r="D131" s="8">
        <v>14.5378966569032</v>
      </c>
      <c r="E131" s="10">
        <f t="shared" si="139"/>
        <v>19.428405061666702</v>
      </c>
      <c r="F131" s="7" t="s">
        <v>83</v>
      </c>
      <c r="G131" s="1">
        <v>11</v>
      </c>
      <c r="H131" s="9">
        <f t="shared" si="119"/>
        <v>14.5378966569032</v>
      </c>
      <c r="I131" s="9">
        <f t="shared" si="120"/>
        <v>287.68789665690315</v>
      </c>
      <c r="J131" s="9">
        <f t="shared" si="121"/>
        <v>0.10556428370251504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0.72693950763712012</v>
      </c>
      <c r="O131" s="9">
        <f t="shared" si="140"/>
        <v>0.32295997408616417</v>
      </c>
      <c r="P131" s="9">
        <f t="shared" si="124"/>
        <v>3.4093038328988738E-2</v>
      </c>
      <c r="Q131" s="12">
        <f t="shared" si="125"/>
        <v>1.1250702648566284E-2</v>
      </c>
      <c r="R131" s="9">
        <f t="shared" si="126"/>
        <v>9.3951000000000007E-2</v>
      </c>
      <c r="S131" s="13">
        <f t="shared" si="127"/>
        <v>0.11975074931151646</v>
      </c>
      <c r="T131" s="2">
        <f t="shared" si="128"/>
        <v>0.01</v>
      </c>
      <c r="U131" s="14">
        <f t="shared" si="129"/>
        <v>1.1975074931151646E-3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6.6875074931151647E-3</v>
      </c>
      <c r="AU131" s="9">
        <f t="shared" si="133"/>
        <v>28.47</v>
      </c>
      <c r="AV131" s="1">
        <f t="shared" si="134"/>
        <v>0.33</v>
      </c>
      <c r="AW131" s="1">
        <f t="shared" si="135"/>
        <v>11833.333333333334</v>
      </c>
      <c r="AX131" s="1">
        <f t="shared" si="136"/>
        <v>4981356.1073704986</v>
      </c>
      <c r="AZ131" s="1">
        <f t="shared" si="137"/>
        <v>9166.6666666666661</v>
      </c>
      <c r="BA131" s="1">
        <f t="shared" si="138"/>
        <v>3858796.9845827795</v>
      </c>
    </row>
    <row r="132" spans="1:54" x14ac:dyDescent="0.15">
      <c r="C132" s="7">
        <v>11</v>
      </c>
      <c r="D132" s="8">
        <v>9.7300426213000009</v>
      </c>
      <c r="E132" s="10">
        <f t="shared" si="139"/>
        <v>14.5378966569032</v>
      </c>
      <c r="F132" s="7" t="s">
        <v>85</v>
      </c>
      <c r="G132" s="1">
        <v>12</v>
      </c>
      <c r="H132" s="9">
        <f t="shared" si="119"/>
        <v>9.7300426213000009</v>
      </c>
      <c r="I132" s="9">
        <f t="shared" si="120"/>
        <v>282.88004262129999</v>
      </c>
      <c r="J132" s="9">
        <f t="shared" si="121"/>
        <v>5.9387748891943808E-2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0.57356693575717543</v>
      </c>
      <c r="P132" s="9">
        <f t="shared" si="124"/>
        <v>3.4062849153468799E-2</v>
      </c>
      <c r="Q132" s="12">
        <f t="shared" si="125"/>
        <v>1.1240740220644705E-2</v>
      </c>
      <c r="R132" s="9">
        <f t="shared" si="126"/>
        <v>9.3951000000000007E-2</v>
      </c>
      <c r="S132" s="13">
        <f t="shared" si="127"/>
        <v>0.11964471076034</v>
      </c>
      <c r="T132" s="2">
        <f t="shared" si="128"/>
        <v>0.01</v>
      </c>
      <c r="U132" s="14">
        <f t="shared" si="129"/>
        <v>1.1964471076033999E-3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6.6864471076034E-3</v>
      </c>
      <c r="AU132" s="9">
        <f t="shared" si="133"/>
        <v>28.47</v>
      </c>
      <c r="AV132" s="1">
        <f t="shared" si="134"/>
        <v>0.33</v>
      </c>
      <c r="AW132" s="1">
        <f t="shared" si="135"/>
        <v>11833.333333333334</v>
      </c>
      <c r="AX132" s="1">
        <f t="shared" si="136"/>
        <v>4980566.2528767828</v>
      </c>
      <c r="AY132" s="1">
        <f>SUM(AX121:AX132)</f>
        <v>96827915.421099469</v>
      </c>
      <c r="AZ132" s="1">
        <f t="shared" si="137"/>
        <v>9166.6666666666661</v>
      </c>
      <c r="BA132" s="1">
        <f t="shared" si="138"/>
        <v>3858185.1254679291</v>
      </c>
      <c r="BB132" s="1">
        <f>SUM(BA121:BA132)</f>
        <v>75007540.114936188</v>
      </c>
    </row>
    <row r="133" spans="1:54" x14ac:dyDescent="0.15">
      <c r="C133" s="7">
        <v>12</v>
      </c>
      <c r="D133" s="8">
        <v>7.2757183684838704</v>
      </c>
      <c r="E133" s="10">
        <f t="shared" si="139"/>
        <v>9.7300426213000009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7.0363132419354804</v>
      </c>
      <c r="E136" s="7"/>
      <c r="F136" s="7"/>
      <c r="G136" s="1">
        <v>1</v>
      </c>
      <c r="H136" s="9">
        <f t="shared" ref="H136:H147" si="141">E137</f>
        <v>7.0363132419354804</v>
      </c>
      <c r="I136" s="9">
        <f t="shared" ref="I136:I147" si="142">H136+273.15</f>
        <v>280.18631324193547</v>
      </c>
      <c r="J136" s="9">
        <f t="shared" ref="J136:J147" si="143">EXP(($C$15*(I136-$C$13))/($C$16*I136*$C$13))</f>
        <v>4.2656082274573272E-2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3.237801038367677E-2</v>
      </c>
      <c r="Q136" s="12">
        <f t="shared" ref="Q136:Q147" si="147">P136*$B$138</f>
        <v>8.4182826997559607E-3</v>
      </c>
      <c r="R136" s="9">
        <f t="shared" ref="R136:R147" si="148">L136*$B$138</f>
        <v>0.19735245833333334</v>
      </c>
      <c r="S136" s="13">
        <f t="shared" ref="S136:S147" si="149">Q136/R136</f>
        <v>4.2656082274573272E-2</v>
      </c>
      <c r="T136" s="2">
        <f t="shared" ref="T136:T147" si="150">$B$137/100</f>
        <v>0.01</v>
      </c>
      <c r="U136" s="14">
        <f t="shared" ref="U136:U147" si="151">S136*T136</f>
        <v>4.2656082274573274E-4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5.916560822745733E-3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6.0657342835161296</v>
      </c>
      <c r="E137" s="10">
        <f t="shared" ref="E137:E148" si="159">D136</f>
        <v>7.0363132419354804</v>
      </c>
      <c r="F137" s="7" t="s">
        <v>83</v>
      </c>
      <c r="G137" s="1">
        <v>2</v>
      </c>
      <c r="H137" s="9">
        <f t="shared" si="141"/>
        <v>6.0657342835161296</v>
      </c>
      <c r="I137" s="9">
        <f t="shared" si="142"/>
        <v>279.2157342835161</v>
      </c>
      <c r="J137" s="9">
        <f t="shared" si="143"/>
        <v>3.7802371862659487E-2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1.4857178229496566</v>
      </c>
      <c r="P137" s="9">
        <f t="shared" si="146"/>
        <v>5.6163657626123804E-2</v>
      </c>
      <c r="Q137" s="12">
        <f t="shared" si="147"/>
        <v>1.460255098279219E-2</v>
      </c>
      <c r="R137" s="9">
        <f t="shared" si="148"/>
        <v>0.19735245833333334</v>
      </c>
      <c r="S137" s="13">
        <f t="shared" si="149"/>
        <v>7.3992242640971359E-2</v>
      </c>
      <c r="T137" s="2">
        <f t="shared" si="150"/>
        <v>0.01</v>
      </c>
      <c r="U137" s="14">
        <f t="shared" si="151"/>
        <v>7.3992242640971359E-4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6.2299224264097137E-3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4.7058402488965498</v>
      </c>
      <c r="E138" s="10">
        <f t="shared" si="159"/>
        <v>6.0657342835161296</v>
      </c>
      <c r="F138" s="7" t="s">
        <v>83</v>
      </c>
      <c r="G138" s="1">
        <v>3</v>
      </c>
      <c r="H138" s="9">
        <f t="shared" si="141"/>
        <v>4.7058402488965498</v>
      </c>
      <c r="I138" s="9">
        <f t="shared" si="142"/>
        <v>277.85584024889653</v>
      </c>
      <c r="J138" s="9">
        <f t="shared" si="143"/>
        <v>3.1871117339947123E-2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2.1886020819901995</v>
      </c>
      <c r="P138" s="9">
        <f t="shared" si="146"/>
        <v>6.9753193765562216E-2</v>
      </c>
      <c r="Q138" s="12">
        <f t="shared" si="147"/>
        <v>1.8135830379046175E-2</v>
      </c>
      <c r="R138" s="9">
        <f t="shared" si="148"/>
        <v>0.19735245833333334</v>
      </c>
      <c r="S138" s="13">
        <f t="shared" si="149"/>
        <v>9.189563956894975E-2</v>
      </c>
      <c r="T138" s="2">
        <f t="shared" si="150"/>
        <v>0.01</v>
      </c>
      <c r="U138" s="14">
        <f t="shared" si="151"/>
        <v>9.1895639568949751E-4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6.408956395689498E-3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10.3791858678387</v>
      </c>
      <c r="E139" s="10">
        <f t="shared" si="159"/>
        <v>4.7058402488965498</v>
      </c>
      <c r="F139" s="7" t="s">
        <v>83</v>
      </c>
      <c r="G139" s="1">
        <v>4</v>
      </c>
      <c r="H139" s="9">
        <f t="shared" si="141"/>
        <v>10.3791858678387</v>
      </c>
      <c r="I139" s="9">
        <f t="shared" si="142"/>
        <v>283.52918586783869</v>
      </c>
      <c r="J139" s="9">
        <f t="shared" si="143"/>
        <v>6.4257175785607329E-2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2.8778968048913041</v>
      </c>
      <c r="P139" s="9">
        <f t="shared" si="146"/>
        <v>0.18492552088473821</v>
      </c>
      <c r="Q139" s="12">
        <f t="shared" si="147"/>
        <v>4.8080635430031937E-2</v>
      </c>
      <c r="R139" s="9">
        <f t="shared" si="148"/>
        <v>0.19735245833333334</v>
      </c>
      <c r="S139" s="13">
        <f t="shared" si="149"/>
        <v>0.24362825695752174</v>
      </c>
      <c r="T139" s="2">
        <f t="shared" si="150"/>
        <v>0.01</v>
      </c>
      <c r="U139" s="14">
        <f t="shared" si="151"/>
        <v>2.4362825695752174E-3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7.9262825695752166E-3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10.293256233233301</v>
      </c>
      <c r="E140" s="10">
        <f t="shared" si="159"/>
        <v>10.3791858678387</v>
      </c>
      <c r="F140" s="7" t="s">
        <v>83</v>
      </c>
      <c r="G140" s="1">
        <v>5</v>
      </c>
      <c r="H140" s="9">
        <f t="shared" si="141"/>
        <v>10.293256233233301</v>
      </c>
      <c r="I140" s="9">
        <f t="shared" si="142"/>
        <v>283.44325623323329</v>
      </c>
      <c r="J140" s="9">
        <f t="shared" si="143"/>
        <v>6.3591661024027482E-2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3.4520192006732326</v>
      </c>
      <c r="P140" s="9">
        <f t="shared" si="146"/>
        <v>0.2195196348576465</v>
      </c>
      <c r="Q140" s="12">
        <f t="shared" si="147"/>
        <v>5.7075105062988095E-2</v>
      </c>
      <c r="R140" s="9">
        <f t="shared" si="148"/>
        <v>0.19735245833333334</v>
      </c>
      <c r="S140" s="13">
        <f t="shared" si="149"/>
        <v>0.28920392248971527</v>
      </c>
      <c r="T140" s="2">
        <f t="shared" si="150"/>
        <v>0.01</v>
      </c>
      <c r="U140" s="14">
        <f t="shared" si="151"/>
        <v>2.8920392248971529E-3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8.3820392248971538E-3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17.1499317790323</v>
      </c>
      <c r="E141" s="10">
        <f t="shared" si="159"/>
        <v>10.293256233233301</v>
      </c>
      <c r="F141" s="7" t="s">
        <v>85</v>
      </c>
      <c r="G141" s="1">
        <v>6</v>
      </c>
      <c r="H141" s="9">
        <f t="shared" si="141"/>
        <v>17.1499317790323</v>
      </c>
      <c r="I141" s="9">
        <f t="shared" si="142"/>
        <v>290.29993177903225</v>
      </c>
      <c r="J141" s="9">
        <f t="shared" si="143"/>
        <v>0.1431434687966476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3.991547482482253</v>
      </c>
      <c r="P141" s="9">
        <f t="shared" si="146"/>
        <v>0.57136395250903571</v>
      </c>
      <c r="Q141" s="12">
        <f t="shared" si="147"/>
        <v>0.14855462765234928</v>
      </c>
      <c r="R141" s="9">
        <f t="shared" si="148"/>
        <v>0.19735245833333334</v>
      </c>
      <c r="S141" s="13">
        <f t="shared" si="149"/>
        <v>0.75273765985441499</v>
      </c>
      <c r="T141" s="2">
        <f t="shared" si="150"/>
        <v>0.01</v>
      </c>
      <c r="U141" s="14">
        <f t="shared" si="151"/>
        <v>7.5273765985441497E-3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2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3"/>
        <v>7.4999999999999997E-3</v>
      </c>
      <c r="AT141" s="1">
        <f t="shared" si="154"/>
        <v>1.7477376598544151E-2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21.386237380666699</v>
      </c>
      <c r="E142" s="10">
        <f t="shared" si="159"/>
        <v>17.1499317790323</v>
      </c>
      <c r="F142" s="7" t="s">
        <v>83</v>
      </c>
      <c r="G142" s="1">
        <v>7</v>
      </c>
      <c r="H142" s="9">
        <f t="shared" si="141"/>
        <v>21.386237380666699</v>
      </c>
      <c r="I142" s="9">
        <f t="shared" si="142"/>
        <v>294.53623738066665</v>
      </c>
      <c r="J142" s="9">
        <f t="shared" si="143"/>
        <v>0.23188895186118771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4.1792314466398839</v>
      </c>
      <c r="P142" s="9">
        <f t="shared" si="146"/>
        <v>0.96911759974663791</v>
      </c>
      <c r="Q142" s="12">
        <f t="shared" si="147"/>
        <v>0.25197057593412586</v>
      </c>
      <c r="R142" s="9">
        <f t="shared" si="148"/>
        <v>0.19735245833333334</v>
      </c>
      <c r="S142" s="13">
        <f t="shared" si="149"/>
        <v>1.2767541791070123</v>
      </c>
      <c r="T142" s="2">
        <f t="shared" si="150"/>
        <v>0.01</v>
      </c>
      <c r="U142" s="14">
        <f t="shared" si="151"/>
        <v>1.2767541791070123E-2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2.2717541791070123E-2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22.563337199354802</v>
      </c>
      <c r="E143" s="10">
        <f t="shared" si="159"/>
        <v>21.386237380666699</v>
      </c>
      <c r="F143" s="7" t="s">
        <v>83</v>
      </c>
      <c r="G143" s="1">
        <v>8</v>
      </c>
      <c r="H143" s="9">
        <f t="shared" si="141"/>
        <v>22.563337199354802</v>
      </c>
      <c r="I143" s="9">
        <f t="shared" si="142"/>
        <v>295.71333719935478</v>
      </c>
      <c r="J143" s="9">
        <f t="shared" si="143"/>
        <v>0.26450166546479748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3.9691617635599128</v>
      </c>
      <c r="P143" s="9">
        <f t="shared" si="146"/>
        <v>1.0498498969607897</v>
      </c>
      <c r="Q143" s="12">
        <f t="shared" si="147"/>
        <v>0.27296097320980534</v>
      </c>
      <c r="R143" s="9">
        <f t="shared" si="148"/>
        <v>0.19735245833333334</v>
      </c>
      <c r="S143" s="13">
        <f t="shared" si="149"/>
        <v>1.3831141274600556</v>
      </c>
      <c r="T143" s="2">
        <f t="shared" si="150"/>
        <v>0.01</v>
      </c>
      <c r="U143" s="14">
        <f t="shared" si="151"/>
        <v>1.3831141274600556E-2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2.3781141274600556E-2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23.891257847741901</v>
      </c>
      <c r="E144" s="10">
        <f t="shared" si="159"/>
        <v>22.563337199354802</v>
      </c>
      <c r="F144" s="7" t="s">
        <v>83</v>
      </c>
      <c r="G144" s="1">
        <v>9</v>
      </c>
      <c r="H144" s="9">
        <f t="shared" si="141"/>
        <v>23.891257847741901</v>
      </c>
      <c r="I144" s="9">
        <f t="shared" si="142"/>
        <v>297.04125784774186</v>
      </c>
      <c r="J144" s="9">
        <f t="shared" si="143"/>
        <v>0.3064470455185791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3.6783597832657899</v>
      </c>
      <c r="P144" s="9">
        <f t="shared" si="146"/>
        <v>1.1272224879361623</v>
      </c>
      <c r="Q144" s="12">
        <f t="shared" si="147"/>
        <v>0.29307784686340221</v>
      </c>
      <c r="R144" s="9">
        <f t="shared" si="148"/>
        <v>0.19735245833333334</v>
      </c>
      <c r="S144" s="13">
        <f t="shared" si="149"/>
        <v>1.4850478648124374</v>
      </c>
      <c r="T144" s="2">
        <f t="shared" si="150"/>
        <v>0.01</v>
      </c>
      <c r="U144" s="14">
        <f t="shared" si="151"/>
        <v>1.4850478648124374E-2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2.4800478648124374E-2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19.428405061666702</v>
      </c>
      <c r="E145" s="10">
        <f t="shared" si="159"/>
        <v>23.891257847741901</v>
      </c>
      <c r="F145" s="7" t="s">
        <v>83</v>
      </c>
      <c r="G145" s="1">
        <v>10</v>
      </c>
      <c r="H145" s="9">
        <f t="shared" si="141"/>
        <v>19.428405061666702</v>
      </c>
      <c r="I145" s="9">
        <f t="shared" si="142"/>
        <v>292.57840506166667</v>
      </c>
      <c r="J145" s="9">
        <f t="shared" si="143"/>
        <v>0.18586968317630778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3.310185211996294</v>
      </c>
      <c r="P145" s="9">
        <f t="shared" si="146"/>
        <v>0.61526307660865043</v>
      </c>
      <c r="Q145" s="12">
        <f t="shared" si="147"/>
        <v>0.15996839991824913</v>
      </c>
      <c r="R145" s="9">
        <f t="shared" si="148"/>
        <v>0.19735245833333334</v>
      </c>
      <c r="S145" s="13">
        <f t="shared" si="149"/>
        <v>0.81057211685733555</v>
      </c>
      <c r="T145" s="2">
        <f t="shared" si="150"/>
        <v>0.01</v>
      </c>
      <c r="U145" s="14">
        <f t="shared" si="151"/>
        <v>8.1057211685733564E-3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1.8055721168573357E-2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14.5378966569032</v>
      </c>
      <c r="E146" s="10">
        <f t="shared" si="159"/>
        <v>19.428405061666702</v>
      </c>
      <c r="F146" s="7" t="s">
        <v>83</v>
      </c>
      <c r="G146" s="1">
        <v>11</v>
      </c>
      <c r="H146" s="9">
        <f t="shared" si="141"/>
        <v>14.5378966569032</v>
      </c>
      <c r="I146" s="9">
        <f t="shared" si="142"/>
        <v>287.68789665690315</v>
      </c>
      <c r="J146" s="9">
        <f t="shared" si="143"/>
        <v>0.10556428370251504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3.4539700520543102</v>
      </c>
      <c r="P146" s="9">
        <f t="shared" si="146"/>
        <v>0.36461587447505184</v>
      </c>
      <c r="Q146" s="12">
        <f t="shared" si="147"/>
        <v>9.4800127363513481E-2</v>
      </c>
      <c r="R146" s="9">
        <f t="shared" si="148"/>
        <v>0.19735245833333334</v>
      </c>
      <c r="S146" s="13">
        <f t="shared" si="149"/>
        <v>0.4803594957170163</v>
      </c>
      <c r="T146" s="2">
        <f t="shared" si="150"/>
        <v>0.01</v>
      </c>
      <c r="U146" s="14">
        <f t="shared" si="151"/>
        <v>4.803594957170163E-3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1.0293594957170162E-2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9.7300426213000009</v>
      </c>
      <c r="E147" s="10">
        <f t="shared" si="159"/>
        <v>14.5378966569032</v>
      </c>
      <c r="F147" s="7" t="s">
        <v>85</v>
      </c>
      <c r="G147" s="1">
        <v>12</v>
      </c>
      <c r="H147" s="9">
        <f t="shared" si="141"/>
        <v>9.7300426213000009</v>
      </c>
      <c r="I147" s="9">
        <f t="shared" si="142"/>
        <v>282.88004262129999</v>
      </c>
      <c r="J147" s="9">
        <f t="shared" si="143"/>
        <v>5.9387748891943808E-2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3.8484020942459249</v>
      </c>
      <c r="P147" s="9">
        <f t="shared" si="146"/>
        <v>0.22854793720830766</v>
      </c>
      <c r="Q147" s="12">
        <f t="shared" si="147"/>
        <v>5.9422463674159993E-2</v>
      </c>
      <c r="R147" s="9">
        <f t="shared" si="148"/>
        <v>0.19735245833333334</v>
      </c>
      <c r="S147" s="13">
        <f t="shared" si="149"/>
        <v>0.30109816809980616</v>
      </c>
      <c r="T147" s="2">
        <f t="shared" si="150"/>
        <v>0.01</v>
      </c>
      <c r="U147" s="14">
        <f t="shared" si="151"/>
        <v>3.0109816809980616E-3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8.5009816809980612E-3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7.2757183684838704</v>
      </c>
      <c r="E148" s="10">
        <f t="shared" si="159"/>
        <v>9.7300426213000009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238300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4300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83900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365700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6500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688701.60163139063</v>
      </c>
      <c r="J13" s="6" t="s">
        <v>37</v>
      </c>
      <c r="K13" s="6">
        <f>I13/(10000*1000)</f>
        <v>6.8870160163139058E-2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2.2396368316774198</v>
      </c>
      <c r="E26" s="7"/>
      <c r="F26" s="7"/>
      <c r="G26" s="1">
        <v>1</v>
      </c>
      <c r="H26" s="9">
        <f t="shared" ref="H26:H37" si="0">E27</f>
        <v>2.2396368316774198</v>
      </c>
      <c r="I26" s="9">
        <f t="shared" ref="I26:I37" si="1">H26+273.15</f>
        <v>275.38963683167742</v>
      </c>
      <c r="J26" s="9">
        <f t="shared" ref="J26:J37" si="2">EXP(($C$15*(I26-$C$13))/($C$16*I26*$C$13))</f>
        <v>2.3286700733746016E-2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0.94385874697117933</v>
      </c>
      <c r="Q26" s="12">
        <f t="shared" ref="Q26:Q37" si="6">P26*$B$28</f>
        <v>9.4385874697117941E-2</v>
      </c>
      <c r="R26" s="9">
        <f t="shared" ref="R26:R37" si="7">L26*$B$28</f>
        <v>4.0532094166666672</v>
      </c>
      <c r="S26" s="13">
        <f t="shared" ref="S26:S37" si="8">Q26/R26</f>
        <v>2.3286700733746016E-2</v>
      </c>
      <c r="T26" s="2">
        <f t="shared" ref="T26:T37" si="9">$B$27/100</f>
        <v>0.34</v>
      </c>
      <c r="U26" s="14">
        <f t="shared" ref="U26:U37" si="10">S26*T26</f>
        <v>7.9174782494736452E-3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2.0817478249473644E-2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-4.4786015887741897</v>
      </c>
      <c r="E27" s="10">
        <f t="shared" ref="E27:E38" si="18">D26</f>
        <v>2.2396368316774198</v>
      </c>
      <c r="F27" s="7" t="s">
        <v>83</v>
      </c>
      <c r="G27" s="1">
        <v>2</v>
      </c>
      <c r="H27" s="9">
        <f t="shared" si="0"/>
        <v>-4.4786015887741897</v>
      </c>
      <c r="I27" s="9">
        <f t="shared" si="1"/>
        <v>268.67139841122577</v>
      </c>
      <c r="J27" s="9">
        <f t="shared" si="2"/>
        <v>9.6193901853818872E-3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80.120329586362161</v>
      </c>
      <c r="P27" s="9">
        <f t="shared" si="5"/>
        <v>0.77070871207261415</v>
      </c>
      <c r="Q27" s="12">
        <f t="shared" si="6"/>
        <v>7.7070871207261415E-2</v>
      </c>
      <c r="R27" s="9">
        <f t="shared" si="7"/>
        <v>4.0532094166666672</v>
      </c>
      <c r="S27" s="13">
        <f t="shared" si="8"/>
        <v>1.9014776510275649E-2</v>
      </c>
      <c r="T27" s="2">
        <f t="shared" si="9"/>
        <v>0.34</v>
      </c>
      <c r="U27" s="14">
        <f t="shared" si="10"/>
        <v>6.4650240134937207E-3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1.9365024013493722E-2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-9.3270674990689706</v>
      </c>
      <c r="E28" s="10">
        <f t="shared" si="18"/>
        <v>-4.4786015887741897</v>
      </c>
      <c r="F28" s="7" t="s">
        <v>83</v>
      </c>
      <c r="G28" s="1">
        <v>3</v>
      </c>
      <c r="H28" s="9">
        <f t="shared" si="0"/>
        <v>-9.3270674990689706</v>
      </c>
      <c r="I28" s="9">
        <f t="shared" si="1"/>
        <v>263.82293250093102</v>
      </c>
      <c r="J28" s="9">
        <f t="shared" si="2"/>
        <v>4.941962992690634E-3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119.88171504095621</v>
      </c>
      <c r="P28" s="9">
        <f t="shared" si="5"/>
        <v>0.59245099923268973</v>
      </c>
      <c r="Q28" s="12">
        <f t="shared" si="6"/>
        <v>5.9245099923268978E-2</v>
      </c>
      <c r="R28" s="9">
        <f t="shared" si="7"/>
        <v>4.0532094166666672</v>
      </c>
      <c r="S28" s="13">
        <f t="shared" si="8"/>
        <v>1.4616836642995802E-2</v>
      </c>
      <c r="T28" s="2">
        <f t="shared" si="9"/>
        <v>0.34</v>
      </c>
      <c r="U28" s="14">
        <f t="shared" si="10"/>
        <v>4.9697244586185728E-3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1.7869724458618574E-2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-0.12020677687096799</v>
      </c>
      <c r="E29" s="10">
        <f t="shared" si="18"/>
        <v>-9.3270674990689706</v>
      </c>
      <c r="F29" s="7" t="s">
        <v>83</v>
      </c>
      <c r="G29" s="1">
        <v>4</v>
      </c>
      <c r="H29" s="9">
        <f t="shared" si="0"/>
        <v>-0.12020677687096799</v>
      </c>
      <c r="I29" s="9">
        <f t="shared" si="1"/>
        <v>273.02979322312899</v>
      </c>
      <c r="J29" s="9">
        <f t="shared" si="2"/>
        <v>1.7155020222118397E-2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159.82135820839019</v>
      </c>
      <c r="P29" s="9">
        <f t="shared" si="5"/>
        <v>2.7417386319913617</v>
      </c>
      <c r="Q29" s="12">
        <f t="shared" si="6"/>
        <v>0.27417386319913617</v>
      </c>
      <c r="R29" s="9">
        <f t="shared" si="7"/>
        <v>4.0532094166666672</v>
      </c>
      <c r="S29" s="13">
        <f t="shared" si="8"/>
        <v>6.7643646062732918E-2</v>
      </c>
      <c r="T29" s="2">
        <f t="shared" si="9"/>
        <v>0.34</v>
      </c>
      <c r="U29" s="14">
        <f t="shared" si="10"/>
        <v>2.2998839661329193E-2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3.5898839661329195E-2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4.4810730064333297</v>
      </c>
      <c r="E30" s="10">
        <f t="shared" si="18"/>
        <v>-0.12020677687096799</v>
      </c>
      <c r="F30" s="7" t="s">
        <v>83</v>
      </c>
      <c r="G30" s="1">
        <v>5</v>
      </c>
      <c r="H30" s="9">
        <f t="shared" si="0"/>
        <v>4.4810730064333297</v>
      </c>
      <c r="I30" s="9">
        <f t="shared" si="1"/>
        <v>277.63107300643333</v>
      </c>
      <c r="J30" s="9">
        <f t="shared" si="2"/>
        <v>3.0979635417173679E-2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149.22563859757889</v>
      </c>
      <c r="O30" s="9">
        <f t="shared" si="19"/>
        <v>48.386075145486615</v>
      </c>
      <c r="P30" s="9">
        <f t="shared" si="5"/>
        <v>1.4989829672751442</v>
      </c>
      <c r="Q30" s="12">
        <f t="shared" si="6"/>
        <v>0.14989829672751442</v>
      </c>
      <c r="R30" s="9">
        <f t="shared" si="7"/>
        <v>4.0532094166666672</v>
      </c>
      <c r="S30" s="13">
        <f t="shared" si="8"/>
        <v>3.6982618295303825E-2</v>
      </c>
      <c r="T30" s="2">
        <f t="shared" si="9"/>
        <v>0.34</v>
      </c>
      <c r="U30" s="14">
        <f t="shared" si="10"/>
        <v>1.2574090220403301E-2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2.5474090220403301E-2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10.9641725857742</v>
      </c>
      <c r="E31" s="10">
        <f t="shared" si="18"/>
        <v>4.4810730064333297</v>
      </c>
      <c r="F31" s="7" t="s">
        <v>85</v>
      </c>
      <c r="G31" s="1">
        <v>6</v>
      </c>
      <c r="H31" s="9">
        <f t="shared" si="0"/>
        <v>10.9641725857742</v>
      </c>
      <c r="I31" s="9">
        <f t="shared" si="1"/>
        <v>284.11417258577416</v>
      </c>
      <c r="J31" s="9">
        <f t="shared" si="2"/>
        <v>6.8965185390751929E-2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87.419186344878142</v>
      </c>
      <c r="P31" s="9">
        <f t="shared" si="5"/>
        <v>6.0288803929832104</v>
      </c>
      <c r="Q31" s="12">
        <f t="shared" si="6"/>
        <v>0.60288803929832113</v>
      </c>
      <c r="R31" s="9">
        <f t="shared" si="7"/>
        <v>4.0532094166666672</v>
      </c>
      <c r="S31" s="13">
        <f t="shared" si="8"/>
        <v>0.14874337279965472</v>
      </c>
      <c r="T31" s="2">
        <f t="shared" si="9"/>
        <v>0.34</v>
      </c>
      <c r="U31" s="14">
        <f t="shared" si="10"/>
        <v>5.0572746751882607E-2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6.3472746751882608E-2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13.1586334498</v>
      </c>
      <c r="E32" s="10">
        <f t="shared" si="18"/>
        <v>10.9641725857742</v>
      </c>
      <c r="F32" s="7" t="s">
        <v>83</v>
      </c>
      <c r="G32" s="1">
        <v>7</v>
      </c>
      <c r="H32" s="9">
        <f t="shared" si="0"/>
        <v>13.1586334498</v>
      </c>
      <c r="I32" s="9">
        <f t="shared" si="1"/>
        <v>286.30863344979997</v>
      </c>
      <c r="J32" s="9">
        <f t="shared" si="2"/>
        <v>8.9682469795192024E-2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121.9224001185616</v>
      </c>
      <c r="P32" s="9">
        <f t="shared" si="5"/>
        <v>10.934301965990217</v>
      </c>
      <c r="Q32" s="12">
        <f t="shared" si="6"/>
        <v>1.0934301965990219</v>
      </c>
      <c r="R32" s="9">
        <f t="shared" si="7"/>
        <v>4.0532094166666672</v>
      </c>
      <c r="S32" s="13">
        <f t="shared" si="8"/>
        <v>0.26976898654751763</v>
      </c>
      <c r="T32" s="2">
        <f t="shared" si="9"/>
        <v>0.34</v>
      </c>
      <c r="U32" s="14">
        <f t="shared" si="10"/>
        <v>9.1721455426156007E-2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0.11737145542615601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17.7313258670968</v>
      </c>
      <c r="E33" s="10">
        <f t="shared" si="18"/>
        <v>13.1586334498</v>
      </c>
      <c r="F33" s="7" t="s">
        <v>83</v>
      </c>
      <c r="G33" s="1">
        <v>8</v>
      </c>
      <c r="H33" s="9">
        <f t="shared" si="0"/>
        <v>17.7313258670968</v>
      </c>
      <c r="I33" s="9">
        <f t="shared" si="1"/>
        <v>290.88132586709679</v>
      </c>
      <c r="J33" s="9">
        <f t="shared" si="2"/>
        <v>0.15306854070047096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151.52019231923805</v>
      </c>
      <c r="P33" s="9">
        <f t="shared" si="5"/>
        <v>23.192974724960475</v>
      </c>
      <c r="Q33" s="12">
        <f t="shared" si="6"/>
        <v>2.3192974724960478</v>
      </c>
      <c r="R33" s="9">
        <f t="shared" si="7"/>
        <v>4.0532094166666672</v>
      </c>
      <c r="S33" s="13">
        <f t="shared" si="8"/>
        <v>0.5722125935460356</v>
      </c>
      <c r="T33" s="2">
        <f t="shared" si="9"/>
        <v>0.34</v>
      </c>
      <c r="U33" s="14">
        <f t="shared" si="10"/>
        <v>0.19455228180565212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0.22020228180565213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15.3531168012903</v>
      </c>
      <c r="E34" s="10">
        <f t="shared" si="18"/>
        <v>17.7313258670968</v>
      </c>
      <c r="F34" s="7" t="s">
        <v>83</v>
      </c>
      <c r="G34" s="1">
        <v>9</v>
      </c>
      <c r="H34" s="9">
        <f t="shared" si="0"/>
        <v>15.3531168012903</v>
      </c>
      <c r="I34" s="9">
        <f t="shared" si="1"/>
        <v>288.50311680129028</v>
      </c>
      <c r="J34" s="9">
        <f t="shared" si="2"/>
        <v>0.1161584801553241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168.85931176094425</v>
      </c>
      <c r="P34" s="9">
        <f t="shared" si="5"/>
        <v>19.614441014225328</v>
      </c>
      <c r="Q34" s="12">
        <f t="shared" si="6"/>
        <v>1.9614441014225328</v>
      </c>
      <c r="R34" s="9">
        <f t="shared" si="7"/>
        <v>4.0532094166666672</v>
      </c>
      <c r="S34" s="13">
        <f t="shared" si="8"/>
        <v>0.48392370089666165</v>
      </c>
      <c r="T34" s="2">
        <f t="shared" si="9"/>
        <v>0.34</v>
      </c>
      <c r="U34" s="14">
        <f t="shared" si="10"/>
        <v>0.16453405830486498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0.19018405830486498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12.6117732094333</v>
      </c>
      <c r="E35" s="10">
        <f t="shared" si="18"/>
        <v>15.3531168012903</v>
      </c>
      <c r="F35" s="7" t="s">
        <v>83</v>
      </c>
      <c r="G35" s="1">
        <v>10</v>
      </c>
      <c r="H35" s="9">
        <f t="shared" si="0"/>
        <v>12.6117732094333</v>
      </c>
      <c r="I35" s="9">
        <f t="shared" si="1"/>
        <v>285.76177320943327</v>
      </c>
      <c r="J35" s="9">
        <f t="shared" si="2"/>
        <v>8.4031726199503165E-2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189.7769649133856</v>
      </c>
      <c r="P35" s="9">
        <f t="shared" si="5"/>
        <v>15.947285954574337</v>
      </c>
      <c r="Q35" s="12">
        <f t="shared" si="6"/>
        <v>1.5947285954574337</v>
      </c>
      <c r="R35" s="9">
        <f t="shared" si="7"/>
        <v>4.0532094166666672</v>
      </c>
      <c r="S35" s="13">
        <f t="shared" si="8"/>
        <v>0.3934483594407831</v>
      </c>
      <c r="T35" s="2">
        <f t="shared" si="9"/>
        <v>0.34</v>
      </c>
      <c r="U35" s="14">
        <f t="shared" si="10"/>
        <v>0.13377244220986625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0.14667244220986625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6.4135400099677398</v>
      </c>
      <c r="E36" s="10">
        <f t="shared" si="18"/>
        <v>12.6117732094333</v>
      </c>
      <c r="F36" s="7" t="s">
        <v>83</v>
      </c>
      <c r="G36" s="1">
        <v>11</v>
      </c>
      <c r="H36" s="9">
        <f t="shared" si="0"/>
        <v>6.4135400099677398</v>
      </c>
      <c r="I36" s="9">
        <f t="shared" si="1"/>
        <v>279.56354000996771</v>
      </c>
      <c r="J36" s="9">
        <f t="shared" si="2"/>
        <v>3.947849512012748E-2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165.1381950108707</v>
      </c>
      <c r="O36" s="9">
        <f t="shared" si="19"/>
        <v>49.223578114607221</v>
      </c>
      <c r="P36" s="9">
        <f t="shared" si="5"/>
        <v>1.943272788392735</v>
      </c>
      <c r="Q36" s="12">
        <f t="shared" si="6"/>
        <v>0.1943272788392735</v>
      </c>
      <c r="R36" s="9">
        <f t="shared" si="7"/>
        <v>4.0532094166666672</v>
      </c>
      <c r="S36" s="13">
        <f t="shared" si="8"/>
        <v>4.7944050963714326E-2</v>
      </c>
      <c r="T36" s="2">
        <f t="shared" si="9"/>
        <v>0.34</v>
      </c>
      <c r="U36" s="14">
        <f t="shared" si="10"/>
        <v>1.630097732766287E-2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2.9200977327662872E-2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3.3803708665666701</v>
      </c>
      <c r="E37" s="10">
        <f t="shared" si="18"/>
        <v>6.4135400099677398</v>
      </c>
      <c r="F37" s="7" t="s">
        <v>85</v>
      </c>
      <c r="G37" s="1">
        <v>12</v>
      </c>
      <c r="H37" s="9">
        <f t="shared" si="0"/>
        <v>3.3803708665666701</v>
      </c>
      <c r="I37" s="9">
        <f t="shared" si="1"/>
        <v>276.53037086656667</v>
      </c>
      <c r="J37" s="9">
        <f t="shared" si="2"/>
        <v>2.6943269401253231E-2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87.812399492881156</v>
      </c>
      <c r="P37" s="9">
        <f t="shared" si="5"/>
        <v>2.3659531363071697</v>
      </c>
      <c r="Q37" s="12">
        <f t="shared" si="6"/>
        <v>0.23659531363071698</v>
      </c>
      <c r="R37" s="9">
        <f t="shared" si="7"/>
        <v>4.0532094166666672</v>
      </c>
      <c r="S37" s="13">
        <f t="shared" si="8"/>
        <v>5.8372338882329795E-2</v>
      </c>
      <c r="T37" s="2">
        <f t="shared" si="9"/>
        <v>0.34</v>
      </c>
      <c r="U37" s="14">
        <f t="shared" si="10"/>
        <v>1.984659521999213E-2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3.2746595219992132E-2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-6.0229509599354802</v>
      </c>
      <c r="E38" s="10">
        <f t="shared" si="18"/>
        <v>3.3803708665666701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2.2396368316774198</v>
      </c>
      <c r="E42" s="7"/>
      <c r="F42" s="7"/>
      <c r="G42" s="1">
        <v>1</v>
      </c>
      <c r="H42" s="9">
        <f t="shared" ref="H42:H53" si="20">E43</f>
        <v>2.2396368316774198</v>
      </c>
      <c r="I42" s="9">
        <f t="shared" ref="I42:I53" si="21">H42+273.15</f>
        <v>275.38963683167742</v>
      </c>
      <c r="J42" s="9">
        <f t="shared" ref="J42:J53" si="22">EXP(($C$15*(I42-$C$13))/($C$16*I42*$C$13))</f>
        <v>2.3286700733746016E-2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1.370567880060539</v>
      </c>
      <c r="Q42" s="12">
        <f t="shared" ref="Q42:Q53" si="26">P42*$B$44</f>
        <v>0.32893629121452933</v>
      </c>
      <c r="R42" s="9">
        <f t="shared" ref="R42:R53" si="27">L42*$B$44</f>
        <v>14.125500000000001</v>
      </c>
      <c r="S42" s="13">
        <f t="shared" ref="S42:S53" si="28">Q42/R42</f>
        <v>2.3286700733746012E-2</v>
      </c>
      <c r="T42" s="2">
        <f t="shared" ref="T42:T53" si="29">$B$43/100</f>
        <v>0.43</v>
      </c>
      <c r="U42" s="14">
        <f t="shared" ref="U42:U53" si="30">S42*T42</f>
        <v>1.0013281315510785E-2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1.8433281315510783E-2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19858.333333333332</v>
      </c>
      <c r="AU42" s="1">
        <f t="shared" ref="AU42:AU53" si="38">AT42*10000*AS42*0.67*AR42*AQ42</f>
        <v>80566709.007169113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-4.4786015887741897</v>
      </c>
      <c r="E43" s="10">
        <f t="shared" ref="E43:E54" si="39">D42</f>
        <v>2.2396368316774198</v>
      </c>
      <c r="F43" s="7" t="s">
        <v>83</v>
      </c>
      <c r="G43" s="1">
        <v>2</v>
      </c>
      <c r="H43" s="9">
        <f t="shared" si="20"/>
        <v>-4.4786015887741897</v>
      </c>
      <c r="I43" s="9">
        <f t="shared" si="21"/>
        <v>268.67139841122577</v>
      </c>
      <c r="J43" s="9">
        <f t="shared" si="22"/>
        <v>9.6193901853818872E-3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116.34193211993947</v>
      </c>
      <c r="P43" s="9">
        <f t="shared" si="25"/>
        <v>1.1191384399829114</v>
      </c>
      <c r="Q43" s="12">
        <f t="shared" si="26"/>
        <v>0.26859322559589871</v>
      </c>
      <c r="R43" s="9">
        <f t="shared" si="27"/>
        <v>14.125500000000001</v>
      </c>
      <c r="S43" s="13">
        <f t="shared" si="28"/>
        <v>1.9014776510275649E-2</v>
      </c>
      <c r="T43" s="2">
        <f t="shared" si="29"/>
        <v>0.43</v>
      </c>
      <c r="U43" s="14">
        <f t="shared" si="30"/>
        <v>8.1763538994185283E-3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1.6596353899418527E-2</v>
      </c>
      <c r="AR43" s="9">
        <f t="shared" si="35"/>
        <v>136.875</v>
      </c>
      <c r="AS43" s="1">
        <f t="shared" si="36"/>
        <v>0.24</v>
      </c>
      <c r="AT43" s="1">
        <f t="shared" si="37"/>
        <v>19858.333333333332</v>
      </c>
      <c r="AU43" s="1">
        <f t="shared" si="38"/>
        <v>72538013.840722293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-9.3270674990689706</v>
      </c>
      <c r="E44" s="10">
        <f t="shared" si="39"/>
        <v>-4.4786015887741897</v>
      </c>
      <c r="F44" s="7" t="s">
        <v>83</v>
      </c>
      <c r="G44" s="1">
        <v>3</v>
      </c>
      <c r="H44" s="9">
        <f t="shared" si="20"/>
        <v>-9.3270674990689706</v>
      </c>
      <c r="I44" s="9">
        <f t="shared" si="21"/>
        <v>263.82293250093102</v>
      </c>
      <c r="J44" s="9">
        <f t="shared" si="22"/>
        <v>4.941962992690634E-3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174.07904367995656</v>
      </c>
      <c r="P44" s="9">
        <f t="shared" si="25"/>
        <v>0.86029219166932169</v>
      </c>
      <c r="Q44" s="12">
        <f t="shared" si="26"/>
        <v>0.20647012600063719</v>
      </c>
      <c r="R44" s="9">
        <f t="shared" si="27"/>
        <v>14.125500000000001</v>
      </c>
      <c r="S44" s="13">
        <f t="shared" si="28"/>
        <v>1.46168366429958E-2</v>
      </c>
      <c r="T44" s="2">
        <f t="shared" si="29"/>
        <v>0.43</v>
      </c>
      <c r="U44" s="14">
        <f t="shared" si="30"/>
        <v>6.2852397564881939E-3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1.4705239756488193E-2</v>
      </c>
      <c r="AR44" s="9">
        <f t="shared" si="35"/>
        <v>136.875</v>
      </c>
      <c r="AS44" s="1">
        <f t="shared" si="36"/>
        <v>0.24</v>
      </c>
      <c r="AT44" s="1">
        <f t="shared" si="37"/>
        <v>19858.333333333332</v>
      </c>
      <c r="AU44" s="1">
        <f t="shared" si="38"/>
        <v>64272483.670323096</v>
      </c>
    </row>
    <row r="45" spans="1:48" x14ac:dyDescent="0.15">
      <c r="C45" s="7">
        <v>3</v>
      </c>
      <c r="D45" s="8">
        <v>-0.12020677687096799</v>
      </c>
      <c r="E45" s="10">
        <f t="shared" si="39"/>
        <v>-9.3270674990689706</v>
      </c>
      <c r="F45" s="7" t="s">
        <v>83</v>
      </c>
      <c r="G45" s="1">
        <v>4</v>
      </c>
      <c r="H45" s="9">
        <f t="shared" si="20"/>
        <v>-0.12020677687096799</v>
      </c>
      <c r="I45" s="9">
        <f t="shared" si="21"/>
        <v>273.02979322312899</v>
      </c>
      <c r="J45" s="9">
        <f t="shared" si="22"/>
        <v>1.7155020222118397E-2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232.07500148828723</v>
      </c>
      <c r="P45" s="9">
        <f t="shared" si="25"/>
        <v>3.9812513435797245</v>
      </c>
      <c r="Q45" s="12">
        <f t="shared" si="26"/>
        <v>0.95550032245913386</v>
      </c>
      <c r="R45" s="9">
        <f t="shared" si="27"/>
        <v>14.125500000000001</v>
      </c>
      <c r="S45" s="13">
        <f t="shared" si="28"/>
        <v>6.7643646062732918E-2</v>
      </c>
      <c r="T45" s="2">
        <f t="shared" si="29"/>
        <v>0.43</v>
      </c>
      <c r="U45" s="14">
        <f t="shared" si="30"/>
        <v>2.9086767806975153E-2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3.750676780697515E-2</v>
      </c>
      <c r="AR45" s="9">
        <f t="shared" si="35"/>
        <v>136.875</v>
      </c>
      <c r="AS45" s="1">
        <f t="shared" si="36"/>
        <v>0.24</v>
      </c>
      <c r="AT45" s="1">
        <f t="shared" si="37"/>
        <v>19858.333333333332</v>
      </c>
      <c r="AU45" s="1">
        <f t="shared" si="38"/>
        <v>163931575.50095642</v>
      </c>
    </row>
    <row r="46" spans="1:48" x14ac:dyDescent="0.15">
      <c r="C46" s="7">
        <v>4</v>
      </c>
      <c r="D46" s="8">
        <v>4.4810730064333297</v>
      </c>
      <c r="E46" s="10">
        <f t="shared" si="39"/>
        <v>-0.12020677687096799</v>
      </c>
      <c r="F46" s="7" t="s">
        <v>83</v>
      </c>
      <c r="G46" s="1">
        <v>5</v>
      </c>
      <c r="H46" s="9">
        <f t="shared" si="20"/>
        <v>4.4810730064333297</v>
      </c>
      <c r="I46" s="9">
        <f t="shared" si="21"/>
        <v>277.63107300643333</v>
      </c>
      <c r="J46" s="9">
        <f t="shared" si="22"/>
        <v>3.0979635417173679E-2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216.68906263747212</v>
      </c>
      <c r="O46" s="9">
        <f t="shared" si="40"/>
        <v>70.260937507235354</v>
      </c>
      <c r="P46" s="9">
        <f t="shared" si="25"/>
        <v>2.1766582280429749</v>
      </c>
      <c r="Q46" s="12">
        <f t="shared" si="26"/>
        <v>0.52239797473031402</v>
      </c>
      <c r="R46" s="9">
        <f t="shared" si="27"/>
        <v>14.125500000000001</v>
      </c>
      <c r="S46" s="13">
        <f t="shared" si="28"/>
        <v>3.6982618295303811E-2</v>
      </c>
      <c r="T46" s="2">
        <f t="shared" si="29"/>
        <v>0.43</v>
      </c>
      <c r="U46" s="14">
        <f t="shared" si="30"/>
        <v>1.5902525866980637E-2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2.4322525866980638E-2</v>
      </c>
      <c r="AR46" s="9">
        <f t="shared" si="35"/>
        <v>136.875</v>
      </c>
      <c r="AS46" s="1">
        <f t="shared" si="36"/>
        <v>0.24</v>
      </c>
      <c r="AT46" s="1">
        <f t="shared" si="37"/>
        <v>19858.333333333332</v>
      </c>
      <c r="AU46" s="1">
        <f t="shared" si="38"/>
        <v>106306947.21701385</v>
      </c>
    </row>
    <row r="47" spans="1:48" x14ac:dyDescent="0.15">
      <c r="C47" s="7">
        <v>5</v>
      </c>
      <c r="D47" s="8">
        <v>10.9641725857742</v>
      </c>
      <c r="E47" s="10">
        <f t="shared" si="39"/>
        <v>4.4810730064333297</v>
      </c>
      <c r="F47" s="7" t="s">
        <v>85</v>
      </c>
      <c r="G47" s="1">
        <v>6</v>
      </c>
      <c r="H47" s="9">
        <f t="shared" si="20"/>
        <v>10.9641725857742</v>
      </c>
      <c r="I47" s="9">
        <f t="shared" si="21"/>
        <v>284.11417258577416</v>
      </c>
      <c r="J47" s="9">
        <f t="shared" si="22"/>
        <v>6.8965185390751929E-2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126.94052927919239</v>
      </c>
      <c r="P47" s="9">
        <f t="shared" si="25"/>
        <v>8.7544771353396769</v>
      </c>
      <c r="Q47" s="12">
        <f t="shared" si="26"/>
        <v>2.1010745124815222</v>
      </c>
      <c r="R47" s="9">
        <f t="shared" si="27"/>
        <v>14.125500000000001</v>
      </c>
      <c r="S47" s="13">
        <f t="shared" si="28"/>
        <v>0.14874337279965469</v>
      </c>
      <c r="T47" s="2">
        <f t="shared" si="29"/>
        <v>0.43</v>
      </c>
      <c r="U47" s="14">
        <f t="shared" si="30"/>
        <v>6.395965030385152E-2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7.2379650303851531E-2</v>
      </c>
      <c r="AR47" s="9">
        <f t="shared" si="35"/>
        <v>136.875</v>
      </c>
      <c r="AS47" s="1">
        <f t="shared" si="36"/>
        <v>0.24</v>
      </c>
      <c r="AT47" s="1">
        <f t="shared" si="37"/>
        <v>19858.333333333332</v>
      </c>
      <c r="AU47" s="1">
        <f t="shared" si="38"/>
        <v>316351176.12859362</v>
      </c>
    </row>
    <row r="48" spans="1:48" x14ac:dyDescent="0.15">
      <c r="C48" s="7">
        <v>6</v>
      </c>
      <c r="D48" s="8">
        <v>13.1586334498</v>
      </c>
      <c r="E48" s="10">
        <f t="shared" si="39"/>
        <v>10.9641725857742</v>
      </c>
      <c r="F48" s="7" t="s">
        <v>83</v>
      </c>
      <c r="G48" s="1">
        <v>7</v>
      </c>
      <c r="H48" s="9">
        <f t="shared" si="20"/>
        <v>13.1586334498</v>
      </c>
      <c r="I48" s="9">
        <f t="shared" si="21"/>
        <v>286.30863344979997</v>
      </c>
      <c r="J48" s="9">
        <f t="shared" si="22"/>
        <v>8.9682469795192024E-2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177.04230214385271</v>
      </c>
      <c r="P48" s="9">
        <f t="shared" si="25"/>
        <v>15.87759091448733</v>
      </c>
      <c r="Q48" s="12">
        <f t="shared" si="26"/>
        <v>3.810621819476959</v>
      </c>
      <c r="R48" s="9">
        <f t="shared" si="27"/>
        <v>14.125500000000001</v>
      </c>
      <c r="S48" s="13">
        <f t="shared" si="28"/>
        <v>0.26976898654751752</v>
      </c>
      <c r="T48" s="2">
        <f t="shared" si="29"/>
        <v>0.43</v>
      </c>
      <c r="U48" s="14">
        <f t="shared" si="30"/>
        <v>0.11600066421543254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0.13160066421543254</v>
      </c>
      <c r="AR48" s="9">
        <f t="shared" si="35"/>
        <v>136.875</v>
      </c>
      <c r="AS48" s="1">
        <f t="shared" si="36"/>
        <v>0.24</v>
      </c>
      <c r="AT48" s="1">
        <f t="shared" si="37"/>
        <v>19858.333333333332</v>
      </c>
      <c r="AU48" s="1">
        <f t="shared" si="38"/>
        <v>575189638.64959216</v>
      </c>
    </row>
    <row r="49" spans="1:48" x14ac:dyDescent="0.15">
      <c r="C49" s="7">
        <v>7</v>
      </c>
      <c r="D49" s="8">
        <v>17.7313258670968</v>
      </c>
      <c r="E49" s="10">
        <f t="shared" si="39"/>
        <v>13.1586334498</v>
      </c>
      <c r="F49" s="7" t="s">
        <v>83</v>
      </c>
      <c r="G49" s="1">
        <v>8</v>
      </c>
      <c r="H49" s="9">
        <f t="shared" si="20"/>
        <v>17.7313258670968</v>
      </c>
      <c r="I49" s="9">
        <f t="shared" si="21"/>
        <v>290.88132586709679</v>
      </c>
      <c r="J49" s="9">
        <f t="shared" si="22"/>
        <v>0.15306854070047096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220.02096122936538</v>
      </c>
      <c r="P49" s="9">
        <f t="shared" si="25"/>
        <v>33.678287458893855</v>
      </c>
      <c r="Q49" s="12">
        <f t="shared" si="26"/>
        <v>8.0827889901345245</v>
      </c>
      <c r="R49" s="9">
        <f t="shared" si="27"/>
        <v>14.125500000000001</v>
      </c>
      <c r="S49" s="13">
        <f t="shared" si="28"/>
        <v>0.57221259354603549</v>
      </c>
      <c r="T49" s="2">
        <f t="shared" si="29"/>
        <v>0.43</v>
      </c>
      <c r="U49" s="14">
        <f t="shared" si="30"/>
        <v>0.24605141522479526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0.26165141522479524</v>
      </c>
      <c r="AR49" s="9">
        <f t="shared" si="35"/>
        <v>136.875</v>
      </c>
      <c r="AS49" s="1">
        <f t="shared" si="36"/>
        <v>0.24</v>
      </c>
      <c r="AT49" s="1">
        <f t="shared" si="37"/>
        <v>19858.333333333332</v>
      </c>
      <c r="AU49" s="1">
        <f t="shared" si="38"/>
        <v>1143605040.8448899</v>
      </c>
    </row>
    <row r="50" spans="1:48" x14ac:dyDescent="0.15">
      <c r="C50" s="7">
        <v>8</v>
      </c>
      <c r="D50" s="8">
        <v>15.3531168012903</v>
      </c>
      <c r="E50" s="10">
        <f t="shared" si="39"/>
        <v>17.7313258670968</v>
      </c>
      <c r="F50" s="7" t="s">
        <v>83</v>
      </c>
      <c r="G50" s="1">
        <v>9</v>
      </c>
      <c r="H50" s="9">
        <f t="shared" si="20"/>
        <v>15.3531168012903</v>
      </c>
      <c r="I50" s="9">
        <f t="shared" si="21"/>
        <v>288.50311680129028</v>
      </c>
      <c r="J50" s="9">
        <f t="shared" si="22"/>
        <v>0.1161584801553241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245.19892377047154</v>
      </c>
      <c r="P50" s="9">
        <f t="shared" si="25"/>
        <v>28.481934320899143</v>
      </c>
      <c r="Q50" s="12">
        <f t="shared" si="26"/>
        <v>6.8356642370157941</v>
      </c>
      <c r="R50" s="9">
        <f t="shared" si="27"/>
        <v>14.125500000000001</v>
      </c>
      <c r="S50" s="13">
        <f t="shared" si="28"/>
        <v>0.48392370089666165</v>
      </c>
      <c r="T50" s="2">
        <f t="shared" si="29"/>
        <v>0.43</v>
      </c>
      <c r="U50" s="14">
        <f t="shared" si="30"/>
        <v>0.2080871913855645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0.22368719138556448</v>
      </c>
      <c r="AR50" s="9">
        <f t="shared" si="35"/>
        <v>136.875</v>
      </c>
      <c r="AS50" s="1">
        <f t="shared" si="36"/>
        <v>0.24</v>
      </c>
      <c r="AT50" s="1">
        <f t="shared" si="37"/>
        <v>19858.333333333332</v>
      </c>
      <c r="AU50" s="1">
        <f t="shared" si="38"/>
        <v>977674053.17181528</v>
      </c>
    </row>
    <row r="51" spans="1:48" x14ac:dyDescent="0.15">
      <c r="C51" s="7">
        <v>9</v>
      </c>
      <c r="D51" s="8">
        <v>12.6117732094333</v>
      </c>
      <c r="E51" s="10">
        <f t="shared" si="39"/>
        <v>15.3531168012903</v>
      </c>
      <c r="F51" s="7" t="s">
        <v>83</v>
      </c>
      <c r="G51" s="1">
        <v>10</v>
      </c>
      <c r="H51" s="9">
        <f t="shared" si="20"/>
        <v>12.6117732094333</v>
      </c>
      <c r="I51" s="9">
        <f t="shared" si="21"/>
        <v>285.76177320943327</v>
      </c>
      <c r="J51" s="9">
        <f t="shared" si="22"/>
        <v>8.4031726199503165E-2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275.57323944957238</v>
      </c>
      <c r="P51" s="9">
        <f t="shared" si="25"/>
        <v>23.15689500533659</v>
      </c>
      <c r="Q51" s="12">
        <f t="shared" si="26"/>
        <v>5.5576548012807816</v>
      </c>
      <c r="R51" s="9">
        <f t="shared" si="27"/>
        <v>14.125500000000001</v>
      </c>
      <c r="S51" s="13">
        <f t="shared" si="28"/>
        <v>0.3934483594407831</v>
      </c>
      <c r="T51" s="2">
        <f t="shared" si="29"/>
        <v>0.43</v>
      </c>
      <c r="U51" s="14">
        <f t="shared" si="30"/>
        <v>0.16918279455953672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0.1776827945595367</v>
      </c>
      <c r="AR51" s="9">
        <f t="shared" si="35"/>
        <v>136.875</v>
      </c>
      <c r="AS51" s="1">
        <f t="shared" si="36"/>
        <v>0.24</v>
      </c>
      <c r="AT51" s="1">
        <f t="shared" si="37"/>
        <v>19858.333333333332</v>
      </c>
      <c r="AU51" s="1">
        <f t="shared" si="38"/>
        <v>776601721.62690878</v>
      </c>
    </row>
    <row r="52" spans="1:48" x14ac:dyDescent="0.15">
      <c r="C52" s="7">
        <v>10</v>
      </c>
      <c r="D52" s="8">
        <v>6.4135400099677398</v>
      </c>
      <c r="E52" s="10">
        <f t="shared" si="39"/>
        <v>12.6117732094333</v>
      </c>
      <c r="F52" s="7" t="s">
        <v>83</v>
      </c>
      <c r="G52" s="1">
        <v>11</v>
      </c>
      <c r="H52" s="9">
        <f t="shared" si="20"/>
        <v>6.4135400099677398</v>
      </c>
      <c r="I52" s="9">
        <f t="shared" si="21"/>
        <v>279.56354000996771</v>
      </c>
      <c r="J52" s="9">
        <f t="shared" si="22"/>
        <v>3.947849512012748E-2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239.79552722202399</v>
      </c>
      <c r="O52" s="9">
        <f t="shared" si="40"/>
        <v>71.477067222211787</v>
      </c>
      <c r="P52" s="9">
        <f t="shared" si="25"/>
        <v>2.821807049533112</v>
      </c>
      <c r="Q52" s="12">
        <f t="shared" si="26"/>
        <v>0.67723369188794691</v>
      </c>
      <c r="R52" s="9">
        <f t="shared" si="27"/>
        <v>14.125500000000001</v>
      </c>
      <c r="S52" s="13">
        <f t="shared" si="28"/>
        <v>4.7944050963714339E-2</v>
      </c>
      <c r="T52" s="2">
        <f t="shared" si="29"/>
        <v>0.43</v>
      </c>
      <c r="U52" s="14">
        <f t="shared" si="30"/>
        <v>2.0615941914397164E-2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2.9035941914397165E-2</v>
      </c>
      <c r="AR52" s="9">
        <f t="shared" si="35"/>
        <v>136.875</v>
      </c>
      <c r="AS52" s="1">
        <f t="shared" si="36"/>
        <v>0.24</v>
      </c>
      <c r="AT52" s="1">
        <f t="shared" si="37"/>
        <v>19858.333333333332</v>
      </c>
      <c r="AU52" s="1">
        <f t="shared" si="38"/>
        <v>126907968.41460121</v>
      </c>
    </row>
    <row r="53" spans="1:48" x14ac:dyDescent="0.15">
      <c r="C53" s="7">
        <v>11</v>
      </c>
      <c r="D53" s="8">
        <v>3.3803708665666701</v>
      </c>
      <c r="E53" s="10">
        <f t="shared" si="39"/>
        <v>6.4135400099677398</v>
      </c>
      <c r="F53" s="7" t="s">
        <v>85</v>
      </c>
      <c r="G53" s="1">
        <v>12</v>
      </c>
      <c r="H53" s="9">
        <f t="shared" si="20"/>
        <v>3.3803708665666701</v>
      </c>
      <c r="I53" s="9">
        <f t="shared" si="21"/>
        <v>276.53037086656667</v>
      </c>
      <c r="J53" s="9">
        <f t="shared" si="22"/>
        <v>2.6943269401253231E-2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127.5115101726787</v>
      </c>
      <c r="P53" s="9">
        <f t="shared" si="25"/>
        <v>3.4355769703431238</v>
      </c>
      <c r="Q53" s="12">
        <f t="shared" si="26"/>
        <v>0.82453847288234972</v>
      </c>
      <c r="R53" s="9">
        <f t="shared" si="27"/>
        <v>14.125500000000001</v>
      </c>
      <c r="S53" s="13">
        <f t="shared" si="28"/>
        <v>5.8372338882329809E-2</v>
      </c>
      <c r="T53" s="2">
        <f t="shared" si="29"/>
        <v>0.43</v>
      </c>
      <c r="U53" s="14">
        <f t="shared" si="30"/>
        <v>2.5100105719401817E-2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3.3520105719401817E-2</v>
      </c>
      <c r="AR53" s="9">
        <f t="shared" si="35"/>
        <v>136.875</v>
      </c>
      <c r="AS53" s="1">
        <f t="shared" si="36"/>
        <v>0.24</v>
      </c>
      <c r="AT53" s="1">
        <f t="shared" si="37"/>
        <v>19858.333333333332</v>
      </c>
      <c r="AU53" s="1">
        <f t="shared" si="38"/>
        <v>146506992.27989066</v>
      </c>
      <c r="AV53" s="1">
        <f>SUM(AU42:AU53)</f>
        <v>4550452320.3524771</v>
      </c>
    </row>
    <row r="54" spans="1:48" x14ac:dyDescent="0.15">
      <c r="C54" s="7">
        <v>12</v>
      </c>
      <c r="D54" s="8">
        <v>-6.0229509599354802</v>
      </c>
      <c r="E54" s="10">
        <f t="shared" si="39"/>
        <v>3.3803708665666701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2.2396368316774198</v>
      </c>
      <c r="E58" s="7"/>
      <c r="F58" s="7"/>
      <c r="G58" s="1">
        <v>1</v>
      </c>
      <c r="H58" s="9">
        <f t="shared" ref="H58:H69" si="41">E59</f>
        <v>2.2396368316774198</v>
      </c>
      <c r="I58" s="9">
        <f t="shared" ref="I58:I69" si="42">H58+273.15</f>
        <v>275.38963683167742</v>
      </c>
      <c r="J58" s="9">
        <f t="shared" ref="J58:J69" si="43">EXP(($C$15*(I58-$C$13))/($C$16*I58*$C$13))</f>
        <v>2.3286700733746016E-2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2.3232365098700609E-3</v>
      </c>
      <c r="Q58" s="12">
        <f t="shared" ref="Q58:Q69" si="47">P58*$B$60</f>
        <v>4.414149368753116E-4</v>
      </c>
      <c r="R58" s="9">
        <f t="shared" ref="R58:R69" si="48">L58*$B$60</f>
        <v>1.8955666666666669E-2</v>
      </c>
      <c r="S58" s="13">
        <f t="shared" ref="S58:S69" si="49">Q58/R58</f>
        <v>2.3286700733746016E-2</v>
      </c>
      <c r="T58" s="2">
        <f t="shared" ref="T58:T69" si="50">$B$59/100</f>
        <v>0.01</v>
      </c>
      <c r="U58" s="14">
        <f t="shared" ref="U58:U69" si="51">S58*T58</f>
        <v>2.3286700733746017E-4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1.223286700733746E-2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6991.666666666667</v>
      </c>
      <c r="AU58" s="1">
        <f t="shared" ref="AU58:AU69" si="58">AT58*10000*AS58*0.67*AR58*AQ58</f>
        <v>1086232.6052054767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-4.4786015887741897</v>
      </c>
      <c r="E59" s="10">
        <f t="shared" ref="E59:E70" si="59">D58</f>
        <v>2.2396368316774198</v>
      </c>
      <c r="F59" s="7" t="s">
        <v>83</v>
      </c>
      <c r="G59" s="1">
        <v>2</v>
      </c>
      <c r="H59" s="9">
        <f t="shared" si="41"/>
        <v>-4.4786015887741897</v>
      </c>
      <c r="I59" s="9">
        <f t="shared" si="42"/>
        <v>268.67139841122577</v>
      </c>
      <c r="J59" s="9">
        <f t="shared" si="43"/>
        <v>9.6193901853818872E-3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0.19721009682346327</v>
      </c>
      <c r="P59" s="9">
        <f t="shared" si="46"/>
        <v>1.8970408698418342E-3</v>
      </c>
      <c r="Q59" s="12">
        <f t="shared" si="47"/>
        <v>3.604377652699485E-4</v>
      </c>
      <c r="R59" s="9">
        <f t="shared" si="48"/>
        <v>1.8955666666666669E-2</v>
      </c>
      <c r="S59" s="13">
        <f t="shared" si="49"/>
        <v>1.9014776510275649E-2</v>
      </c>
      <c r="T59" s="2">
        <f t="shared" si="50"/>
        <v>0.01</v>
      </c>
      <c r="U59" s="14">
        <f t="shared" si="51"/>
        <v>1.9014776510275648E-4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1.2190147765102757E-2</v>
      </c>
      <c r="AR59" s="9">
        <f t="shared" si="55"/>
        <v>9.9766666666666666</v>
      </c>
      <c r="AS59" s="1">
        <f t="shared" si="56"/>
        <v>0.19</v>
      </c>
      <c r="AT59" s="1">
        <f t="shared" si="57"/>
        <v>6991.666666666667</v>
      </c>
      <c r="AU59" s="1">
        <f t="shared" si="58"/>
        <v>1082439.2970826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-9.3270674990689706</v>
      </c>
      <c r="E60" s="10">
        <f t="shared" si="59"/>
        <v>-4.4786015887741897</v>
      </c>
      <c r="F60" s="7" t="s">
        <v>83</v>
      </c>
      <c r="G60" s="1">
        <v>3</v>
      </c>
      <c r="H60" s="9">
        <f t="shared" si="41"/>
        <v>-9.3270674990689706</v>
      </c>
      <c r="I60" s="9">
        <f t="shared" si="42"/>
        <v>263.82293250093102</v>
      </c>
      <c r="J60" s="9">
        <f t="shared" si="43"/>
        <v>4.941962992690634E-3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0.29507972262028809</v>
      </c>
      <c r="P60" s="9">
        <f t="shared" si="46"/>
        <v>1.4582730690828811E-3</v>
      </c>
      <c r="Q60" s="12">
        <f t="shared" si="47"/>
        <v>2.7707188312574738E-4</v>
      </c>
      <c r="R60" s="9">
        <f t="shared" si="48"/>
        <v>1.8955666666666669E-2</v>
      </c>
      <c r="S60" s="13">
        <f t="shared" si="49"/>
        <v>1.4616836642995798E-2</v>
      </c>
      <c r="T60" s="2">
        <f t="shared" si="50"/>
        <v>0.01</v>
      </c>
      <c r="U60" s="14">
        <f t="shared" si="51"/>
        <v>1.4616836642995798E-4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1.2146168366429958E-2</v>
      </c>
      <c r="AR60" s="9">
        <f t="shared" si="55"/>
        <v>9.9766666666666666</v>
      </c>
      <c r="AS60" s="1">
        <f t="shared" si="56"/>
        <v>0.19</v>
      </c>
      <c r="AT60" s="1">
        <f t="shared" si="57"/>
        <v>6991.666666666667</v>
      </c>
      <c r="AU60" s="1">
        <f t="shared" si="58"/>
        <v>1078534.0918051233</v>
      </c>
    </row>
    <row r="61" spans="1:48" x14ac:dyDescent="0.15">
      <c r="C61" s="7">
        <v>3</v>
      </c>
      <c r="D61" s="8">
        <v>-0.12020677687096799</v>
      </c>
      <c r="E61" s="10">
        <f t="shared" si="59"/>
        <v>-9.3270674990689706</v>
      </c>
      <c r="F61" s="7" t="s">
        <v>83</v>
      </c>
      <c r="G61" s="1">
        <v>4</v>
      </c>
      <c r="H61" s="9">
        <f t="shared" si="41"/>
        <v>-0.12020677687096799</v>
      </c>
      <c r="I61" s="9">
        <f t="shared" si="42"/>
        <v>273.02979322312899</v>
      </c>
      <c r="J61" s="9">
        <f t="shared" si="43"/>
        <v>1.7155020222118397E-2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0.3933881162178719</v>
      </c>
      <c r="P61" s="9">
        <f t="shared" si="46"/>
        <v>6.748581088858654E-3</v>
      </c>
      <c r="Q61" s="12">
        <f t="shared" si="47"/>
        <v>1.2822304068831442E-3</v>
      </c>
      <c r="R61" s="9">
        <f t="shared" si="48"/>
        <v>1.8955666666666669E-2</v>
      </c>
      <c r="S61" s="13">
        <f t="shared" si="49"/>
        <v>6.7643646062732904E-2</v>
      </c>
      <c r="T61" s="2">
        <f t="shared" si="50"/>
        <v>0.01</v>
      </c>
      <c r="U61" s="14">
        <f t="shared" si="51"/>
        <v>6.7643646062732902E-4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1.2676436460627329E-2</v>
      </c>
      <c r="AR61" s="9">
        <f t="shared" si="55"/>
        <v>9.9766666666666666</v>
      </c>
      <c r="AS61" s="1">
        <f t="shared" si="56"/>
        <v>0.19</v>
      </c>
      <c r="AT61" s="1">
        <f t="shared" si="57"/>
        <v>6991.666666666667</v>
      </c>
      <c r="AU61" s="1">
        <f t="shared" si="58"/>
        <v>1125619.9052184352</v>
      </c>
    </row>
    <row r="62" spans="1:48" x14ac:dyDescent="0.15">
      <c r="C62" s="7">
        <v>4</v>
      </c>
      <c r="D62" s="8">
        <v>4.4810730064333297</v>
      </c>
      <c r="E62" s="10">
        <f t="shared" si="59"/>
        <v>-0.12020677687096799</v>
      </c>
      <c r="F62" s="7" t="s">
        <v>83</v>
      </c>
      <c r="G62" s="1">
        <v>5</v>
      </c>
      <c r="H62" s="9">
        <f t="shared" si="41"/>
        <v>4.4810730064333297</v>
      </c>
      <c r="I62" s="9">
        <f t="shared" si="42"/>
        <v>277.63107300643333</v>
      </c>
      <c r="J62" s="9">
        <f t="shared" si="43"/>
        <v>3.0979635417173679E-2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0.36730755837256251</v>
      </c>
      <c r="O62" s="9">
        <f t="shared" si="60"/>
        <v>0.11909864342311738</v>
      </c>
      <c r="P62" s="9">
        <f t="shared" si="46"/>
        <v>3.6896325519281464E-3</v>
      </c>
      <c r="Q62" s="12">
        <f t="shared" si="47"/>
        <v>7.0103018486634787E-4</v>
      </c>
      <c r="R62" s="9">
        <f t="shared" si="48"/>
        <v>1.8955666666666669E-2</v>
      </c>
      <c r="S62" s="13">
        <f t="shared" si="49"/>
        <v>3.6982618295303839E-2</v>
      </c>
      <c r="T62" s="2">
        <f t="shared" si="50"/>
        <v>0.01</v>
      </c>
      <c r="U62" s="14">
        <f t="shared" si="51"/>
        <v>3.6982618295303837E-4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1.2369826182953039E-2</v>
      </c>
      <c r="AR62" s="9">
        <f t="shared" si="55"/>
        <v>9.9766666666666666</v>
      </c>
      <c r="AS62" s="1">
        <f t="shared" si="56"/>
        <v>0.19</v>
      </c>
      <c r="AT62" s="1">
        <f t="shared" si="57"/>
        <v>6991.666666666667</v>
      </c>
      <c r="AU62" s="1">
        <f t="shared" si="58"/>
        <v>1098394.0651515769</v>
      </c>
    </row>
    <row r="63" spans="1:48" x14ac:dyDescent="0.15">
      <c r="C63" s="7">
        <v>5</v>
      </c>
      <c r="D63" s="8">
        <v>10.9641725857742</v>
      </c>
      <c r="E63" s="10">
        <f t="shared" si="59"/>
        <v>4.4810730064333297</v>
      </c>
      <c r="F63" s="7" t="s">
        <v>85</v>
      </c>
      <c r="G63" s="1">
        <v>6</v>
      </c>
      <c r="H63" s="9">
        <f t="shared" si="41"/>
        <v>10.9641725857742</v>
      </c>
      <c r="I63" s="9">
        <f t="shared" si="42"/>
        <v>284.11417258577416</v>
      </c>
      <c r="J63" s="9">
        <f t="shared" si="43"/>
        <v>6.8965185390751929E-2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0.21517567753785591</v>
      </c>
      <c r="P63" s="9">
        <f t="shared" si="46"/>
        <v>1.4839630492978888E-2</v>
      </c>
      <c r="Q63" s="12">
        <f t="shared" si="47"/>
        <v>2.8195297936659887E-3</v>
      </c>
      <c r="R63" s="9">
        <f t="shared" si="48"/>
        <v>1.8955666666666669E-2</v>
      </c>
      <c r="S63" s="13">
        <f t="shared" si="49"/>
        <v>0.14874337279965472</v>
      </c>
      <c r="T63" s="2">
        <f t="shared" si="50"/>
        <v>0.01</v>
      </c>
      <c r="U63" s="14">
        <f t="shared" si="51"/>
        <v>1.4874337279965472E-3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1.3487433727996547E-2</v>
      </c>
      <c r="AR63" s="9">
        <f t="shared" si="55"/>
        <v>9.9766666666666666</v>
      </c>
      <c r="AS63" s="1">
        <f t="shared" si="56"/>
        <v>0.19</v>
      </c>
      <c r="AT63" s="1">
        <f t="shared" si="57"/>
        <v>6991.666666666667</v>
      </c>
      <c r="AU63" s="1">
        <f t="shared" si="58"/>
        <v>1197633.4139094553</v>
      </c>
    </row>
    <row r="64" spans="1:48" x14ac:dyDescent="0.15">
      <c r="C64" s="7">
        <v>6</v>
      </c>
      <c r="D64" s="8">
        <v>13.1586334498</v>
      </c>
      <c r="E64" s="10">
        <f t="shared" si="59"/>
        <v>10.9641725857742</v>
      </c>
      <c r="F64" s="7" t="s">
        <v>83</v>
      </c>
      <c r="G64" s="1">
        <v>7</v>
      </c>
      <c r="H64" s="9">
        <f t="shared" si="41"/>
        <v>13.1586334498</v>
      </c>
      <c r="I64" s="9">
        <f t="shared" si="42"/>
        <v>286.30863344979997</v>
      </c>
      <c r="J64" s="9">
        <f t="shared" si="43"/>
        <v>8.9682469795192024E-2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0.30010271371154373</v>
      </c>
      <c r="P64" s="9">
        <f t="shared" si="46"/>
        <v>2.691395255789068E-2</v>
      </c>
      <c r="Q64" s="12">
        <f t="shared" si="47"/>
        <v>5.1136509859992293E-3</v>
      </c>
      <c r="R64" s="9">
        <f t="shared" si="48"/>
        <v>1.8955666666666669E-2</v>
      </c>
      <c r="S64" s="13">
        <f t="shared" si="49"/>
        <v>0.26976898654751763</v>
      </c>
      <c r="T64" s="2">
        <f t="shared" si="50"/>
        <v>0.01</v>
      </c>
      <c r="U64" s="14">
        <f t="shared" si="51"/>
        <v>2.6976898654751764E-3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2.2797689865475177E-2</v>
      </c>
      <c r="AR64" s="9">
        <f t="shared" si="55"/>
        <v>9.9766666666666666</v>
      </c>
      <c r="AS64" s="1">
        <f t="shared" si="56"/>
        <v>0.19</v>
      </c>
      <c r="AT64" s="1">
        <f t="shared" si="57"/>
        <v>6991.666666666667</v>
      </c>
      <c r="AU64" s="1">
        <f t="shared" si="58"/>
        <v>2024349.1603716458</v>
      </c>
    </row>
    <row r="65" spans="1:48" x14ac:dyDescent="0.15">
      <c r="C65" s="7">
        <v>7</v>
      </c>
      <c r="D65" s="8">
        <v>17.7313258670968</v>
      </c>
      <c r="E65" s="10">
        <f t="shared" si="59"/>
        <v>13.1586334498</v>
      </c>
      <c r="F65" s="7" t="s">
        <v>83</v>
      </c>
      <c r="G65" s="1">
        <v>8</v>
      </c>
      <c r="H65" s="9">
        <f t="shared" si="41"/>
        <v>17.7313258670968</v>
      </c>
      <c r="I65" s="9">
        <f t="shared" si="42"/>
        <v>290.88132586709679</v>
      </c>
      <c r="J65" s="9">
        <f t="shared" si="43"/>
        <v>0.15306854070047096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0.37295542782031971</v>
      </c>
      <c r="P65" s="9">
        <f t="shared" si="46"/>
        <v>5.7087743082776164E-2</v>
      </c>
      <c r="Q65" s="12">
        <f t="shared" si="47"/>
        <v>1.0846671185727472E-2</v>
      </c>
      <c r="R65" s="9">
        <f t="shared" si="48"/>
        <v>1.8955666666666669E-2</v>
      </c>
      <c r="S65" s="13">
        <f t="shared" si="49"/>
        <v>0.57221259354603571</v>
      </c>
      <c r="T65" s="2">
        <f t="shared" si="50"/>
        <v>0.01</v>
      </c>
      <c r="U65" s="14">
        <f t="shared" si="51"/>
        <v>5.7221259354603574E-3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2.5822125935460356E-2</v>
      </c>
      <c r="AR65" s="9">
        <f t="shared" si="55"/>
        <v>9.9766666666666666</v>
      </c>
      <c r="AS65" s="1">
        <f t="shared" si="56"/>
        <v>0.19</v>
      </c>
      <c r="AT65" s="1">
        <f t="shared" si="57"/>
        <v>6991.666666666667</v>
      </c>
      <c r="AU65" s="1">
        <f t="shared" si="58"/>
        <v>2292907.7141110823</v>
      </c>
    </row>
    <row r="66" spans="1:48" x14ac:dyDescent="0.15">
      <c r="C66" s="7">
        <v>8</v>
      </c>
      <c r="D66" s="8">
        <v>15.3531168012903</v>
      </c>
      <c r="E66" s="10">
        <f t="shared" si="59"/>
        <v>17.7313258670968</v>
      </c>
      <c r="F66" s="7" t="s">
        <v>83</v>
      </c>
      <c r="G66" s="1">
        <v>9</v>
      </c>
      <c r="H66" s="9">
        <f t="shared" si="41"/>
        <v>15.3531168012903</v>
      </c>
      <c r="I66" s="9">
        <f t="shared" si="42"/>
        <v>288.50311680129028</v>
      </c>
      <c r="J66" s="9">
        <f t="shared" si="43"/>
        <v>0.1161584801553241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0.41563435140421023</v>
      </c>
      <c r="P66" s="9">
        <f t="shared" si="46"/>
        <v>4.8279454559456959E-2</v>
      </c>
      <c r="Q66" s="12">
        <f t="shared" si="47"/>
        <v>9.1730963662968231E-3</v>
      </c>
      <c r="R66" s="9">
        <f t="shared" si="48"/>
        <v>1.8955666666666669E-2</v>
      </c>
      <c r="S66" s="13">
        <f t="shared" si="49"/>
        <v>0.48392370089666176</v>
      </c>
      <c r="T66" s="2">
        <f t="shared" si="50"/>
        <v>0.01</v>
      </c>
      <c r="U66" s="14">
        <f t="shared" si="51"/>
        <v>4.839237008966618E-3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2.4939237008966619E-2</v>
      </c>
      <c r="AR66" s="9">
        <f t="shared" si="55"/>
        <v>9.9766666666666666</v>
      </c>
      <c r="AS66" s="1">
        <f t="shared" si="56"/>
        <v>0.19</v>
      </c>
      <c r="AT66" s="1">
        <f t="shared" si="57"/>
        <v>6991.666666666667</v>
      </c>
      <c r="AU66" s="1">
        <f t="shared" si="58"/>
        <v>2214510.4963405365</v>
      </c>
    </row>
    <row r="67" spans="1:48" x14ac:dyDescent="0.15">
      <c r="C67" s="7">
        <v>9</v>
      </c>
      <c r="D67" s="8">
        <v>12.6117732094333</v>
      </c>
      <c r="E67" s="10">
        <f t="shared" si="59"/>
        <v>15.3531168012903</v>
      </c>
      <c r="F67" s="7" t="s">
        <v>83</v>
      </c>
      <c r="G67" s="1">
        <v>10</v>
      </c>
      <c r="H67" s="9">
        <f t="shared" si="41"/>
        <v>12.6117732094333</v>
      </c>
      <c r="I67" s="9">
        <f t="shared" si="42"/>
        <v>285.76177320943327</v>
      </c>
      <c r="J67" s="9">
        <f t="shared" si="43"/>
        <v>8.4031726199503165E-2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0.46712156351141992</v>
      </c>
      <c r="P67" s="9">
        <f t="shared" si="46"/>
        <v>3.9253031326875465E-2</v>
      </c>
      <c r="Q67" s="12">
        <f t="shared" si="47"/>
        <v>7.4580759521063389E-3</v>
      </c>
      <c r="R67" s="9">
        <f t="shared" si="48"/>
        <v>1.8955666666666669E-2</v>
      </c>
      <c r="S67" s="13">
        <f t="shared" si="49"/>
        <v>0.3934483594407831</v>
      </c>
      <c r="T67" s="2">
        <f t="shared" si="50"/>
        <v>0.01</v>
      </c>
      <c r="U67" s="14">
        <f t="shared" si="51"/>
        <v>3.934483594407831E-3</v>
      </c>
      <c r="V67" s="13"/>
      <c r="W67" s="2"/>
      <c r="X67" s="14"/>
      <c r="Y67" s="2">
        <v>0.02</v>
      </c>
      <c r="Z67" s="2">
        <v>0.21</v>
      </c>
      <c r="AA67" s="2">
        <f t="shared" si="52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3"/>
        <v>7.8000000000000005E-3</v>
      </c>
      <c r="AQ67" s="1">
        <f t="shared" si="54"/>
        <v>1.5934483594407831E-2</v>
      </c>
      <c r="AR67" s="9">
        <f t="shared" si="55"/>
        <v>9.9766666666666666</v>
      </c>
      <c r="AS67" s="1">
        <f t="shared" si="56"/>
        <v>0.19</v>
      </c>
      <c r="AT67" s="1">
        <f t="shared" si="57"/>
        <v>6991.666666666667</v>
      </c>
      <c r="AU67" s="1">
        <f t="shared" si="58"/>
        <v>1414922.2432464615</v>
      </c>
    </row>
    <row r="68" spans="1:48" x14ac:dyDescent="0.15">
      <c r="C68" s="7">
        <v>10</v>
      </c>
      <c r="D68" s="8">
        <v>6.4135400099677398</v>
      </c>
      <c r="E68" s="10">
        <f t="shared" si="59"/>
        <v>12.6117732094333</v>
      </c>
      <c r="F68" s="7" t="s">
        <v>83</v>
      </c>
      <c r="G68" s="1">
        <v>11</v>
      </c>
      <c r="H68" s="9">
        <f t="shared" si="41"/>
        <v>6.4135400099677398</v>
      </c>
      <c r="I68" s="9">
        <f t="shared" si="42"/>
        <v>279.56354000996771</v>
      </c>
      <c r="J68" s="9">
        <f t="shared" si="43"/>
        <v>3.947849512012748E-2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0.40647510557531724</v>
      </c>
      <c r="O68" s="9">
        <f t="shared" si="60"/>
        <v>0.12116009327589389</v>
      </c>
      <c r="P68" s="9">
        <f t="shared" si="46"/>
        <v>4.7832181511465672E-3</v>
      </c>
      <c r="Q68" s="12">
        <f t="shared" si="47"/>
        <v>9.0881144871784775E-4</v>
      </c>
      <c r="R68" s="9">
        <f t="shared" si="48"/>
        <v>1.8955666666666669E-2</v>
      </c>
      <c r="S68" s="13">
        <f t="shared" si="49"/>
        <v>4.7944050963714333E-2</v>
      </c>
      <c r="T68" s="2">
        <f t="shared" si="50"/>
        <v>0.01</v>
      </c>
      <c r="U68" s="14">
        <f t="shared" si="51"/>
        <v>4.7944050963714334E-4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1.2479440509637143E-2</v>
      </c>
      <c r="AR68" s="9">
        <f t="shared" si="55"/>
        <v>9.9766666666666666</v>
      </c>
      <c r="AS68" s="1">
        <f t="shared" si="56"/>
        <v>0.19</v>
      </c>
      <c r="AT68" s="1">
        <f t="shared" si="57"/>
        <v>6991.666666666667</v>
      </c>
      <c r="AU68" s="1">
        <f t="shared" si="58"/>
        <v>1108127.4053056471</v>
      </c>
    </row>
    <row r="69" spans="1:48" x14ac:dyDescent="0.15">
      <c r="C69" s="7">
        <v>11</v>
      </c>
      <c r="D69" s="8">
        <v>3.3803708665666701</v>
      </c>
      <c r="E69" s="10">
        <f t="shared" si="59"/>
        <v>6.4135400099677398</v>
      </c>
      <c r="F69" s="7" t="s">
        <v>85</v>
      </c>
      <c r="G69" s="1">
        <v>12</v>
      </c>
      <c r="H69" s="9">
        <f t="shared" si="41"/>
        <v>3.3803708665666701</v>
      </c>
      <c r="I69" s="9">
        <f t="shared" si="42"/>
        <v>276.53037086656667</v>
      </c>
      <c r="J69" s="9">
        <f t="shared" si="43"/>
        <v>2.6943269401253231E-2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0.21614354179141398</v>
      </c>
      <c r="P69" s="9">
        <f t="shared" si="46"/>
        <v>5.8236136758271035E-3</v>
      </c>
      <c r="Q69" s="12">
        <f t="shared" si="47"/>
        <v>1.1064865984071496E-3</v>
      </c>
      <c r="R69" s="9">
        <f t="shared" si="48"/>
        <v>1.8955666666666669E-2</v>
      </c>
      <c r="S69" s="13">
        <f t="shared" si="49"/>
        <v>5.8372338882329795E-2</v>
      </c>
      <c r="T69" s="2">
        <f t="shared" si="50"/>
        <v>0.01</v>
      </c>
      <c r="U69" s="14">
        <f t="shared" si="51"/>
        <v>5.8372338882329796E-4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1.2583723388823298E-2</v>
      </c>
      <c r="AR69" s="9">
        <f t="shared" si="55"/>
        <v>9.9766666666666666</v>
      </c>
      <c r="AS69" s="1">
        <f t="shared" si="56"/>
        <v>0.19</v>
      </c>
      <c r="AT69" s="1">
        <f t="shared" si="57"/>
        <v>6991.666666666667</v>
      </c>
      <c r="AU69" s="1">
        <f t="shared" si="58"/>
        <v>1117387.3329635509</v>
      </c>
      <c r="AV69" s="1">
        <f>SUM(AU58:AU69)</f>
        <v>16841057.730711594</v>
      </c>
    </row>
    <row r="70" spans="1:48" x14ac:dyDescent="0.15">
      <c r="C70" s="7">
        <v>12</v>
      </c>
      <c r="D70" s="8">
        <v>-6.0229509599354802</v>
      </c>
      <c r="E70" s="10">
        <f t="shared" si="59"/>
        <v>3.3803708665666701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2.2396368316774198</v>
      </c>
      <c r="E73" s="7"/>
      <c r="F73" s="7"/>
      <c r="G73" s="1">
        <v>1</v>
      </c>
      <c r="H73" s="9">
        <f t="shared" ref="H73:H84" si="61">E74</f>
        <v>2.2396368316774198</v>
      </c>
      <c r="I73" s="9">
        <f t="shared" ref="I73:I84" si="62">H73+273.15</f>
        <v>275.38963683167742</v>
      </c>
      <c r="J73" s="9">
        <f t="shared" ref="J73:J84" si="63">EXP(($C$15*(I73-$C$13))/($C$16*I73*$C$13))</f>
        <v>2.3286700733746016E-2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2.549893730345189E-3</v>
      </c>
      <c r="Q73" s="12">
        <f t="shared" ref="Q73:Q84" si="67">P73*$B$75</f>
        <v>4.5898087146213401E-4</v>
      </c>
      <c r="R73" s="9">
        <f t="shared" ref="R73:R84" si="68">L73*$B$75</f>
        <v>1.9710000000000002E-2</v>
      </c>
      <c r="S73" s="13">
        <f t="shared" ref="S73:S84" si="69">Q73/R73</f>
        <v>2.3286700733746016E-2</v>
      </c>
      <c r="T73" s="2">
        <f t="shared" ref="T73:T84" si="70">$B$74/100</f>
        <v>0.01</v>
      </c>
      <c r="U73" s="14">
        <f t="shared" ref="U73:U84" si="71">S73*T73</f>
        <v>2.3286700733746017E-4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1.283286700733746E-2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358.33333333333331</v>
      </c>
      <c r="AU73" s="1">
        <f t="shared" ref="AU73:AU84" si="78">AT73*10000*AS73*0.67*AR73*AQ73</f>
        <v>60725.672075568669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-4.4786015887741897</v>
      </c>
      <c r="E74" s="10">
        <f t="shared" ref="E74:E85" si="79">D73</f>
        <v>2.2396368316774198</v>
      </c>
      <c r="F74" s="7" t="s">
        <v>83</v>
      </c>
      <c r="G74" s="1">
        <v>2</v>
      </c>
      <c r="H74" s="9">
        <f t="shared" si="61"/>
        <v>-4.4786015887741897</v>
      </c>
      <c r="I74" s="9">
        <f t="shared" si="62"/>
        <v>268.67139841122577</v>
      </c>
      <c r="J74" s="9">
        <f t="shared" si="63"/>
        <v>9.6193901853818872E-3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0.21645010626965483</v>
      </c>
      <c r="P74" s="9">
        <f t="shared" si="66"/>
        <v>2.0821180278751844E-3</v>
      </c>
      <c r="Q74" s="12">
        <f t="shared" si="67"/>
        <v>3.7478124501753315E-4</v>
      </c>
      <c r="R74" s="9">
        <f t="shared" si="68"/>
        <v>1.9710000000000002E-2</v>
      </c>
      <c r="S74" s="13">
        <f t="shared" si="69"/>
        <v>1.9014776510275652E-2</v>
      </c>
      <c r="T74" s="2">
        <f t="shared" si="70"/>
        <v>0.01</v>
      </c>
      <c r="U74" s="14">
        <f t="shared" si="71"/>
        <v>1.9014776510275653E-4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1.2790147765102757E-2</v>
      </c>
      <c r="AR74" s="9">
        <f t="shared" si="75"/>
        <v>10.950000000000001</v>
      </c>
      <c r="AS74" s="1">
        <f t="shared" si="76"/>
        <v>0.18</v>
      </c>
      <c r="AT74" s="1">
        <f t="shared" si="77"/>
        <v>358.33333333333331</v>
      </c>
      <c r="AU74" s="1">
        <f t="shared" si="78"/>
        <v>60523.522805746266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-9.3270674990689706</v>
      </c>
      <c r="E75" s="10">
        <f t="shared" si="79"/>
        <v>-4.4786015887741897</v>
      </c>
      <c r="F75" s="7" t="s">
        <v>83</v>
      </c>
      <c r="G75" s="1">
        <v>3</v>
      </c>
      <c r="H75" s="9">
        <f t="shared" si="61"/>
        <v>-9.3270674990689706</v>
      </c>
      <c r="I75" s="9">
        <f t="shared" si="62"/>
        <v>263.82293250093102</v>
      </c>
      <c r="J75" s="9">
        <f t="shared" si="63"/>
        <v>4.941962992690634E-3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0.32386798824177965</v>
      </c>
      <c r="P75" s="9">
        <f t="shared" si="66"/>
        <v>1.6005436124080404E-3</v>
      </c>
      <c r="Q75" s="12">
        <f t="shared" si="67"/>
        <v>2.8809785023344725E-4</v>
      </c>
      <c r="R75" s="9">
        <f t="shared" si="68"/>
        <v>1.9710000000000002E-2</v>
      </c>
      <c r="S75" s="13">
        <f t="shared" si="69"/>
        <v>1.46168366429958E-2</v>
      </c>
      <c r="T75" s="2">
        <f t="shared" si="70"/>
        <v>0.01</v>
      </c>
      <c r="U75" s="14">
        <f t="shared" si="71"/>
        <v>1.4616836642995801E-4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1.2746168366429958E-2</v>
      </c>
      <c r="AR75" s="9">
        <f t="shared" si="75"/>
        <v>10.950000000000001</v>
      </c>
      <c r="AS75" s="1">
        <f t="shared" si="76"/>
        <v>0.18</v>
      </c>
      <c r="AT75" s="1">
        <f t="shared" si="77"/>
        <v>358.33333333333331</v>
      </c>
      <c r="AU75" s="1">
        <f t="shared" si="78"/>
        <v>60315.410422102133</v>
      </c>
    </row>
    <row r="76" spans="1:48" x14ac:dyDescent="0.15">
      <c r="C76" s="7">
        <v>3</v>
      </c>
      <c r="D76" s="8">
        <v>-0.12020677687096799</v>
      </c>
      <c r="E76" s="10">
        <f t="shared" si="79"/>
        <v>-9.3270674990689706</v>
      </c>
      <c r="F76" s="7" t="s">
        <v>83</v>
      </c>
      <c r="G76" s="1">
        <v>4</v>
      </c>
      <c r="H76" s="9">
        <f t="shared" si="61"/>
        <v>-0.12020677687096799</v>
      </c>
      <c r="I76" s="9">
        <f t="shared" si="62"/>
        <v>273.02979322312899</v>
      </c>
      <c r="J76" s="9">
        <f t="shared" si="63"/>
        <v>1.7155020222118397E-2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0.43176744462937167</v>
      </c>
      <c r="P76" s="9">
        <f t="shared" si="66"/>
        <v>7.4069792438692557E-3</v>
      </c>
      <c r="Q76" s="12">
        <f t="shared" si="67"/>
        <v>1.333256263896466E-3</v>
      </c>
      <c r="R76" s="9">
        <f t="shared" si="68"/>
        <v>1.9710000000000002E-2</v>
      </c>
      <c r="S76" s="13">
        <f t="shared" si="69"/>
        <v>6.7643646062732918E-2</v>
      </c>
      <c r="T76" s="2">
        <f t="shared" si="70"/>
        <v>0.01</v>
      </c>
      <c r="U76" s="14">
        <f t="shared" si="71"/>
        <v>6.7643646062732923E-4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1.3276436460627329E-2</v>
      </c>
      <c r="AR76" s="9">
        <f t="shared" si="75"/>
        <v>10.950000000000001</v>
      </c>
      <c r="AS76" s="1">
        <f t="shared" si="76"/>
        <v>0.18</v>
      </c>
      <c r="AT76" s="1">
        <f t="shared" si="77"/>
        <v>358.33333333333331</v>
      </c>
      <c r="AU76" s="1">
        <f t="shared" si="78"/>
        <v>62824.661580238098</v>
      </c>
    </row>
    <row r="77" spans="1:48" x14ac:dyDescent="0.15">
      <c r="C77" s="7">
        <v>4</v>
      </c>
      <c r="D77" s="8">
        <v>4.4810730064333297</v>
      </c>
      <c r="E77" s="10">
        <f t="shared" si="79"/>
        <v>-0.12020677687096799</v>
      </c>
      <c r="F77" s="7" t="s">
        <v>83</v>
      </c>
      <c r="G77" s="1">
        <v>5</v>
      </c>
      <c r="H77" s="9">
        <f t="shared" si="61"/>
        <v>4.4810730064333297</v>
      </c>
      <c r="I77" s="9">
        <f t="shared" si="62"/>
        <v>277.63107300643333</v>
      </c>
      <c r="J77" s="9">
        <f t="shared" si="63"/>
        <v>3.0979635417173679E-2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0.4031424421162273</v>
      </c>
      <c r="O77" s="9">
        <f t="shared" si="80"/>
        <v>0.13071802326927517</v>
      </c>
      <c r="P77" s="9">
        <f t="shared" si="66"/>
        <v>4.0495967033357706E-3</v>
      </c>
      <c r="Q77" s="12">
        <f t="shared" si="67"/>
        <v>7.2892740660043874E-4</v>
      </c>
      <c r="R77" s="9">
        <f t="shared" si="68"/>
        <v>1.9710000000000002E-2</v>
      </c>
      <c r="S77" s="13">
        <f t="shared" si="69"/>
        <v>3.6982618295303839E-2</v>
      </c>
      <c r="T77" s="2">
        <f t="shared" si="70"/>
        <v>0.01</v>
      </c>
      <c r="U77" s="14">
        <f t="shared" si="71"/>
        <v>3.6982618295303837E-4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1.2969826182953038E-2</v>
      </c>
      <c r="AR77" s="9">
        <f t="shared" si="75"/>
        <v>10.950000000000001</v>
      </c>
      <c r="AS77" s="1">
        <f t="shared" si="76"/>
        <v>0.18</v>
      </c>
      <c r="AT77" s="1">
        <f t="shared" si="77"/>
        <v>358.33333333333331</v>
      </c>
      <c r="AU77" s="1">
        <f t="shared" si="78"/>
        <v>61373.768715346552</v>
      </c>
    </row>
    <row r="78" spans="1:48" x14ac:dyDescent="0.15">
      <c r="C78" s="7">
        <v>5</v>
      </c>
      <c r="D78" s="8">
        <v>10.9641725857742</v>
      </c>
      <c r="E78" s="10">
        <f t="shared" si="79"/>
        <v>4.4810730064333297</v>
      </c>
      <c r="F78" s="7" t="s">
        <v>85</v>
      </c>
      <c r="G78" s="1">
        <v>6</v>
      </c>
      <c r="H78" s="9">
        <f t="shared" si="61"/>
        <v>10.9641725857742</v>
      </c>
      <c r="I78" s="9">
        <f t="shared" si="62"/>
        <v>284.11417258577416</v>
      </c>
      <c r="J78" s="9">
        <f t="shared" si="63"/>
        <v>6.8965185390751929E-2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0.23616842656593942</v>
      </c>
      <c r="P78" s="9">
        <f t="shared" si="66"/>
        <v>1.6287399321562195E-2</v>
      </c>
      <c r="Q78" s="12">
        <f t="shared" si="67"/>
        <v>2.9317318778811947E-3</v>
      </c>
      <c r="R78" s="9">
        <f t="shared" si="68"/>
        <v>1.9710000000000002E-2</v>
      </c>
      <c r="S78" s="13">
        <f t="shared" si="69"/>
        <v>0.14874337279965472</v>
      </c>
      <c r="T78" s="2">
        <f t="shared" si="70"/>
        <v>0.01</v>
      </c>
      <c r="U78" s="14">
        <f t="shared" si="71"/>
        <v>1.4874337279965472E-3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1.4087433727996547E-2</v>
      </c>
      <c r="AR78" s="9">
        <f t="shared" si="75"/>
        <v>10.950000000000001</v>
      </c>
      <c r="AS78" s="1">
        <f t="shared" si="76"/>
        <v>0.18</v>
      </c>
      <c r="AT78" s="1">
        <f t="shared" si="77"/>
        <v>358.33333333333331</v>
      </c>
      <c r="AU78" s="1">
        <f t="shared" si="78"/>
        <v>66662.335116813105</v>
      </c>
    </row>
    <row r="79" spans="1:48" x14ac:dyDescent="0.15">
      <c r="C79" s="7">
        <v>6</v>
      </c>
      <c r="D79" s="8">
        <v>13.1586334498</v>
      </c>
      <c r="E79" s="10">
        <f t="shared" si="79"/>
        <v>10.9641725857742</v>
      </c>
      <c r="F79" s="7" t="s">
        <v>83</v>
      </c>
      <c r="G79" s="1">
        <v>7</v>
      </c>
      <c r="H79" s="9">
        <f t="shared" si="61"/>
        <v>13.1586334498</v>
      </c>
      <c r="I79" s="9">
        <f t="shared" si="62"/>
        <v>286.30863344979997</v>
      </c>
      <c r="J79" s="9">
        <f t="shared" si="63"/>
        <v>8.9682469795192024E-2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0.32938102724437723</v>
      </c>
      <c r="P79" s="9">
        <f t="shared" si="66"/>
        <v>2.9539704026953183E-2</v>
      </c>
      <c r="Q79" s="12">
        <f t="shared" si="67"/>
        <v>5.3171467248515729E-3</v>
      </c>
      <c r="R79" s="9">
        <f t="shared" si="68"/>
        <v>1.9710000000000002E-2</v>
      </c>
      <c r="S79" s="13">
        <f t="shared" si="69"/>
        <v>0.26976898654751763</v>
      </c>
      <c r="T79" s="2">
        <f t="shared" si="70"/>
        <v>0.01</v>
      </c>
      <c r="U79" s="14">
        <f t="shared" si="71"/>
        <v>2.6976898654751764E-3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2.4297689865475178E-2</v>
      </c>
      <c r="AR79" s="9">
        <f t="shared" si="75"/>
        <v>10.950000000000001</v>
      </c>
      <c r="AS79" s="1">
        <f t="shared" si="76"/>
        <v>0.18</v>
      </c>
      <c r="AT79" s="1">
        <f t="shared" si="77"/>
        <v>358.33333333333331</v>
      </c>
      <c r="AU79" s="1">
        <f t="shared" si="78"/>
        <v>114977.70109524783</v>
      </c>
    </row>
    <row r="80" spans="1:48" x14ac:dyDescent="0.15">
      <c r="C80" s="7">
        <v>7</v>
      </c>
      <c r="D80" s="8">
        <v>17.7313258670968</v>
      </c>
      <c r="E80" s="10">
        <f t="shared" si="79"/>
        <v>13.1586334498</v>
      </c>
      <c r="F80" s="7" t="s">
        <v>83</v>
      </c>
      <c r="G80" s="1">
        <v>8</v>
      </c>
      <c r="H80" s="9">
        <f t="shared" si="61"/>
        <v>17.7313258670968</v>
      </c>
      <c r="I80" s="9">
        <f t="shared" si="62"/>
        <v>290.88132586709679</v>
      </c>
      <c r="J80" s="9">
        <f t="shared" si="63"/>
        <v>0.15306854070047096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0.40934132321742411</v>
      </c>
      <c r="P80" s="9">
        <f t="shared" si="66"/>
        <v>6.2657278993290919E-2</v>
      </c>
      <c r="Q80" s="12">
        <f t="shared" si="67"/>
        <v>1.1278310218792364E-2</v>
      </c>
      <c r="R80" s="9">
        <f t="shared" si="68"/>
        <v>1.9710000000000002E-2</v>
      </c>
      <c r="S80" s="13">
        <f t="shared" si="69"/>
        <v>0.57221259354603571</v>
      </c>
      <c r="T80" s="2">
        <f t="shared" si="70"/>
        <v>0.01</v>
      </c>
      <c r="U80" s="14">
        <f t="shared" si="71"/>
        <v>5.7221259354603574E-3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2.7322125935460358E-2</v>
      </c>
      <c r="AR80" s="9">
        <f t="shared" si="75"/>
        <v>10.950000000000001</v>
      </c>
      <c r="AS80" s="1">
        <f t="shared" si="76"/>
        <v>0.18</v>
      </c>
      <c r="AT80" s="1">
        <f t="shared" si="77"/>
        <v>358.33333333333331</v>
      </c>
      <c r="AU80" s="1">
        <f t="shared" si="78"/>
        <v>129289.46111695067</v>
      </c>
    </row>
    <row r="81" spans="1:48" x14ac:dyDescent="0.15">
      <c r="C81" s="7">
        <v>8</v>
      </c>
      <c r="D81" s="8">
        <v>15.3531168012903</v>
      </c>
      <c r="E81" s="10">
        <f t="shared" si="79"/>
        <v>17.7313258670968</v>
      </c>
      <c r="F81" s="7" t="s">
        <v>83</v>
      </c>
      <c r="G81" s="1">
        <v>9</v>
      </c>
      <c r="H81" s="9">
        <f t="shared" si="61"/>
        <v>15.3531168012903</v>
      </c>
      <c r="I81" s="9">
        <f t="shared" si="62"/>
        <v>288.50311680129028</v>
      </c>
      <c r="J81" s="9">
        <f t="shared" si="63"/>
        <v>0.1161584801553241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0.45618404422413322</v>
      </c>
      <c r="P81" s="9">
        <f t="shared" si="66"/>
        <v>5.2989645248184468E-2</v>
      </c>
      <c r="Q81" s="12">
        <f t="shared" si="67"/>
        <v>9.5381361446732031E-3</v>
      </c>
      <c r="R81" s="9">
        <f t="shared" si="68"/>
        <v>1.9710000000000002E-2</v>
      </c>
      <c r="S81" s="13">
        <f t="shared" si="69"/>
        <v>0.4839237008966617</v>
      </c>
      <c r="T81" s="2">
        <f t="shared" si="70"/>
        <v>0.01</v>
      </c>
      <c r="U81" s="14">
        <f t="shared" si="71"/>
        <v>4.8392370089666171E-3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2.6439237008966616E-2</v>
      </c>
      <c r="AR81" s="9">
        <f t="shared" si="75"/>
        <v>10.950000000000001</v>
      </c>
      <c r="AS81" s="1">
        <f t="shared" si="76"/>
        <v>0.18</v>
      </c>
      <c r="AT81" s="1">
        <f t="shared" si="77"/>
        <v>358.33333333333331</v>
      </c>
      <c r="AU81" s="1">
        <f t="shared" si="78"/>
        <v>125111.59319400291</v>
      </c>
    </row>
    <row r="82" spans="1:48" x14ac:dyDescent="0.15">
      <c r="C82" s="7">
        <v>9</v>
      </c>
      <c r="D82" s="8">
        <v>12.6117732094333</v>
      </c>
      <c r="E82" s="10">
        <f t="shared" si="79"/>
        <v>15.3531168012903</v>
      </c>
      <c r="F82" s="7" t="s">
        <v>83</v>
      </c>
      <c r="G82" s="1">
        <v>10</v>
      </c>
      <c r="H82" s="9">
        <f t="shared" si="61"/>
        <v>12.6117732094333</v>
      </c>
      <c r="I82" s="9">
        <f t="shared" si="62"/>
        <v>285.76177320943327</v>
      </c>
      <c r="J82" s="9">
        <f t="shared" si="63"/>
        <v>8.4031726199503165E-2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0.51269439897594871</v>
      </c>
      <c r="P82" s="9">
        <f t="shared" si="66"/>
        <v>4.3082595358765755E-2</v>
      </c>
      <c r="Q82" s="12">
        <f t="shared" si="67"/>
        <v>7.7548671645778352E-3</v>
      </c>
      <c r="R82" s="9">
        <f t="shared" si="68"/>
        <v>1.9710000000000002E-2</v>
      </c>
      <c r="S82" s="13">
        <f t="shared" si="69"/>
        <v>0.3934483594407831</v>
      </c>
      <c r="T82" s="2">
        <f t="shared" si="70"/>
        <v>0.01</v>
      </c>
      <c r="U82" s="14">
        <f t="shared" si="71"/>
        <v>3.934483594407831E-3</v>
      </c>
      <c r="V82" s="13"/>
      <c r="W82" s="2"/>
      <c r="X82" s="14"/>
      <c r="Y82" s="2">
        <v>0.02</v>
      </c>
      <c r="Z82" s="2">
        <v>0.27</v>
      </c>
      <c r="AA82" s="2">
        <f t="shared" si="72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3"/>
        <v>7.1999999999999998E-3</v>
      </c>
      <c r="AQ82" s="1">
        <f t="shared" si="74"/>
        <v>1.6534483594407831E-2</v>
      </c>
      <c r="AR82" s="9">
        <f t="shared" si="75"/>
        <v>10.950000000000001</v>
      </c>
      <c r="AS82" s="1">
        <f t="shared" si="76"/>
        <v>0.18</v>
      </c>
      <c r="AT82" s="1">
        <f t="shared" si="77"/>
        <v>358.33333333333331</v>
      </c>
      <c r="AU82" s="1">
        <f t="shared" si="78"/>
        <v>78241.879084290616</v>
      </c>
    </row>
    <row r="83" spans="1:48" x14ac:dyDescent="0.15">
      <c r="C83" s="7">
        <v>10</v>
      </c>
      <c r="D83" s="8">
        <v>6.4135400099677398</v>
      </c>
      <c r="E83" s="10">
        <f t="shared" si="79"/>
        <v>12.6117732094333</v>
      </c>
      <c r="F83" s="7" t="s">
        <v>83</v>
      </c>
      <c r="G83" s="1">
        <v>11</v>
      </c>
      <c r="H83" s="9">
        <f t="shared" si="61"/>
        <v>6.4135400099677398</v>
      </c>
      <c r="I83" s="9">
        <f t="shared" si="62"/>
        <v>279.56354000996771</v>
      </c>
      <c r="J83" s="9">
        <f t="shared" si="63"/>
        <v>3.947849512012748E-2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0.44613121343632378</v>
      </c>
      <c r="O83" s="9">
        <f t="shared" si="80"/>
        <v>0.13298059018085917</v>
      </c>
      <c r="P83" s="9">
        <f t="shared" si="66"/>
        <v>5.2498735805267208E-3</v>
      </c>
      <c r="Q83" s="12">
        <f t="shared" si="67"/>
        <v>9.4497724449480976E-4</v>
      </c>
      <c r="R83" s="9">
        <f t="shared" si="68"/>
        <v>1.9710000000000002E-2</v>
      </c>
      <c r="S83" s="13">
        <f t="shared" si="69"/>
        <v>4.7944050963714339E-2</v>
      </c>
      <c r="T83" s="2">
        <f t="shared" si="70"/>
        <v>0.01</v>
      </c>
      <c r="U83" s="14">
        <f t="shared" si="71"/>
        <v>4.7944050963714339E-4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1.3079440509637143E-2</v>
      </c>
      <c r="AR83" s="9">
        <f t="shared" si="75"/>
        <v>10.950000000000001</v>
      </c>
      <c r="AS83" s="1">
        <f t="shared" si="76"/>
        <v>0.18</v>
      </c>
      <c r="AT83" s="1">
        <f t="shared" si="77"/>
        <v>358.33333333333331</v>
      </c>
      <c r="AU83" s="1">
        <f t="shared" si="78"/>
        <v>61892.468367824622</v>
      </c>
    </row>
    <row r="84" spans="1:48" x14ac:dyDescent="0.15">
      <c r="C84" s="7">
        <v>11</v>
      </c>
      <c r="D84" s="8">
        <v>3.3803708665666701</v>
      </c>
      <c r="E84" s="10">
        <f t="shared" si="79"/>
        <v>6.4135400099677398</v>
      </c>
      <c r="F84" s="7" t="s">
        <v>85</v>
      </c>
      <c r="G84" s="1">
        <v>12</v>
      </c>
      <c r="H84" s="9">
        <f t="shared" si="61"/>
        <v>3.3803708665666701</v>
      </c>
      <c r="I84" s="9">
        <f t="shared" si="62"/>
        <v>276.53037086656667</v>
      </c>
      <c r="J84" s="9">
        <f t="shared" si="63"/>
        <v>2.6943269401253231E-2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0.23723071660033246</v>
      </c>
      <c r="P84" s="9">
        <f t="shared" si="66"/>
        <v>6.3917711076151148E-3</v>
      </c>
      <c r="Q84" s="12">
        <f t="shared" si="67"/>
        <v>1.1505187993707206E-3</v>
      </c>
      <c r="R84" s="9">
        <f t="shared" si="68"/>
        <v>1.9710000000000002E-2</v>
      </c>
      <c r="S84" s="13">
        <f t="shared" si="69"/>
        <v>5.8372338882329802E-2</v>
      </c>
      <c r="T84" s="2">
        <f t="shared" si="70"/>
        <v>0.01</v>
      </c>
      <c r="U84" s="14">
        <f t="shared" si="71"/>
        <v>5.8372338882329807E-4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1.3183723388823298E-2</v>
      </c>
      <c r="AR84" s="9">
        <f t="shared" si="75"/>
        <v>10.950000000000001</v>
      </c>
      <c r="AS84" s="1">
        <f t="shared" si="76"/>
        <v>0.18</v>
      </c>
      <c r="AT84" s="1">
        <f t="shared" si="77"/>
        <v>358.33333333333331</v>
      </c>
      <c r="AU84" s="1">
        <f t="shared" si="78"/>
        <v>62385.93938415587</v>
      </c>
      <c r="AV84" s="1">
        <f>SUM(AU73:AU84)</f>
        <v>944324.41295828717</v>
      </c>
    </row>
    <row r="85" spans="1:48" x14ac:dyDescent="0.15">
      <c r="C85" s="7">
        <v>12</v>
      </c>
      <c r="D85" s="8">
        <v>-6.0229509599354802</v>
      </c>
      <c r="E85" s="10">
        <f t="shared" si="79"/>
        <v>3.3803708665666701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2.2396368316774198</v>
      </c>
      <c r="E89" s="7"/>
      <c r="F89" s="7"/>
      <c r="G89" s="1">
        <v>1</v>
      </c>
      <c r="H89" s="9">
        <f t="shared" ref="H89:H100" si="81">E90</f>
        <v>2.2396368316774198</v>
      </c>
      <c r="I89" s="9">
        <f t="shared" ref="I89:I100" si="82">H89+273.15</f>
        <v>275.38963683167742</v>
      </c>
      <c r="J89" s="9">
        <f t="shared" ref="J89:J100" si="83">EXP(($C$15*(I89-$C$13))/($C$16*I89*$C$13))</f>
        <v>2.3286700733746016E-2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0.12354235123522439</v>
      </c>
      <c r="Q89" s="12">
        <f t="shared" ref="Q89:Q100" si="87">P89*$B$91</f>
        <v>5.5594058055850978E-2</v>
      </c>
      <c r="R89" s="9">
        <f t="shared" ref="R89:R100" si="88">L89*$B$91</f>
        <v>2.3873737500000001</v>
      </c>
      <c r="S89" s="13">
        <f t="shared" ref="S89:S100" si="89">Q89/R89</f>
        <v>2.3286700733746016E-2</v>
      </c>
      <c r="T89" s="2">
        <f t="shared" ref="T89:T100" si="90">$B$90/100</f>
        <v>0.51</v>
      </c>
      <c r="U89" s="14">
        <f t="shared" ref="U89:U100" si="91">S89*T89</f>
        <v>1.1876217374210468E-2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3.3917679538324454E-2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30475</v>
      </c>
      <c r="AN89" s="1">
        <f t="shared" ref="AN89:AN100" si="96">AM89*10000*AK89*AJ89</f>
        <v>107524534.56086378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-4.4786015887741897</v>
      </c>
      <c r="E90" s="10">
        <f t="shared" ref="E90:E101" si="97">D89</f>
        <v>2.2396368316774198</v>
      </c>
      <c r="F90" s="7" t="s">
        <v>83</v>
      </c>
      <c r="G90" s="1">
        <v>2</v>
      </c>
      <c r="H90" s="9">
        <f t="shared" si="81"/>
        <v>-4.4786015887741897</v>
      </c>
      <c r="I90" s="9">
        <f t="shared" si="82"/>
        <v>268.67139841122577</v>
      </c>
      <c r="J90" s="9">
        <f t="shared" si="83"/>
        <v>9.6193901853818872E-3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10.487007648764775</v>
      </c>
      <c r="P90" s="9">
        <f t="shared" si="86"/>
        <v>0.10087861845055267</v>
      </c>
      <c r="Q90" s="12">
        <f t="shared" si="87"/>
        <v>4.5395378302748701E-2</v>
      </c>
      <c r="R90" s="9">
        <f t="shared" si="88"/>
        <v>2.3873737500000001</v>
      </c>
      <c r="S90" s="13">
        <f t="shared" si="89"/>
        <v>1.9014776510275652E-2</v>
      </c>
      <c r="T90" s="2">
        <f t="shared" si="90"/>
        <v>0.51</v>
      </c>
      <c r="U90" s="14">
        <f t="shared" si="91"/>
        <v>9.6975360202405832E-3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3.3260807110102535E-2</v>
      </c>
      <c r="AK90" s="9">
        <f t="shared" si="93"/>
        <v>10.4025</v>
      </c>
      <c r="AL90" s="1">
        <f t="shared" si="94"/>
        <v>0.45</v>
      </c>
      <c r="AM90" s="17">
        <f t="shared" si="95"/>
        <v>30475</v>
      </c>
      <c r="AN90" s="1">
        <f t="shared" si="96"/>
        <v>105442142.63217598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-9.3270674990689706</v>
      </c>
      <c r="E91" s="10">
        <f t="shared" si="97"/>
        <v>-4.4786015887741897</v>
      </c>
      <c r="F91" s="7" t="s">
        <v>83</v>
      </c>
      <c r="G91" s="1">
        <v>3</v>
      </c>
      <c r="H91" s="9">
        <f t="shared" si="81"/>
        <v>-9.3270674990689706</v>
      </c>
      <c r="I91" s="9">
        <f t="shared" si="82"/>
        <v>263.82293250093102</v>
      </c>
      <c r="J91" s="9">
        <f t="shared" si="83"/>
        <v>4.941962992690634E-3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15.691404030314223</v>
      </c>
      <c r="P91" s="9">
        <f t="shared" si="86"/>
        <v>7.7546338021169545E-2</v>
      </c>
      <c r="Q91" s="12">
        <f t="shared" si="87"/>
        <v>3.4895852109526296E-2</v>
      </c>
      <c r="R91" s="9">
        <f t="shared" si="88"/>
        <v>2.3873737500000001</v>
      </c>
      <c r="S91" s="13">
        <f t="shared" si="89"/>
        <v>1.46168366429958E-2</v>
      </c>
      <c r="T91" s="2">
        <f t="shared" si="90"/>
        <v>0.51</v>
      </c>
      <c r="U91" s="14">
        <f t="shared" si="91"/>
        <v>7.4545866879278579E-3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3.2584557886410251E-2</v>
      </c>
      <c r="AK91" s="9">
        <f t="shared" si="93"/>
        <v>10.4025</v>
      </c>
      <c r="AL91" s="1">
        <f t="shared" si="94"/>
        <v>0.45</v>
      </c>
      <c r="AM91" s="17">
        <f t="shared" si="95"/>
        <v>30475</v>
      </c>
      <c r="AN91" s="1">
        <f t="shared" si="96"/>
        <v>103298323.12522836</v>
      </c>
    </row>
    <row r="92" spans="1:48" x14ac:dyDescent="0.15">
      <c r="C92" s="7">
        <v>3</v>
      </c>
      <c r="D92" s="8">
        <v>-0.12020677687096799</v>
      </c>
      <c r="E92" s="10">
        <f t="shared" si="97"/>
        <v>-9.3270674990689706</v>
      </c>
      <c r="F92" s="7" t="s">
        <v>83</v>
      </c>
      <c r="G92" s="1">
        <v>4</v>
      </c>
      <c r="H92" s="9">
        <f t="shared" si="81"/>
        <v>-0.12020677687096799</v>
      </c>
      <c r="I92" s="9">
        <f t="shared" si="82"/>
        <v>273.02979322312899</v>
      </c>
      <c r="J92" s="9">
        <f t="shared" si="83"/>
        <v>1.7155020222118397E-2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20.919132692293054</v>
      </c>
      <c r="P92" s="9">
        <f t="shared" si="86"/>
        <v>0.35886814436546538</v>
      </c>
      <c r="Q92" s="12">
        <f t="shared" si="87"/>
        <v>0.16149066496445943</v>
      </c>
      <c r="R92" s="9">
        <f t="shared" si="88"/>
        <v>2.3873737500000001</v>
      </c>
      <c r="S92" s="13">
        <f t="shared" si="89"/>
        <v>6.7643646062732918E-2</v>
      </c>
      <c r="T92" s="2">
        <f t="shared" si="90"/>
        <v>0.51</v>
      </c>
      <c r="U92" s="14">
        <f t="shared" si="91"/>
        <v>3.4498259491993789E-2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4.0738225236836123E-2</v>
      </c>
      <c r="AK92" s="9">
        <f t="shared" si="93"/>
        <v>10.4025</v>
      </c>
      <c r="AL92" s="1">
        <f t="shared" si="94"/>
        <v>0.45</v>
      </c>
      <c r="AM92" s="17">
        <f t="shared" si="95"/>
        <v>30475</v>
      </c>
      <c r="AN92" s="1">
        <f t="shared" si="96"/>
        <v>129146768.50098072</v>
      </c>
    </row>
    <row r="93" spans="1:48" x14ac:dyDescent="0.15">
      <c r="C93" s="7">
        <v>4</v>
      </c>
      <c r="D93" s="8">
        <v>4.4810730064333297</v>
      </c>
      <c r="E93" s="10">
        <f t="shared" si="97"/>
        <v>-0.12020677687096799</v>
      </c>
      <c r="F93" s="7" t="s">
        <v>83</v>
      </c>
      <c r="G93" s="1">
        <v>5</v>
      </c>
      <c r="H93" s="9">
        <f t="shared" si="81"/>
        <v>4.4810730064333297</v>
      </c>
      <c r="I93" s="9">
        <f t="shared" si="82"/>
        <v>277.63107300643333</v>
      </c>
      <c r="J93" s="9">
        <f t="shared" si="83"/>
        <v>3.0979635417173679E-2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19.532251320531209</v>
      </c>
      <c r="O93" s="9">
        <f t="shared" si="98"/>
        <v>6.3332882273963804</v>
      </c>
      <c r="P93" s="9">
        <f t="shared" si="86"/>
        <v>0.19620296027661802</v>
      </c>
      <c r="Q93" s="12">
        <f t="shared" si="87"/>
        <v>8.8291332124478109E-2</v>
      </c>
      <c r="R93" s="9">
        <f t="shared" si="88"/>
        <v>2.3873737500000001</v>
      </c>
      <c r="S93" s="13">
        <f t="shared" si="89"/>
        <v>3.6982618295303825E-2</v>
      </c>
      <c r="T93" s="2">
        <f t="shared" si="90"/>
        <v>0.51</v>
      </c>
      <c r="U93" s="14">
        <f t="shared" si="91"/>
        <v>1.8861135330604951E-2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2.8597632302177392E-2</v>
      </c>
      <c r="AK93" s="9">
        <f t="shared" si="93"/>
        <v>10.4025</v>
      </c>
      <c r="AL93" s="1">
        <f t="shared" si="94"/>
        <v>0.45</v>
      </c>
      <c r="AM93" s="17">
        <f t="shared" si="95"/>
        <v>30475</v>
      </c>
      <c r="AN93" s="1">
        <f t="shared" si="96"/>
        <v>90659123.639631242</v>
      </c>
    </row>
    <row r="94" spans="1:48" x14ac:dyDescent="0.15">
      <c r="C94" s="7">
        <v>5</v>
      </c>
      <c r="D94" s="8">
        <v>10.9641725857742</v>
      </c>
      <c r="E94" s="10">
        <f t="shared" si="97"/>
        <v>4.4810730064333297</v>
      </c>
      <c r="F94" s="7" t="s">
        <v>85</v>
      </c>
      <c r="G94" s="1">
        <v>6</v>
      </c>
      <c r="H94" s="9">
        <f t="shared" si="81"/>
        <v>10.9641725857742</v>
      </c>
      <c r="I94" s="9">
        <f t="shared" si="82"/>
        <v>284.11417258577416</v>
      </c>
      <c r="J94" s="9">
        <f t="shared" si="83"/>
        <v>6.8965185390751929E-2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11.442360267119762</v>
      </c>
      <c r="P94" s="9">
        <f t="shared" si="86"/>
        <v>0.78912449712968813</v>
      </c>
      <c r="Q94" s="12">
        <f t="shared" si="87"/>
        <v>0.35510602370835964</v>
      </c>
      <c r="R94" s="9">
        <f t="shared" si="88"/>
        <v>2.3873737500000001</v>
      </c>
      <c r="S94" s="13">
        <f t="shared" si="89"/>
        <v>0.14874337279965469</v>
      </c>
      <c r="T94" s="2">
        <f t="shared" si="90"/>
        <v>0.51</v>
      </c>
      <c r="U94" s="14">
        <f t="shared" si="91"/>
        <v>7.5859120127823892E-2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4.9000524718538913E-2</v>
      </c>
      <c r="AK94" s="9">
        <f t="shared" si="93"/>
        <v>10.4025</v>
      </c>
      <c r="AL94" s="1">
        <f t="shared" si="94"/>
        <v>0.45</v>
      </c>
      <c r="AM94" s="17">
        <f t="shared" si="95"/>
        <v>30475</v>
      </c>
      <c r="AN94" s="1">
        <f t="shared" si="96"/>
        <v>155339595.31770718</v>
      </c>
    </row>
    <row r="95" spans="1:48" x14ac:dyDescent="0.15">
      <c r="C95" s="7">
        <v>6</v>
      </c>
      <c r="D95" s="8">
        <v>13.1586334498</v>
      </c>
      <c r="E95" s="10">
        <f t="shared" si="97"/>
        <v>10.9641725857742</v>
      </c>
      <c r="F95" s="7" t="s">
        <v>83</v>
      </c>
      <c r="G95" s="1">
        <v>7</v>
      </c>
      <c r="H95" s="9">
        <f t="shared" si="81"/>
        <v>13.1586334498</v>
      </c>
      <c r="I95" s="9">
        <f t="shared" si="82"/>
        <v>286.30863344979997</v>
      </c>
      <c r="J95" s="9">
        <f t="shared" si="83"/>
        <v>8.9682469795192024E-2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15.958510769990074</v>
      </c>
      <c r="P95" s="9">
        <f t="shared" si="86"/>
        <v>1.4311986601058815</v>
      </c>
      <c r="Q95" s="12">
        <f t="shared" si="87"/>
        <v>0.64403939704764668</v>
      </c>
      <c r="R95" s="9">
        <f t="shared" si="88"/>
        <v>2.3873737500000001</v>
      </c>
      <c r="S95" s="13">
        <f t="shared" si="89"/>
        <v>0.26976898654751763</v>
      </c>
      <c r="T95" s="2">
        <f t="shared" si="90"/>
        <v>0.51</v>
      </c>
      <c r="U95" s="14">
        <f t="shared" si="91"/>
        <v>0.13758218313923398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8.7936028216479042E-2</v>
      </c>
      <c r="AK95" s="9">
        <f t="shared" si="93"/>
        <v>10.4025</v>
      </c>
      <c r="AL95" s="1">
        <f t="shared" si="94"/>
        <v>0.45</v>
      </c>
      <c r="AM95" s="17">
        <f t="shared" si="95"/>
        <v>30475</v>
      </c>
      <c r="AN95" s="1">
        <f t="shared" si="96"/>
        <v>278771444.09080613</v>
      </c>
    </row>
    <row r="96" spans="1:48" x14ac:dyDescent="0.15">
      <c r="C96" s="7">
        <v>7</v>
      </c>
      <c r="D96" s="8">
        <v>17.7313258670968</v>
      </c>
      <c r="E96" s="10">
        <f t="shared" si="97"/>
        <v>13.1586334498</v>
      </c>
      <c r="F96" s="7" t="s">
        <v>83</v>
      </c>
      <c r="G96" s="1">
        <v>8</v>
      </c>
      <c r="H96" s="9">
        <f t="shared" si="81"/>
        <v>17.7313258670968</v>
      </c>
      <c r="I96" s="9">
        <f t="shared" si="82"/>
        <v>290.88132586709679</v>
      </c>
      <c r="J96" s="9">
        <f t="shared" si="83"/>
        <v>0.15306854070047096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19.832587109884191</v>
      </c>
      <c r="P96" s="9">
        <f t="shared" si="86"/>
        <v>3.035745167224944</v>
      </c>
      <c r="Q96" s="12">
        <f t="shared" si="87"/>
        <v>1.3660853252512248</v>
      </c>
      <c r="R96" s="9">
        <f t="shared" si="88"/>
        <v>2.3873737500000001</v>
      </c>
      <c r="S96" s="13">
        <f t="shared" si="89"/>
        <v>0.5722125935460356</v>
      </c>
      <c r="T96" s="2">
        <f t="shared" si="90"/>
        <v>0.51</v>
      </c>
      <c r="U96" s="14">
        <f t="shared" si="91"/>
        <v>0.29182842270847814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0.13444126944660617</v>
      </c>
      <c r="AK96" s="9">
        <f t="shared" si="93"/>
        <v>10.4025</v>
      </c>
      <c r="AL96" s="1">
        <f t="shared" si="94"/>
        <v>0.45</v>
      </c>
      <c r="AM96" s="17">
        <f t="shared" si="95"/>
        <v>30475</v>
      </c>
      <c r="AN96" s="1">
        <f t="shared" si="96"/>
        <v>426200586.82623321</v>
      </c>
    </row>
    <row r="97" spans="1:50" x14ac:dyDescent="0.15">
      <c r="C97" s="7">
        <v>8</v>
      </c>
      <c r="D97" s="8">
        <v>15.3531168012903</v>
      </c>
      <c r="E97" s="10">
        <f t="shared" si="97"/>
        <v>17.7313258670968</v>
      </c>
      <c r="F97" s="7" t="s">
        <v>83</v>
      </c>
      <c r="G97" s="1">
        <v>9</v>
      </c>
      <c r="H97" s="9">
        <f t="shared" si="81"/>
        <v>15.3531168012903</v>
      </c>
      <c r="I97" s="9">
        <f t="shared" si="82"/>
        <v>288.50311680129028</v>
      </c>
      <c r="J97" s="9">
        <f t="shared" si="83"/>
        <v>0.1161584801553241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22.102116942659244</v>
      </c>
      <c r="P97" s="9">
        <f t="shared" si="86"/>
        <v>2.5673483122745364</v>
      </c>
      <c r="Q97" s="12">
        <f t="shared" si="87"/>
        <v>1.1553067405235413</v>
      </c>
      <c r="R97" s="9">
        <f t="shared" si="88"/>
        <v>2.3873737500000001</v>
      </c>
      <c r="S97" s="13">
        <f t="shared" si="89"/>
        <v>0.48392370089666159</v>
      </c>
      <c r="T97" s="2">
        <f t="shared" si="90"/>
        <v>0.51</v>
      </c>
      <c r="U97" s="14">
        <f t="shared" si="91"/>
        <v>0.24680108745729742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0.12086552786837518</v>
      </c>
      <c r="AK97" s="9">
        <f t="shared" si="93"/>
        <v>10.4025</v>
      </c>
      <c r="AL97" s="1">
        <f t="shared" si="94"/>
        <v>0.45</v>
      </c>
      <c r="AM97" s="17">
        <f t="shared" si="95"/>
        <v>30475</v>
      </c>
      <c r="AN97" s="1">
        <f t="shared" si="96"/>
        <v>383163288.450073</v>
      </c>
    </row>
    <row r="98" spans="1:50" x14ac:dyDescent="0.15">
      <c r="C98" s="7">
        <v>9</v>
      </c>
      <c r="D98" s="8">
        <v>12.6117732094333</v>
      </c>
      <c r="E98" s="10">
        <f t="shared" si="97"/>
        <v>15.3531168012903</v>
      </c>
      <c r="F98" s="7" t="s">
        <v>83</v>
      </c>
      <c r="G98" s="1">
        <v>10</v>
      </c>
      <c r="H98" s="9">
        <f t="shared" si="81"/>
        <v>12.6117732094333</v>
      </c>
      <c r="I98" s="9">
        <f t="shared" si="82"/>
        <v>285.76177320943327</v>
      </c>
      <c r="J98" s="9">
        <f t="shared" si="83"/>
        <v>8.4031726199503165E-2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24.840043630384709</v>
      </c>
      <c r="P98" s="9">
        <f t="shared" si="86"/>
        <v>2.0873517451322003</v>
      </c>
      <c r="Q98" s="12">
        <f t="shared" si="87"/>
        <v>0.93930828530949018</v>
      </c>
      <c r="R98" s="9">
        <f t="shared" si="88"/>
        <v>2.3873737500000001</v>
      </c>
      <c r="S98" s="13">
        <f t="shared" si="89"/>
        <v>0.39344835944078305</v>
      </c>
      <c r="T98" s="2">
        <f t="shared" si="90"/>
        <v>0.51</v>
      </c>
      <c r="U98" s="14">
        <f t="shared" si="91"/>
        <v>0.20065866331479937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2"/>
        <v>9.083558698941202E-2</v>
      </c>
      <c r="AK98" s="9">
        <f t="shared" si="93"/>
        <v>10.4025</v>
      </c>
      <c r="AL98" s="1">
        <f t="shared" si="94"/>
        <v>0.45</v>
      </c>
      <c r="AM98" s="17">
        <f t="shared" si="95"/>
        <v>30475</v>
      </c>
      <c r="AN98" s="1">
        <f t="shared" si="96"/>
        <v>287963514.76708001</v>
      </c>
    </row>
    <row r="99" spans="1:50" x14ac:dyDescent="0.15">
      <c r="C99" s="7">
        <v>10</v>
      </c>
      <c r="D99" s="8">
        <v>6.4135400099677398</v>
      </c>
      <c r="E99" s="10">
        <f t="shared" si="97"/>
        <v>12.6117732094333</v>
      </c>
      <c r="F99" s="7" t="s">
        <v>83</v>
      </c>
      <c r="G99" s="1">
        <v>11</v>
      </c>
      <c r="H99" s="9">
        <f t="shared" si="81"/>
        <v>6.4135400099677398</v>
      </c>
      <c r="I99" s="9">
        <f t="shared" si="82"/>
        <v>279.56354000996771</v>
      </c>
      <c r="J99" s="9">
        <f t="shared" si="83"/>
        <v>3.947849512012748E-2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21.615057290989885</v>
      </c>
      <c r="O99" s="9">
        <f t="shared" si="98"/>
        <v>6.4429095942626233</v>
      </c>
      <c r="P99" s="9">
        <f t="shared" si="86"/>
        <v>0.25435637497651947</v>
      </c>
      <c r="Q99" s="12">
        <f t="shared" si="87"/>
        <v>0.11446036873943377</v>
      </c>
      <c r="R99" s="9">
        <f t="shared" si="88"/>
        <v>2.3873737500000001</v>
      </c>
      <c r="S99" s="13">
        <f t="shared" si="89"/>
        <v>4.7944050963714319E-2</v>
      </c>
      <c r="T99" s="2">
        <f t="shared" si="90"/>
        <v>0.51</v>
      </c>
      <c r="U99" s="14">
        <f t="shared" si="91"/>
        <v>2.4451465991494302E-2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3.7709116996435532E-2</v>
      </c>
      <c r="AK99" s="9">
        <f t="shared" si="93"/>
        <v>10.4025</v>
      </c>
      <c r="AL99" s="1">
        <f t="shared" si="94"/>
        <v>0.45</v>
      </c>
      <c r="AM99" s="17">
        <f t="shared" si="95"/>
        <v>30475</v>
      </c>
      <c r="AN99" s="1">
        <f t="shared" si="96"/>
        <v>119544005.04201443</v>
      </c>
    </row>
    <row r="100" spans="1:50" x14ac:dyDescent="0.15">
      <c r="C100" s="7">
        <v>11</v>
      </c>
      <c r="D100" s="8">
        <v>3.3803708665666701</v>
      </c>
      <c r="E100" s="10">
        <f t="shared" si="97"/>
        <v>6.4135400099677398</v>
      </c>
      <c r="F100" s="7" t="s">
        <v>85</v>
      </c>
      <c r="G100" s="1">
        <v>12</v>
      </c>
      <c r="H100" s="9">
        <f t="shared" si="81"/>
        <v>3.3803708665666701</v>
      </c>
      <c r="I100" s="9">
        <f t="shared" si="82"/>
        <v>276.53037086656667</v>
      </c>
      <c r="J100" s="9">
        <f t="shared" si="83"/>
        <v>2.6943269401253231E-2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11.493828219286105</v>
      </c>
      <c r="P100" s="9">
        <f t="shared" si="86"/>
        <v>0.30968131016395223</v>
      </c>
      <c r="Q100" s="12">
        <f t="shared" si="87"/>
        <v>0.1393565895737785</v>
      </c>
      <c r="R100" s="9">
        <f t="shared" si="88"/>
        <v>2.3873737500000001</v>
      </c>
      <c r="S100" s="13">
        <f t="shared" si="89"/>
        <v>5.8372338882329795E-2</v>
      </c>
      <c r="T100" s="2">
        <f t="shared" si="90"/>
        <v>0.51</v>
      </c>
      <c r="U100" s="14">
        <f t="shared" si="91"/>
        <v>2.9769892829988195E-2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3.9312622688241441E-2</v>
      </c>
      <c r="AK100" s="9">
        <f t="shared" si="93"/>
        <v>10.4025</v>
      </c>
      <c r="AL100" s="1">
        <f t="shared" si="94"/>
        <v>0.45</v>
      </c>
      <c r="AM100" s="17">
        <f t="shared" si="95"/>
        <v>30475</v>
      </c>
      <c r="AN100" s="1">
        <f t="shared" si="96"/>
        <v>124627377.65252303</v>
      </c>
      <c r="AO100" s="1">
        <f>SUM(AN89:AN100)</f>
        <v>2311680704.6053171</v>
      </c>
    </row>
    <row r="101" spans="1:50" x14ac:dyDescent="0.15">
      <c r="C101" s="7">
        <v>12</v>
      </c>
      <c r="D101" s="8">
        <v>-6.0229509599354802</v>
      </c>
      <c r="E101" s="10">
        <f t="shared" si="97"/>
        <v>3.3803708665666701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2.2396368316774198</v>
      </c>
      <c r="E105" s="7"/>
      <c r="F105" s="7"/>
      <c r="G105" s="1">
        <v>1</v>
      </c>
      <c r="H105" s="9">
        <f t="shared" ref="H105:H116" si="99">E106</f>
        <v>2.2396368316774198</v>
      </c>
      <c r="I105" s="9">
        <f t="shared" ref="I105:I116" si="100">H105+273.15</f>
        <v>275.38963683167742</v>
      </c>
      <c r="J105" s="9">
        <f t="shared" ref="J105:J116" si="101">EXP(($C$15*(I105-$C$13))/($C$16*I105*$C$13))</f>
        <v>2.3286700733746016E-2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1.5087225389782695E-2</v>
      </c>
      <c r="Q105" s="12">
        <f t="shared" ref="Q105:Q116" si="105">P105*$B$107</f>
        <v>4.5261676169348081E-3</v>
      </c>
      <c r="R105" s="9">
        <f t="shared" ref="R105:R116" si="106">L105*$B$107</f>
        <v>0.19436706250000002</v>
      </c>
      <c r="S105" s="13">
        <f t="shared" ref="S105:S116" si="107">Q105/R105</f>
        <v>2.3286700733746016E-2</v>
      </c>
      <c r="T105" s="2">
        <f t="shared" ref="T105:T116" si="108">$B$106/100</f>
        <v>0.01</v>
      </c>
      <c r="U105" s="14">
        <f t="shared" ref="U105:U116" si="109">S105*T105</f>
        <v>2.3286700733746017E-4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5.72286700733746E-3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541.66666666666663</v>
      </c>
      <c r="AX105" s="1">
        <f t="shared" ref="AX105:AX116" si="116">AW105*10000*AV105*0.67*AU105*AT105</f>
        <v>403685.58155640715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-4.4786015887741897</v>
      </c>
      <c r="E106" s="10">
        <f t="shared" ref="E106:E117" si="117">D105</f>
        <v>2.2396368316774198</v>
      </c>
      <c r="F106" s="7" t="s">
        <v>83</v>
      </c>
      <c r="G106" s="1">
        <v>2</v>
      </c>
      <c r="H106" s="9">
        <f t="shared" si="99"/>
        <v>-4.4786015887741897</v>
      </c>
      <c r="I106" s="9">
        <f t="shared" si="100"/>
        <v>268.67139841122577</v>
      </c>
      <c r="J106" s="9">
        <f t="shared" si="101"/>
        <v>9.6193901853818872E-3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1.2806931912768842</v>
      </c>
      <c r="P106" s="9">
        <f t="shared" si="104"/>
        <v>1.2319487514654268E-2</v>
      </c>
      <c r="Q106" s="12">
        <f t="shared" si="105"/>
        <v>3.6958462543962801E-3</v>
      </c>
      <c r="R106" s="9">
        <f t="shared" si="106"/>
        <v>0.19436706250000002</v>
      </c>
      <c r="S106" s="13">
        <f t="shared" si="107"/>
        <v>1.9014776510275652E-2</v>
      </c>
      <c r="T106" s="2">
        <f t="shared" si="108"/>
        <v>0.01</v>
      </c>
      <c r="U106" s="14">
        <f t="shared" si="109"/>
        <v>1.9014776510275653E-4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5.6801477651027563E-3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541.66666666666663</v>
      </c>
      <c r="AX106" s="1">
        <f t="shared" si="116"/>
        <v>400672.2069448611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-9.3270674990689706</v>
      </c>
      <c r="E107" s="10">
        <f t="shared" si="117"/>
        <v>-4.4786015887741897</v>
      </c>
      <c r="F107" s="7" t="s">
        <v>83</v>
      </c>
      <c r="G107" s="1">
        <v>3</v>
      </c>
      <c r="H107" s="9">
        <f t="shared" si="99"/>
        <v>-9.3270674990689706</v>
      </c>
      <c r="I107" s="9">
        <f t="shared" si="100"/>
        <v>263.82293250093102</v>
      </c>
      <c r="J107" s="9">
        <f t="shared" si="101"/>
        <v>4.941962992690634E-3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1.9162639120955633</v>
      </c>
      <c r="P107" s="9">
        <f t="shared" si="104"/>
        <v>9.4701053378048513E-3</v>
      </c>
      <c r="Q107" s="12">
        <f t="shared" si="105"/>
        <v>2.8410316013414553E-3</v>
      </c>
      <c r="R107" s="9">
        <f t="shared" si="106"/>
        <v>0.19436706250000002</v>
      </c>
      <c r="S107" s="13">
        <f t="shared" si="107"/>
        <v>1.46168366429958E-2</v>
      </c>
      <c r="T107" s="2">
        <f t="shared" si="108"/>
        <v>0.01</v>
      </c>
      <c r="U107" s="14">
        <f t="shared" si="109"/>
        <v>1.4616836642995801E-4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5.636168366429958E-3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541.66666666666663</v>
      </c>
      <c r="AX107" s="1">
        <f t="shared" si="116"/>
        <v>397569.94209981628</v>
      </c>
    </row>
    <row r="108" spans="1:50" x14ac:dyDescent="0.15">
      <c r="C108" s="7">
        <v>3</v>
      </c>
      <c r="D108" s="8">
        <v>-0.12020677687096799</v>
      </c>
      <c r="E108" s="10">
        <f t="shared" si="117"/>
        <v>-9.3270674990689706</v>
      </c>
      <c r="F108" s="7" t="s">
        <v>83</v>
      </c>
      <c r="G108" s="1">
        <v>4</v>
      </c>
      <c r="H108" s="9">
        <f t="shared" si="99"/>
        <v>-0.12020677687096799</v>
      </c>
      <c r="I108" s="9">
        <f t="shared" si="100"/>
        <v>273.02979322312899</v>
      </c>
      <c r="J108" s="9">
        <f t="shared" si="101"/>
        <v>1.7155020222118397E-2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2.5546840150910919</v>
      </c>
      <c r="P108" s="9">
        <f t="shared" si="104"/>
        <v>4.3825655940010304E-2</v>
      </c>
      <c r="Q108" s="12">
        <f t="shared" si="105"/>
        <v>1.3147696782003091E-2</v>
      </c>
      <c r="R108" s="9">
        <f t="shared" si="106"/>
        <v>0.19436706250000002</v>
      </c>
      <c r="S108" s="13">
        <f t="shared" si="107"/>
        <v>6.7643646062732932E-2</v>
      </c>
      <c r="T108" s="2">
        <f t="shared" si="108"/>
        <v>0.01</v>
      </c>
      <c r="U108" s="14">
        <f t="shared" si="109"/>
        <v>6.7643646062732934E-4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6.1664364606273296E-3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541.66666666666663</v>
      </c>
      <c r="AX108" s="1">
        <f t="shared" si="116"/>
        <v>434974.54781796754</v>
      </c>
    </row>
    <row r="109" spans="1:50" x14ac:dyDescent="0.15">
      <c r="C109" s="7">
        <v>4</v>
      </c>
      <c r="D109" s="8">
        <v>4.4810730064333297</v>
      </c>
      <c r="E109" s="10">
        <f t="shared" si="117"/>
        <v>-0.12020677687096799</v>
      </c>
      <c r="F109" s="7" t="s">
        <v>83</v>
      </c>
      <c r="G109" s="1">
        <v>5</v>
      </c>
      <c r="H109" s="9">
        <f t="shared" si="99"/>
        <v>4.4810730064333297</v>
      </c>
      <c r="I109" s="9">
        <f t="shared" si="100"/>
        <v>277.63107300643333</v>
      </c>
      <c r="J109" s="9">
        <f t="shared" si="101"/>
        <v>3.0979635417173679E-2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2.3853154411935278</v>
      </c>
      <c r="O109" s="9">
        <f t="shared" si="118"/>
        <v>0.77343312629088734</v>
      </c>
      <c r="P109" s="9">
        <f t="shared" si="104"/>
        <v>2.3960676272056537E-2</v>
      </c>
      <c r="Q109" s="12">
        <f t="shared" si="105"/>
        <v>7.1882028816169612E-3</v>
      </c>
      <c r="R109" s="9">
        <f t="shared" si="106"/>
        <v>0.19436706250000002</v>
      </c>
      <c r="S109" s="13">
        <f t="shared" si="107"/>
        <v>3.6982618295303818E-2</v>
      </c>
      <c r="T109" s="2">
        <f t="shared" si="108"/>
        <v>0.01</v>
      </c>
      <c r="U109" s="14">
        <f t="shared" si="109"/>
        <v>3.6982618295303821E-4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5.8598261829530384E-3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541.66666666666663</v>
      </c>
      <c r="AX109" s="1">
        <f t="shared" si="116"/>
        <v>413346.55120448285</v>
      </c>
    </row>
    <row r="110" spans="1:50" x14ac:dyDescent="0.15">
      <c r="C110" s="7">
        <v>5</v>
      </c>
      <c r="D110" s="8">
        <v>10.9641725857742</v>
      </c>
      <c r="E110" s="10">
        <f t="shared" si="117"/>
        <v>4.4810730064333297</v>
      </c>
      <c r="F110" s="7" t="s">
        <v>85</v>
      </c>
      <c r="G110" s="1">
        <v>6</v>
      </c>
      <c r="H110" s="9">
        <f t="shared" si="99"/>
        <v>10.9641725857742</v>
      </c>
      <c r="I110" s="9">
        <f t="shared" si="100"/>
        <v>284.11417258577416</v>
      </c>
      <c r="J110" s="9">
        <f t="shared" si="101"/>
        <v>6.8965185390751929E-2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1.3973626583521643</v>
      </c>
      <c r="P110" s="9">
        <f t="shared" si="104"/>
        <v>9.6369374791370963E-2</v>
      </c>
      <c r="Q110" s="12">
        <f t="shared" si="105"/>
        <v>2.8910812437411289E-2</v>
      </c>
      <c r="R110" s="9">
        <f t="shared" si="106"/>
        <v>0.19436706250000002</v>
      </c>
      <c r="S110" s="13">
        <f t="shared" si="107"/>
        <v>0.14874337279965472</v>
      </c>
      <c r="T110" s="2">
        <f t="shared" si="108"/>
        <v>0.01</v>
      </c>
      <c r="U110" s="14">
        <f t="shared" si="109"/>
        <v>1.4874337279965472E-3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6.9774337279965475E-3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541.66666666666663</v>
      </c>
      <c r="AX110" s="1">
        <f t="shared" si="116"/>
        <v>492181.52171738644</v>
      </c>
    </row>
    <row r="111" spans="1:50" x14ac:dyDescent="0.15">
      <c r="C111" s="7">
        <v>6</v>
      </c>
      <c r="D111" s="8">
        <v>13.1586334498</v>
      </c>
      <c r="E111" s="10">
        <f t="shared" si="117"/>
        <v>10.9641725857742</v>
      </c>
      <c r="F111" s="7" t="s">
        <v>83</v>
      </c>
      <c r="G111" s="1">
        <v>7</v>
      </c>
      <c r="H111" s="9">
        <f t="shared" si="99"/>
        <v>13.1586334498</v>
      </c>
      <c r="I111" s="9">
        <f t="shared" si="100"/>
        <v>286.30863344979997</v>
      </c>
      <c r="J111" s="9">
        <f t="shared" si="101"/>
        <v>8.9682469795192024E-2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1.9488834918941267</v>
      </c>
      <c r="P111" s="9">
        <f t="shared" si="104"/>
        <v>0.17478068489614337</v>
      </c>
      <c r="Q111" s="12">
        <f t="shared" si="105"/>
        <v>5.2434205468843011E-2</v>
      </c>
      <c r="R111" s="9">
        <f t="shared" si="106"/>
        <v>0.19436706250000002</v>
      </c>
      <c r="S111" s="13">
        <f t="shared" si="107"/>
        <v>0.26976898654751758</v>
      </c>
      <c r="T111" s="2">
        <f t="shared" si="108"/>
        <v>0.01</v>
      </c>
      <c r="U111" s="14">
        <f t="shared" si="109"/>
        <v>2.697689865475176E-3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1.2647689865475174E-2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541.66666666666663</v>
      </c>
      <c r="AX111" s="1">
        <f t="shared" si="116"/>
        <v>892155.98268197814</v>
      </c>
    </row>
    <row r="112" spans="1:50" x14ac:dyDescent="0.15">
      <c r="C112" s="7">
        <v>7</v>
      </c>
      <c r="D112" s="8">
        <v>17.7313258670968</v>
      </c>
      <c r="E112" s="10">
        <f t="shared" si="117"/>
        <v>13.1586334498</v>
      </c>
      <c r="F112" s="7" t="s">
        <v>83</v>
      </c>
      <c r="G112" s="1">
        <v>8</v>
      </c>
      <c r="H112" s="9">
        <f t="shared" si="99"/>
        <v>17.7313258670968</v>
      </c>
      <c r="I112" s="9">
        <f t="shared" si="100"/>
        <v>290.88132586709679</v>
      </c>
      <c r="J112" s="9">
        <f t="shared" si="101"/>
        <v>0.15306854070047096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2.4219930153313167</v>
      </c>
      <c r="P112" s="9">
        <f t="shared" si="104"/>
        <v>0.37073093644349803</v>
      </c>
      <c r="Q112" s="12">
        <f t="shared" si="105"/>
        <v>0.11121928093304941</v>
      </c>
      <c r="R112" s="9">
        <f t="shared" si="106"/>
        <v>0.19436706250000002</v>
      </c>
      <c r="S112" s="13">
        <f t="shared" si="107"/>
        <v>0.5722125935460356</v>
      </c>
      <c r="T112" s="2">
        <f t="shared" si="108"/>
        <v>0.01</v>
      </c>
      <c r="U112" s="14">
        <f t="shared" si="109"/>
        <v>5.7221259354603557E-3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1.5672125935460357E-2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541.66666666666663</v>
      </c>
      <c r="AX112" s="1">
        <f t="shared" si="116"/>
        <v>1105496.8190541607</v>
      </c>
    </row>
    <row r="113" spans="1:53" x14ac:dyDescent="0.15">
      <c r="C113" s="7">
        <v>8</v>
      </c>
      <c r="D113" s="8">
        <v>15.3531168012903</v>
      </c>
      <c r="E113" s="10">
        <f t="shared" si="117"/>
        <v>17.7313258670968</v>
      </c>
      <c r="F113" s="7" t="s">
        <v>83</v>
      </c>
      <c r="G113" s="1">
        <v>9</v>
      </c>
      <c r="H113" s="9">
        <f t="shared" si="99"/>
        <v>15.3531168012903</v>
      </c>
      <c r="I113" s="9">
        <f t="shared" si="100"/>
        <v>288.50311680129028</v>
      </c>
      <c r="J113" s="9">
        <f t="shared" si="101"/>
        <v>0.1161584801553241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2.6991522872211524</v>
      </c>
      <c r="P113" s="9">
        <f t="shared" si="104"/>
        <v>0.31352942739137585</v>
      </c>
      <c r="Q113" s="12">
        <f t="shared" si="105"/>
        <v>9.4058828217412752E-2</v>
      </c>
      <c r="R113" s="9">
        <f t="shared" si="106"/>
        <v>0.19436706250000002</v>
      </c>
      <c r="S113" s="13">
        <f t="shared" si="107"/>
        <v>0.48392370089666165</v>
      </c>
      <c r="T113" s="2">
        <f t="shared" si="108"/>
        <v>0.01</v>
      </c>
      <c r="U113" s="14">
        <f t="shared" si="109"/>
        <v>4.8392370089666162E-3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1.4789237008966616E-2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541.66666666666663</v>
      </c>
      <c r="AX113" s="1">
        <f t="shared" si="116"/>
        <v>1043218.6760736625</v>
      </c>
    </row>
    <row r="114" spans="1:53" x14ac:dyDescent="0.15">
      <c r="C114" s="7">
        <v>9</v>
      </c>
      <c r="D114" s="8">
        <v>12.6117732094333</v>
      </c>
      <c r="E114" s="10">
        <f t="shared" si="117"/>
        <v>15.3531168012903</v>
      </c>
      <c r="F114" s="7" t="s">
        <v>83</v>
      </c>
      <c r="G114" s="1">
        <v>10</v>
      </c>
      <c r="H114" s="9">
        <f t="shared" si="99"/>
        <v>12.6117732094333</v>
      </c>
      <c r="I114" s="9">
        <f t="shared" si="100"/>
        <v>285.76177320943327</v>
      </c>
      <c r="J114" s="9">
        <f t="shared" si="101"/>
        <v>8.4031726199503165E-2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3.0335130681631099</v>
      </c>
      <c r="P114" s="9">
        <f t="shared" si="104"/>
        <v>0.25491133956649725</v>
      </c>
      <c r="Q114" s="12">
        <f t="shared" si="105"/>
        <v>7.6473401869949179E-2</v>
      </c>
      <c r="R114" s="9">
        <f t="shared" si="106"/>
        <v>0.19436706250000002</v>
      </c>
      <c r="S114" s="13">
        <f t="shared" si="107"/>
        <v>0.39344835944078316</v>
      </c>
      <c r="T114" s="2">
        <f t="shared" si="108"/>
        <v>0.01</v>
      </c>
      <c r="U114" s="14">
        <f t="shared" si="109"/>
        <v>3.9344835944078319E-3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0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1"/>
        <v>5.0000000000000001E-3</v>
      </c>
      <c r="AT114" s="1">
        <f t="shared" si="112"/>
        <v>9.4244835944078328E-3</v>
      </c>
      <c r="AU114" s="9">
        <f t="shared" si="113"/>
        <v>64.789020833333339</v>
      </c>
      <c r="AV114" s="1">
        <f t="shared" si="114"/>
        <v>0.3</v>
      </c>
      <c r="AW114" s="1">
        <f t="shared" si="115"/>
        <v>541.66666666666663</v>
      </c>
      <c r="AX114" s="1">
        <f t="shared" si="116"/>
        <v>664794.08586630528</v>
      </c>
    </row>
    <row r="115" spans="1:53" x14ac:dyDescent="0.15">
      <c r="C115" s="7">
        <v>10</v>
      </c>
      <c r="D115" s="8">
        <v>6.4135400099677398</v>
      </c>
      <c r="E115" s="10">
        <f t="shared" si="117"/>
        <v>12.6117732094333</v>
      </c>
      <c r="F115" s="7" t="s">
        <v>83</v>
      </c>
      <c r="G115" s="1">
        <v>11</v>
      </c>
      <c r="H115" s="9">
        <f t="shared" si="99"/>
        <v>6.4135400099677398</v>
      </c>
      <c r="I115" s="9">
        <f t="shared" si="100"/>
        <v>279.56354000996771</v>
      </c>
      <c r="J115" s="9">
        <f t="shared" si="101"/>
        <v>3.947849512012748E-2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2.6396716421667814</v>
      </c>
      <c r="O115" s="9">
        <f t="shared" si="118"/>
        <v>0.78682029476316506</v>
      </c>
      <c r="P115" s="9">
        <f t="shared" si="104"/>
        <v>3.1062481167224876E-2</v>
      </c>
      <c r="Q115" s="12">
        <f t="shared" si="105"/>
        <v>9.3187443501674631E-3</v>
      </c>
      <c r="R115" s="9">
        <f t="shared" si="106"/>
        <v>0.19436706250000002</v>
      </c>
      <c r="S115" s="13">
        <f t="shared" si="107"/>
        <v>4.7944050963714402E-2</v>
      </c>
      <c r="T115" s="2">
        <f t="shared" si="108"/>
        <v>0.01</v>
      </c>
      <c r="U115" s="14">
        <f t="shared" si="109"/>
        <v>4.7944050963714404E-4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5.9694405096371445E-3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541.66666666666663</v>
      </c>
      <c r="AX115" s="1">
        <f t="shared" si="116"/>
        <v>421078.64128409739</v>
      </c>
    </row>
    <row r="116" spans="1:53" x14ac:dyDescent="0.15">
      <c r="C116" s="7">
        <v>11</v>
      </c>
      <c r="D116" s="8">
        <v>3.3803708665666701</v>
      </c>
      <c r="E116" s="10">
        <f t="shared" si="117"/>
        <v>6.4135400099677398</v>
      </c>
      <c r="F116" s="7" t="s">
        <v>85</v>
      </c>
      <c r="G116" s="1">
        <v>12</v>
      </c>
      <c r="H116" s="9">
        <f t="shared" si="99"/>
        <v>3.3803708665666701</v>
      </c>
      <c r="I116" s="9">
        <f t="shared" si="100"/>
        <v>276.53037086656667</v>
      </c>
      <c r="J116" s="9">
        <f t="shared" si="101"/>
        <v>2.6943269401253231E-2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1.4036480219292737</v>
      </c>
      <c r="P116" s="9">
        <f t="shared" si="104"/>
        <v>3.7818866799376627E-2</v>
      </c>
      <c r="Q116" s="12">
        <f t="shared" si="105"/>
        <v>1.1345660039812988E-2</v>
      </c>
      <c r="R116" s="9">
        <f t="shared" si="106"/>
        <v>0.19436706250000002</v>
      </c>
      <c r="S116" s="13">
        <f t="shared" si="107"/>
        <v>5.8372338882329858E-2</v>
      </c>
      <c r="T116" s="2">
        <f t="shared" si="108"/>
        <v>0.01</v>
      </c>
      <c r="U116" s="14">
        <f t="shared" si="109"/>
        <v>5.8372338882329861E-4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6.0737233888232987E-3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541.66666666666663</v>
      </c>
      <c r="AX116" s="1">
        <f t="shared" si="116"/>
        <v>428434.65614110261</v>
      </c>
      <c r="AY116" s="1">
        <f>SUM(AX105:AX116)</f>
        <v>7097609.2124422276</v>
      </c>
    </row>
    <row r="117" spans="1:53" x14ac:dyDescent="0.15">
      <c r="C117" s="7">
        <v>12</v>
      </c>
      <c r="D117" s="8">
        <v>-6.0229509599354802</v>
      </c>
      <c r="E117" s="10">
        <f t="shared" si="117"/>
        <v>3.3803708665666701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2.2396368316774198</v>
      </c>
      <c r="E121" s="7"/>
      <c r="F121" s="7"/>
      <c r="G121" s="1">
        <v>1</v>
      </c>
      <c r="H121" s="9">
        <f t="shared" ref="H121:H132" si="119">E122</f>
        <v>2.2396368316774198</v>
      </c>
      <c r="I121" s="9">
        <f t="shared" ref="I121:I132" si="120">H121+273.15</f>
        <v>275.38963683167742</v>
      </c>
      <c r="J121" s="9">
        <f t="shared" ref="J121:J132" si="121">EXP(($C$15*(I121-$C$13))/($C$16*I121*$C$13))</f>
        <v>2.3286700733746016E-2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6.6297236988974908E-3</v>
      </c>
      <c r="Q121" s="12">
        <f t="shared" ref="Q121:Q132" si="125">P121*$B$123</f>
        <v>2.1878088206361722E-3</v>
      </c>
      <c r="R121" s="9">
        <f t="shared" ref="R121:R132" si="126">L121*$B$123</f>
        <v>9.3951000000000007E-2</v>
      </c>
      <c r="S121" s="13">
        <f t="shared" ref="S121:S132" si="127">Q121/R121</f>
        <v>2.3286700733746016E-2</v>
      </c>
      <c r="T121" s="2">
        <f t="shared" ref="T121:T132" si="128">$B$122/100</f>
        <v>0.01</v>
      </c>
      <c r="U121" s="14">
        <f t="shared" ref="U121:U132" si="129">S121*T121</f>
        <v>2.3286700733746017E-4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5.72286700733746E-3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-4.4786015887741897</v>
      </c>
      <c r="E122" s="10">
        <f t="shared" ref="E122:E133" si="139">D121</f>
        <v>2.2396368316774198</v>
      </c>
      <c r="F122" s="7" t="s">
        <v>83</v>
      </c>
      <c r="G122" s="1">
        <v>2</v>
      </c>
      <c r="H122" s="9">
        <f t="shared" si="119"/>
        <v>-4.4786015887741897</v>
      </c>
      <c r="I122" s="9">
        <f t="shared" si="120"/>
        <v>268.67139841122577</v>
      </c>
      <c r="J122" s="9">
        <f t="shared" si="121"/>
        <v>9.6193901853818872E-3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0.56277027630110255</v>
      </c>
      <c r="P122" s="9">
        <f t="shared" si="124"/>
        <v>5.4135068724754784E-3</v>
      </c>
      <c r="Q122" s="12">
        <f t="shared" si="125"/>
        <v>1.786457267916908E-3</v>
      </c>
      <c r="R122" s="9">
        <f t="shared" si="126"/>
        <v>9.3951000000000007E-2</v>
      </c>
      <c r="S122" s="13">
        <f t="shared" si="127"/>
        <v>1.9014776510275652E-2</v>
      </c>
      <c r="T122" s="2">
        <f t="shared" si="128"/>
        <v>0.01</v>
      </c>
      <c r="U122" s="14">
        <f t="shared" si="129"/>
        <v>1.9014776510275653E-4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5.6801477651027563E-3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-9.3270674990689706</v>
      </c>
      <c r="E123" s="10">
        <f t="shared" si="139"/>
        <v>-4.4786015887741897</v>
      </c>
      <c r="F123" s="7" t="s">
        <v>83</v>
      </c>
      <c r="G123" s="1">
        <v>3</v>
      </c>
      <c r="H123" s="9">
        <f t="shared" si="119"/>
        <v>-9.3270674990689706</v>
      </c>
      <c r="I123" s="9">
        <f t="shared" si="120"/>
        <v>263.82293250093102</v>
      </c>
      <c r="J123" s="9">
        <f t="shared" si="121"/>
        <v>4.941962992690634E-3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0.84205676942862717</v>
      </c>
      <c r="P123" s="9">
        <f t="shared" si="124"/>
        <v>4.1614133922609053E-3</v>
      </c>
      <c r="Q123" s="12">
        <f t="shared" si="125"/>
        <v>1.3732664194460989E-3</v>
      </c>
      <c r="R123" s="9">
        <f t="shared" si="126"/>
        <v>9.3951000000000007E-2</v>
      </c>
      <c r="S123" s="13">
        <f t="shared" si="127"/>
        <v>1.4616836642995804E-2</v>
      </c>
      <c r="T123" s="2">
        <f t="shared" si="128"/>
        <v>0.01</v>
      </c>
      <c r="U123" s="14">
        <f t="shared" si="129"/>
        <v>1.4616836642995803E-4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5.636168366429958E-3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-0.12020677687096799</v>
      </c>
      <c r="E124" s="10">
        <f t="shared" si="139"/>
        <v>-9.3270674990689706</v>
      </c>
      <c r="F124" s="7" t="s">
        <v>83</v>
      </c>
      <c r="G124" s="1">
        <v>4</v>
      </c>
      <c r="H124" s="9">
        <f t="shared" si="119"/>
        <v>-0.12020677687096799</v>
      </c>
      <c r="I124" s="9">
        <f t="shared" si="120"/>
        <v>273.02979322312899</v>
      </c>
      <c r="J124" s="9">
        <f t="shared" si="121"/>
        <v>1.7155020222118397E-2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1.1225953560363662</v>
      </c>
      <c r="P124" s="9">
        <f t="shared" si="124"/>
        <v>1.9258146034060064E-2</v>
      </c>
      <c r="Q124" s="12">
        <f t="shared" si="125"/>
        <v>6.3551881912398212E-3</v>
      </c>
      <c r="R124" s="9">
        <f t="shared" si="126"/>
        <v>9.3951000000000007E-2</v>
      </c>
      <c r="S124" s="13">
        <f t="shared" si="127"/>
        <v>6.7643646062732918E-2</v>
      </c>
      <c r="T124" s="2">
        <f t="shared" si="128"/>
        <v>0.01</v>
      </c>
      <c r="U124" s="14">
        <f t="shared" si="129"/>
        <v>6.7643646062732923E-4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6.1664364606273296E-3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4.4810730064333297</v>
      </c>
      <c r="E125" s="10">
        <f t="shared" si="139"/>
        <v>-0.12020677687096799</v>
      </c>
      <c r="F125" s="7" t="s">
        <v>83</v>
      </c>
      <c r="G125" s="1">
        <v>5</v>
      </c>
      <c r="H125" s="9">
        <f t="shared" si="119"/>
        <v>4.4810730064333297</v>
      </c>
      <c r="I125" s="9">
        <f t="shared" si="120"/>
        <v>277.63107300643333</v>
      </c>
      <c r="J125" s="9">
        <f t="shared" si="121"/>
        <v>3.0979635417173679E-2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1.0481703495021906</v>
      </c>
      <c r="O125" s="9">
        <f t="shared" si="140"/>
        <v>0.33986686050011539</v>
      </c>
      <c r="P125" s="9">
        <f t="shared" si="124"/>
        <v>1.0528951428673002E-2</v>
      </c>
      <c r="Q125" s="12">
        <f t="shared" si="125"/>
        <v>3.4745539714620905E-3</v>
      </c>
      <c r="R125" s="9">
        <f t="shared" si="126"/>
        <v>9.3951000000000007E-2</v>
      </c>
      <c r="S125" s="13">
        <f t="shared" si="127"/>
        <v>3.6982618295303832E-2</v>
      </c>
      <c r="T125" s="2">
        <f t="shared" si="128"/>
        <v>0.01</v>
      </c>
      <c r="U125" s="14">
        <f t="shared" si="129"/>
        <v>3.6982618295303832E-4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5.8598261829530384E-3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10.9641725857742</v>
      </c>
      <c r="E126" s="10">
        <f t="shared" si="139"/>
        <v>4.4810730064333297</v>
      </c>
      <c r="F126" s="7" t="s">
        <v>85</v>
      </c>
      <c r="G126" s="1">
        <v>6</v>
      </c>
      <c r="H126" s="9">
        <f t="shared" si="119"/>
        <v>10.9641725857742</v>
      </c>
      <c r="I126" s="9">
        <f t="shared" si="120"/>
        <v>284.11417258577416</v>
      </c>
      <c r="J126" s="9">
        <f t="shared" si="121"/>
        <v>6.8965185390751929E-2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0.61403790907144229</v>
      </c>
      <c r="P126" s="9">
        <f t="shared" si="124"/>
        <v>4.2347238236061693E-2</v>
      </c>
      <c r="Q126" s="12">
        <f t="shared" si="125"/>
        <v>1.3974588617900359E-2</v>
      </c>
      <c r="R126" s="9">
        <f t="shared" si="126"/>
        <v>9.3951000000000007E-2</v>
      </c>
      <c r="S126" s="13">
        <f t="shared" si="127"/>
        <v>0.14874337279965469</v>
      </c>
      <c r="T126" s="2">
        <f t="shared" si="128"/>
        <v>0.01</v>
      </c>
      <c r="U126" s="14">
        <f t="shared" si="129"/>
        <v>1.487433727996547E-3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6.9774337279965475E-3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13.1586334498</v>
      </c>
      <c r="E127" s="10">
        <f t="shared" si="139"/>
        <v>10.9641725857742</v>
      </c>
      <c r="F127" s="7" t="s">
        <v>83</v>
      </c>
      <c r="G127" s="1">
        <v>7</v>
      </c>
      <c r="H127" s="9">
        <f t="shared" si="119"/>
        <v>13.1586334498</v>
      </c>
      <c r="I127" s="9">
        <f t="shared" si="120"/>
        <v>286.30863344979997</v>
      </c>
      <c r="J127" s="9">
        <f t="shared" si="121"/>
        <v>8.9682469795192024E-2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0.85639067083538056</v>
      </c>
      <c r="P127" s="9">
        <f t="shared" si="124"/>
        <v>7.6803230470078254E-2</v>
      </c>
      <c r="Q127" s="12">
        <f t="shared" si="125"/>
        <v>2.5345066055125823E-2</v>
      </c>
      <c r="R127" s="9">
        <f t="shared" si="126"/>
        <v>9.3951000000000007E-2</v>
      </c>
      <c r="S127" s="13">
        <f t="shared" si="127"/>
        <v>0.26976898654751758</v>
      </c>
      <c r="T127" s="2">
        <f t="shared" si="128"/>
        <v>0.01</v>
      </c>
      <c r="U127" s="14">
        <f t="shared" si="129"/>
        <v>2.697689865475176E-3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1.2647689865475174E-2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17.7313258670968</v>
      </c>
      <c r="E128" s="10">
        <f t="shared" si="139"/>
        <v>13.1586334498</v>
      </c>
      <c r="F128" s="7" t="s">
        <v>83</v>
      </c>
      <c r="G128" s="1">
        <v>8</v>
      </c>
      <c r="H128" s="9">
        <f t="shared" si="119"/>
        <v>17.7313258670968</v>
      </c>
      <c r="I128" s="9">
        <f t="shared" si="120"/>
        <v>290.88132586709679</v>
      </c>
      <c r="J128" s="9">
        <f t="shared" si="121"/>
        <v>0.15306854070047096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1.0642874403653022</v>
      </c>
      <c r="P128" s="9">
        <f t="shared" si="124"/>
        <v>0.16290892538255633</v>
      </c>
      <c r="Q128" s="12">
        <f t="shared" si="125"/>
        <v>5.3759945376243588E-2</v>
      </c>
      <c r="R128" s="9">
        <f t="shared" si="126"/>
        <v>9.3951000000000007E-2</v>
      </c>
      <c r="S128" s="13">
        <f t="shared" si="127"/>
        <v>0.57221259354603549</v>
      </c>
      <c r="T128" s="2">
        <f t="shared" si="128"/>
        <v>0.01</v>
      </c>
      <c r="U128" s="14">
        <f t="shared" si="129"/>
        <v>5.7221259354603548E-3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1.5672125935460354E-2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15.3531168012903</v>
      </c>
      <c r="E129" s="10">
        <f t="shared" si="139"/>
        <v>17.7313258670968</v>
      </c>
      <c r="F129" s="7" t="s">
        <v>83</v>
      </c>
      <c r="G129" s="1">
        <v>9</v>
      </c>
      <c r="H129" s="9">
        <f t="shared" si="119"/>
        <v>15.3531168012903</v>
      </c>
      <c r="I129" s="9">
        <f t="shared" si="120"/>
        <v>288.50311680129028</v>
      </c>
      <c r="J129" s="9">
        <f t="shared" si="121"/>
        <v>0.1161584801553241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1.1860785149827457</v>
      </c>
      <c r="P129" s="9">
        <f t="shared" si="124"/>
        <v>0.13777307764527955</v>
      </c>
      <c r="Q129" s="12">
        <f t="shared" si="125"/>
        <v>4.5465115622942254E-2</v>
      </c>
      <c r="R129" s="9">
        <f t="shared" si="126"/>
        <v>9.3951000000000007E-2</v>
      </c>
      <c r="S129" s="13">
        <f t="shared" si="127"/>
        <v>0.48392370089666153</v>
      </c>
      <c r="T129" s="2">
        <f t="shared" si="128"/>
        <v>0.01</v>
      </c>
      <c r="U129" s="14">
        <f t="shared" si="129"/>
        <v>4.8392370089666153E-3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1.4789237008966616E-2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12.6117732094333</v>
      </c>
      <c r="E130" s="10">
        <f t="shared" si="139"/>
        <v>15.3531168012903</v>
      </c>
      <c r="F130" s="7" t="s">
        <v>83</v>
      </c>
      <c r="G130" s="1">
        <v>10</v>
      </c>
      <c r="H130" s="9">
        <f t="shared" si="119"/>
        <v>12.6117732094333</v>
      </c>
      <c r="I130" s="9">
        <f t="shared" si="120"/>
        <v>285.76177320943327</v>
      </c>
      <c r="J130" s="9">
        <f t="shared" si="121"/>
        <v>8.4031726199503165E-2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1.3330054373374662</v>
      </c>
      <c r="P130" s="9">
        <f t="shared" si="124"/>
        <v>0.11201474793279094</v>
      </c>
      <c r="Q130" s="12">
        <f t="shared" si="125"/>
        <v>3.6964866817821011E-2</v>
      </c>
      <c r="R130" s="9">
        <f t="shared" si="126"/>
        <v>9.3951000000000007E-2</v>
      </c>
      <c r="S130" s="13">
        <f t="shared" si="127"/>
        <v>0.39344835944078305</v>
      </c>
      <c r="T130" s="2">
        <f t="shared" si="128"/>
        <v>0.01</v>
      </c>
      <c r="U130" s="14">
        <f t="shared" si="129"/>
        <v>3.9344835944078302E-3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0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1"/>
        <v>5.0000000000000001E-3</v>
      </c>
      <c r="AT130" s="1">
        <f t="shared" si="132"/>
        <v>9.4244835944078294E-3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6.4135400099677398</v>
      </c>
      <c r="E131" s="10">
        <f t="shared" si="139"/>
        <v>12.6117732094333</v>
      </c>
      <c r="F131" s="7" t="s">
        <v>83</v>
      </c>
      <c r="G131" s="1">
        <v>11</v>
      </c>
      <c r="H131" s="9">
        <f t="shared" si="119"/>
        <v>6.4135400099677398</v>
      </c>
      <c r="I131" s="9">
        <f t="shared" si="120"/>
        <v>279.56354000996771</v>
      </c>
      <c r="J131" s="9">
        <f t="shared" si="121"/>
        <v>3.947849512012748E-2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1.1599411549344416</v>
      </c>
      <c r="O131" s="9">
        <f t="shared" si="140"/>
        <v>0.34574953447023371</v>
      </c>
      <c r="P131" s="9">
        <f t="shared" si="124"/>
        <v>1.364967130936947E-2</v>
      </c>
      <c r="Q131" s="12">
        <f t="shared" si="125"/>
        <v>4.5043915320919252E-3</v>
      </c>
      <c r="R131" s="9">
        <f t="shared" si="126"/>
        <v>9.3951000000000007E-2</v>
      </c>
      <c r="S131" s="13">
        <f t="shared" si="127"/>
        <v>4.7944050963714326E-2</v>
      </c>
      <c r="T131" s="2">
        <f t="shared" si="128"/>
        <v>0.01</v>
      </c>
      <c r="U131" s="14">
        <f t="shared" si="129"/>
        <v>4.7944050963714328E-4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5.9694405096371436E-3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3.3803708665666701</v>
      </c>
      <c r="E132" s="10">
        <f t="shared" si="139"/>
        <v>6.4135400099677398</v>
      </c>
      <c r="F132" s="7" t="s">
        <v>85</v>
      </c>
      <c r="G132" s="1">
        <v>12</v>
      </c>
      <c r="H132" s="9">
        <f t="shared" si="119"/>
        <v>3.3803708665666701</v>
      </c>
      <c r="I132" s="9">
        <f t="shared" si="120"/>
        <v>276.53037086656667</v>
      </c>
      <c r="J132" s="9">
        <f t="shared" si="121"/>
        <v>2.6943269401253231E-2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0.61679986316086421</v>
      </c>
      <c r="P132" s="9">
        <f t="shared" si="124"/>
        <v>1.6618604879799291E-2</v>
      </c>
      <c r="Q132" s="12">
        <f t="shared" si="125"/>
        <v>5.484139610333766E-3</v>
      </c>
      <c r="R132" s="9">
        <f t="shared" si="126"/>
        <v>9.3951000000000007E-2</v>
      </c>
      <c r="S132" s="13">
        <f t="shared" si="127"/>
        <v>5.8372338882329788E-2</v>
      </c>
      <c r="T132" s="2">
        <f t="shared" si="128"/>
        <v>0.01</v>
      </c>
      <c r="U132" s="14">
        <f t="shared" si="129"/>
        <v>5.8372338882329785E-4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6.0737233888232978E-3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-6.0229509599354802</v>
      </c>
      <c r="E133" s="10">
        <f t="shared" si="139"/>
        <v>3.3803708665666701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2.2396368316774198</v>
      </c>
      <c r="E136" s="7"/>
      <c r="F136" s="7"/>
      <c r="G136" s="1">
        <v>1</v>
      </c>
      <c r="H136" s="9">
        <f t="shared" ref="H136:H147" si="141">E137</f>
        <v>2.2396368316774198</v>
      </c>
      <c r="I136" s="9">
        <f t="shared" ref="I136:I147" si="142">H136+273.15</f>
        <v>275.38963683167742</v>
      </c>
      <c r="J136" s="9">
        <f t="shared" ref="J136:J147" si="143">EXP(($C$15*(I136-$C$13))/($C$16*I136*$C$13))</f>
        <v>2.3286700733746016E-2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1.7675721677990051E-2</v>
      </c>
      <c r="Q136" s="12">
        <f t="shared" ref="Q136:Q147" si="147">P136*$B$138</f>
        <v>4.5956876362774138E-3</v>
      </c>
      <c r="R136" s="9">
        <f t="shared" ref="R136:R147" si="148">L136*$B$138</f>
        <v>0.19735245833333334</v>
      </c>
      <c r="S136" s="13">
        <f t="shared" ref="S136:S147" si="149">Q136/R136</f>
        <v>2.3286700733746016E-2</v>
      </c>
      <c r="T136" s="2">
        <f t="shared" ref="T136:T147" si="150">$B$137/100</f>
        <v>0.01</v>
      </c>
      <c r="U136" s="14">
        <f t="shared" ref="U136:U147" si="151">S136*T136</f>
        <v>2.3286700733746017E-4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5.72286700733746E-3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-4.4786015887741897</v>
      </c>
      <c r="E137" s="10">
        <f t="shared" ref="E137:E148" si="159">D136</f>
        <v>2.2396368316774198</v>
      </c>
      <c r="F137" s="7" t="s">
        <v>83</v>
      </c>
      <c r="G137" s="1">
        <v>2</v>
      </c>
      <c r="H137" s="9">
        <f t="shared" si="141"/>
        <v>-4.4786015887741897</v>
      </c>
      <c r="I137" s="9">
        <f t="shared" si="142"/>
        <v>268.67139841122577</v>
      </c>
      <c r="J137" s="9">
        <f t="shared" si="143"/>
        <v>9.6193901853818872E-3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1.5004201116553433</v>
      </c>
      <c r="P137" s="9">
        <f t="shared" si="146"/>
        <v>1.4433126496007004E-2</v>
      </c>
      <c r="Q137" s="12">
        <f t="shared" si="147"/>
        <v>3.752612888961821E-3</v>
      </c>
      <c r="R137" s="9">
        <f t="shared" si="148"/>
        <v>0.19735245833333334</v>
      </c>
      <c r="S137" s="13">
        <f t="shared" si="149"/>
        <v>1.9014776510275652E-2</v>
      </c>
      <c r="T137" s="2">
        <f t="shared" si="150"/>
        <v>0.01</v>
      </c>
      <c r="U137" s="14">
        <f t="shared" si="151"/>
        <v>1.9014776510275653E-4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5.6801477651027563E-3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-9.3270674990689706</v>
      </c>
      <c r="E138" s="10">
        <f t="shared" si="159"/>
        <v>-4.4786015887741897</v>
      </c>
      <c r="F138" s="7" t="s">
        <v>83</v>
      </c>
      <c r="G138" s="1">
        <v>3</v>
      </c>
      <c r="H138" s="9">
        <f t="shared" si="141"/>
        <v>-9.3270674990689706</v>
      </c>
      <c r="I138" s="9">
        <f t="shared" si="142"/>
        <v>263.82293250093102</v>
      </c>
      <c r="J138" s="9">
        <f t="shared" si="143"/>
        <v>4.941962992690634E-3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2.2450349018260032</v>
      </c>
      <c r="P138" s="9">
        <f t="shared" si="146"/>
        <v>1.1094879402122958E-2</v>
      </c>
      <c r="Q138" s="12">
        <f t="shared" si="147"/>
        <v>2.8846686445519695E-3</v>
      </c>
      <c r="R138" s="9">
        <f t="shared" si="148"/>
        <v>0.19735245833333334</v>
      </c>
      <c r="S138" s="13">
        <f t="shared" si="149"/>
        <v>1.4616836642995804E-2</v>
      </c>
      <c r="T138" s="2">
        <f t="shared" si="150"/>
        <v>0.01</v>
      </c>
      <c r="U138" s="14">
        <f t="shared" si="151"/>
        <v>1.4616836642995803E-4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5.636168366429958E-3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-0.12020677687096799</v>
      </c>
      <c r="E139" s="10">
        <f t="shared" si="159"/>
        <v>-9.3270674990689706</v>
      </c>
      <c r="F139" s="7" t="s">
        <v>83</v>
      </c>
      <c r="G139" s="1">
        <v>4</v>
      </c>
      <c r="H139" s="9">
        <f t="shared" si="141"/>
        <v>-0.12020677687096799</v>
      </c>
      <c r="I139" s="9">
        <f t="shared" si="142"/>
        <v>273.02979322312899</v>
      </c>
      <c r="J139" s="9">
        <f t="shared" si="143"/>
        <v>1.7155020222118397E-2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2.9929879390905469</v>
      </c>
      <c r="P139" s="9">
        <f t="shared" si="146"/>
        <v>5.1344768619654799E-2</v>
      </c>
      <c r="Q139" s="12">
        <f t="shared" si="147"/>
        <v>1.3349639841110247E-2</v>
      </c>
      <c r="R139" s="9">
        <f t="shared" si="148"/>
        <v>0.19735245833333334</v>
      </c>
      <c r="S139" s="13">
        <f t="shared" si="149"/>
        <v>6.7643646062732918E-2</v>
      </c>
      <c r="T139" s="2">
        <f t="shared" si="150"/>
        <v>0.01</v>
      </c>
      <c r="U139" s="14">
        <f t="shared" si="151"/>
        <v>6.7643646062732923E-4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6.1664364606273296E-3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4.4810730064333297</v>
      </c>
      <c r="E140" s="10">
        <f t="shared" si="159"/>
        <v>-0.12020677687096799</v>
      </c>
      <c r="F140" s="7" t="s">
        <v>83</v>
      </c>
      <c r="G140" s="1">
        <v>5</v>
      </c>
      <c r="H140" s="9">
        <f t="shared" si="141"/>
        <v>4.4810730064333297</v>
      </c>
      <c r="I140" s="9">
        <f t="shared" si="142"/>
        <v>277.63107300643333</v>
      </c>
      <c r="J140" s="9">
        <f t="shared" si="143"/>
        <v>3.0979635417173679E-2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3.7006910871375589</v>
      </c>
      <c r="P140" s="9">
        <f t="shared" si="146"/>
        <v>0.11464606067110569</v>
      </c>
      <c r="Q140" s="12">
        <f t="shared" si="147"/>
        <v>2.9807975774487482E-2</v>
      </c>
      <c r="R140" s="9">
        <f t="shared" si="148"/>
        <v>0.19735245833333334</v>
      </c>
      <c r="S140" s="13">
        <f t="shared" si="149"/>
        <v>0.15103929297977656</v>
      </c>
      <c r="T140" s="2">
        <f t="shared" si="150"/>
        <v>0.01</v>
      </c>
      <c r="U140" s="14">
        <f t="shared" si="151"/>
        <v>1.5103929297977656E-3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7.0003929297977659E-3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10.9641725857742</v>
      </c>
      <c r="E141" s="10">
        <f t="shared" si="159"/>
        <v>4.4810730064333297</v>
      </c>
      <c r="F141" s="7" t="s">
        <v>85</v>
      </c>
      <c r="G141" s="1">
        <v>6</v>
      </c>
      <c r="H141" s="9">
        <f t="shared" si="141"/>
        <v>10.9641725857742</v>
      </c>
      <c r="I141" s="9">
        <f t="shared" si="142"/>
        <v>284.11417258577416</v>
      </c>
      <c r="J141" s="9">
        <f t="shared" si="143"/>
        <v>6.8965185390751929E-2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4.3450929431331193</v>
      </c>
      <c r="P141" s="9">
        <f t="shared" si="146"/>
        <v>0.29966014036322353</v>
      </c>
      <c r="Q141" s="12">
        <f t="shared" si="147"/>
        <v>7.7911636494438122E-2</v>
      </c>
      <c r="R141" s="9">
        <f t="shared" si="148"/>
        <v>0.19735245833333334</v>
      </c>
      <c r="S141" s="13">
        <f t="shared" si="149"/>
        <v>0.39478422084230325</v>
      </c>
      <c r="T141" s="2">
        <f t="shared" si="150"/>
        <v>0.01</v>
      </c>
      <c r="U141" s="14">
        <f t="shared" si="151"/>
        <v>3.9478422084230323E-3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9.4378422084230341E-3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13.1586334498</v>
      </c>
      <c r="E142" s="10">
        <f t="shared" si="159"/>
        <v>10.9641725857742</v>
      </c>
      <c r="F142" s="7" t="s">
        <v>83</v>
      </c>
      <c r="G142" s="1">
        <v>7</v>
      </c>
      <c r="H142" s="9">
        <f t="shared" si="141"/>
        <v>13.1586334498</v>
      </c>
      <c r="I142" s="9">
        <f t="shared" si="142"/>
        <v>286.30863344979997</v>
      </c>
      <c r="J142" s="9">
        <f t="shared" si="143"/>
        <v>8.9682469795192024E-2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4.8044807194365626</v>
      </c>
      <c r="P142" s="9">
        <f t="shared" si="146"/>
        <v>0.43087769700245199</v>
      </c>
      <c r="Q142" s="12">
        <f t="shared" si="147"/>
        <v>0.11202820122063752</v>
      </c>
      <c r="R142" s="9">
        <f t="shared" si="148"/>
        <v>0.19735245833333334</v>
      </c>
      <c r="S142" s="13">
        <f t="shared" si="149"/>
        <v>0.56765546356366647</v>
      </c>
      <c r="T142" s="2">
        <f t="shared" si="150"/>
        <v>0.01</v>
      </c>
      <c r="U142" s="14">
        <f t="shared" si="151"/>
        <v>5.6765546356366652E-3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1.5626554635636666E-2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17.7313258670968</v>
      </c>
      <c r="E143" s="10">
        <f t="shared" si="159"/>
        <v>13.1586334498</v>
      </c>
      <c r="F143" s="7" t="s">
        <v>83</v>
      </c>
      <c r="G143" s="1">
        <v>8</v>
      </c>
      <c r="H143" s="9">
        <f t="shared" si="141"/>
        <v>17.7313258670968</v>
      </c>
      <c r="I143" s="9">
        <f t="shared" si="142"/>
        <v>290.88132586709679</v>
      </c>
      <c r="J143" s="9">
        <f t="shared" si="143"/>
        <v>0.15306854070047096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5.1326509391007775</v>
      </c>
      <c r="P143" s="9">
        <f t="shared" si="146"/>
        <v>0.78564738917305788</v>
      </c>
      <c r="Q143" s="12">
        <f t="shared" si="147"/>
        <v>0.20426832118499505</v>
      </c>
      <c r="R143" s="9">
        <f t="shared" si="148"/>
        <v>0.19735245833333334</v>
      </c>
      <c r="S143" s="13">
        <f t="shared" si="149"/>
        <v>1.0350432059983801</v>
      </c>
      <c r="T143" s="2">
        <f t="shared" si="150"/>
        <v>0.01</v>
      </c>
      <c r="U143" s="14">
        <f t="shared" si="151"/>
        <v>1.0350432059983801E-2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2.0300432059983803E-2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15.3531168012903</v>
      </c>
      <c r="E144" s="10">
        <f t="shared" si="159"/>
        <v>17.7313258670968</v>
      </c>
      <c r="F144" s="7" t="s">
        <v>83</v>
      </c>
      <c r="G144" s="1">
        <v>9</v>
      </c>
      <c r="H144" s="9">
        <f t="shared" si="141"/>
        <v>15.3531168012903</v>
      </c>
      <c r="I144" s="9">
        <f t="shared" si="142"/>
        <v>288.50311680129028</v>
      </c>
      <c r="J144" s="9">
        <f t="shared" si="143"/>
        <v>0.1161584801553241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5.1060514665943861</v>
      </c>
      <c r="P144" s="9">
        <f t="shared" si="146"/>
        <v>0.59311117795446755</v>
      </c>
      <c r="Q144" s="12">
        <f t="shared" si="147"/>
        <v>0.15420890626816156</v>
      </c>
      <c r="R144" s="9">
        <f t="shared" si="148"/>
        <v>0.19735245833333334</v>
      </c>
      <c r="S144" s="13">
        <f t="shared" si="149"/>
        <v>0.78138832204308684</v>
      </c>
      <c r="T144" s="2">
        <f t="shared" si="150"/>
        <v>0.01</v>
      </c>
      <c r="U144" s="14">
        <f t="shared" si="151"/>
        <v>7.8138832204308686E-3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1.7763883220430869E-2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12.6117732094333</v>
      </c>
      <c r="E145" s="10">
        <f t="shared" si="159"/>
        <v>15.3531168012903</v>
      </c>
      <c r="F145" s="7" t="s">
        <v>83</v>
      </c>
      <c r="G145" s="1">
        <v>10</v>
      </c>
      <c r="H145" s="9">
        <f t="shared" si="141"/>
        <v>12.6117732094333</v>
      </c>
      <c r="I145" s="9">
        <f t="shared" si="142"/>
        <v>285.76177320943327</v>
      </c>
      <c r="J145" s="9">
        <f t="shared" si="143"/>
        <v>8.4031726199503165E-2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5.2719882053065854</v>
      </c>
      <c r="P145" s="9">
        <f t="shared" si="146"/>
        <v>0.44301426939533306</v>
      </c>
      <c r="Q145" s="12">
        <f t="shared" si="147"/>
        <v>0.1151837100427866</v>
      </c>
      <c r="R145" s="9">
        <f t="shared" si="148"/>
        <v>0.19735245833333334</v>
      </c>
      <c r="S145" s="13">
        <f t="shared" si="149"/>
        <v>0.58364466810055327</v>
      </c>
      <c r="T145" s="2">
        <f t="shared" si="150"/>
        <v>0.01</v>
      </c>
      <c r="U145" s="14">
        <f t="shared" si="151"/>
        <v>5.8364466810055327E-3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2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3"/>
        <v>5.0000000000000001E-3</v>
      </c>
      <c r="AT145" s="1">
        <f t="shared" si="154"/>
        <v>1.1326446681005534E-2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6.4135400099677398</v>
      </c>
      <c r="E146" s="10">
        <f t="shared" si="159"/>
        <v>12.6117732094333</v>
      </c>
      <c r="F146" s="7" t="s">
        <v>83</v>
      </c>
      <c r="G146" s="1">
        <v>11</v>
      </c>
      <c r="H146" s="9">
        <f t="shared" si="141"/>
        <v>6.4135400099677398</v>
      </c>
      <c r="I146" s="9">
        <f t="shared" si="142"/>
        <v>279.56354000996771</v>
      </c>
      <c r="J146" s="9">
        <f t="shared" si="143"/>
        <v>3.947849512012748E-2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5.5880218525779188</v>
      </c>
      <c r="P146" s="9">
        <f t="shared" si="146"/>
        <v>0.22060669343816308</v>
      </c>
      <c r="Q146" s="12">
        <f t="shared" si="147"/>
        <v>5.7357740293922405E-2</v>
      </c>
      <c r="R146" s="9">
        <f t="shared" si="148"/>
        <v>0.19735245833333334</v>
      </c>
      <c r="S146" s="13">
        <f t="shared" si="149"/>
        <v>0.29063605682095794</v>
      </c>
      <c r="T146" s="2">
        <f t="shared" si="150"/>
        <v>0.01</v>
      </c>
      <c r="U146" s="14">
        <f t="shared" si="151"/>
        <v>2.9063605682095794E-3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8.3963605682095786E-3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3.3803708665666701</v>
      </c>
      <c r="E147" s="10">
        <f t="shared" si="159"/>
        <v>6.4135400099677398</v>
      </c>
      <c r="F147" s="7" t="s">
        <v>85</v>
      </c>
      <c r="G147" s="1">
        <v>12</v>
      </c>
      <c r="H147" s="9">
        <f t="shared" si="141"/>
        <v>3.3803708665666701</v>
      </c>
      <c r="I147" s="9">
        <f t="shared" si="142"/>
        <v>276.53037086656667</v>
      </c>
      <c r="J147" s="9">
        <f t="shared" si="143"/>
        <v>2.6943269401253231E-2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6.1264630758064227</v>
      </c>
      <c r="P147" s="9">
        <f t="shared" si="146"/>
        <v>0.16506694512828293</v>
      </c>
      <c r="Q147" s="12">
        <f t="shared" si="147"/>
        <v>4.2917405733353564E-2</v>
      </c>
      <c r="R147" s="9">
        <f t="shared" si="148"/>
        <v>0.19735245833333334</v>
      </c>
      <c r="S147" s="13">
        <f t="shared" si="149"/>
        <v>0.21746577719779386</v>
      </c>
      <c r="T147" s="2">
        <f t="shared" si="150"/>
        <v>0.01</v>
      </c>
      <c r="U147" s="14">
        <f t="shared" si="151"/>
        <v>2.1746577719779386E-3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7.6646577719779391E-3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-6.0229509599354802</v>
      </c>
      <c r="E148" s="10">
        <f t="shared" si="159"/>
        <v>3.3803708665666701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912768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4886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130005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1290363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75400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2108335.515801867</v>
      </c>
      <c r="J13" s="6" t="s">
        <v>37</v>
      </c>
      <c r="K13" s="6">
        <f>I13/(10000*1000)</f>
        <v>0.21083355158018671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-1.24950380780645</v>
      </c>
      <c r="E26" s="7"/>
      <c r="F26" s="7"/>
      <c r="G26" s="1">
        <v>1</v>
      </c>
      <c r="H26" s="9">
        <f t="shared" ref="H26:H37" si="0">E27</f>
        <v>-1.24950380780645</v>
      </c>
      <c r="I26" s="9">
        <f t="shared" ref="I26:I37" si="1">H26+273.15</f>
        <v>271.90049619219354</v>
      </c>
      <c r="J26" s="9">
        <f t="shared" ref="J26:J37" si="2">EXP(($C$15*(I26-$C$13))/($C$16*I26*$C$13))</f>
        <v>1.4793297328637761E-2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0.59960332035984421</v>
      </c>
      <c r="Q26" s="12">
        <f t="shared" ref="Q26:Q37" si="6">P26*$B$28</f>
        <v>5.9960332035984422E-2</v>
      </c>
      <c r="R26" s="9">
        <f t="shared" ref="R26:R37" si="7">L26*$B$28</f>
        <v>4.0532094166666672</v>
      </c>
      <c r="S26" s="13">
        <f t="shared" ref="S26:S37" si="8">Q26/R26</f>
        <v>1.479329732863776E-2</v>
      </c>
      <c r="T26" s="2">
        <f t="shared" ref="T26:T37" si="9">$B$27/100</f>
        <v>0.34</v>
      </c>
      <c r="U26" s="14">
        <f t="shared" ref="U26:U37" si="10">S26*T26</f>
        <v>5.0297210917368386E-3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1.792972109173684E-2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-9.5214642309999995</v>
      </c>
      <c r="E27" s="10">
        <f t="shared" ref="E27:E38" si="18">D26</f>
        <v>-1.24950380780645</v>
      </c>
      <c r="F27" s="7" t="s">
        <v>83</v>
      </c>
      <c r="G27" s="1">
        <v>2</v>
      </c>
      <c r="H27" s="9">
        <f t="shared" si="0"/>
        <v>-9.5214642309999995</v>
      </c>
      <c r="I27" s="9">
        <f t="shared" si="1"/>
        <v>263.628535769</v>
      </c>
      <c r="J27" s="9">
        <f t="shared" si="2"/>
        <v>4.8092837119064471E-3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80.464585012973487</v>
      </c>
      <c r="P27" s="9">
        <f t="shared" si="5"/>
        <v>0.386977018088205</v>
      </c>
      <c r="Q27" s="12">
        <f t="shared" si="6"/>
        <v>3.8697701808820505E-2</v>
      </c>
      <c r="R27" s="9">
        <f t="shared" si="7"/>
        <v>4.0532094166666672</v>
      </c>
      <c r="S27" s="13">
        <f t="shared" si="8"/>
        <v>9.547422259924887E-3</v>
      </c>
      <c r="T27" s="2">
        <f t="shared" si="9"/>
        <v>0.34</v>
      </c>
      <c r="U27" s="14">
        <f t="shared" si="10"/>
        <v>3.2461235683744617E-3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1.614612356837446E-2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-12.112272651862099</v>
      </c>
      <c r="E28" s="10">
        <f t="shared" si="18"/>
        <v>-9.5214642309999995</v>
      </c>
      <c r="F28" s="7" t="s">
        <v>83</v>
      </c>
      <c r="G28" s="1">
        <v>3</v>
      </c>
      <c r="H28" s="9">
        <f t="shared" si="0"/>
        <v>-12.112272651862099</v>
      </c>
      <c r="I28" s="9">
        <f t="shared" si="1"/>
        <v>261.03772734813788</v>
      </c>
      <c r="J28" s="9">
        <f t="shared" si="2"/>
        <v>3.3333555415996428E-3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120.60970216155195</v>
      </c>
      <c r="P28" s="9">
        <f t="shared" si="5"/>
        <v>0.40203501907089162</v>
      </c>
      <c r="Q28" s="12">
        <f t="shared" si="6"/>
        <v>4.0203501907089163E-2</v>
      </c>
      <c r="R28" s="9">
        <f t="shared" si="7"/>
        <v>4.0532094166666672</v>
      </c>
      <c r="S28" s="13">
        <f t="shared" si="8"/>
        <v>9.9189303522718691E-3</v>
      </c>
      <c r="T28" s="2">
        <f t="shared" si="9"/>
        <v>0.34</v>
      </c>
      <c r="U28" s="14">
        <f t="shared" si="10"/>
        <v>3.3724363197724359E-3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1.6272436319772435E-2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-3.1067209715483899</v>
      </c>
      <c r="E29" s="10">
        <f t="shared" si="18"/>
        <v>-12.112272651862099</v>
      </c>
      <c r="F29" s="7" t="s">
        <v>83</v>
      </c>
      <c r="G29" s="1">
        <v>4</v>
      </c>
      <c r="H29" s="9">
        <f t="shared" si="0"/>
        <v>-3.1067209715483899</v>
      </c>
      <c r="I29" s="9">
        <f t="shared" si="1"/>
        <v>270.04327902845159</v>
      </c>
      <c r="J29" s="9">
        <f t="shared" si="2"/>
        <v>1.1563930674298768E-2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160.73976130914772</v>
      </c>
      <c r="P29" s="9">
        <f t="shared" si="5"/>
        <v>1.8587834563823156</v>
      </c>
      <c r="Q29" s="12">
        <f t="shared" si="6"/>
        <v>0.18587834563823158</v>
      </c>
      <c r="R29" s="9">
        <f t="shared" si="7"/>
        <v>4.0532094166666672</v>
      </c>
      <c r="S29" s="13">
        <f t="shared" si="8"/>
        <v>4.5859546480353515E-2</v>
      </c>
      <c r="T29" s="2">
        <f t="shared" si="9"/>
        <v>0.34</v>
      </c>
      <c r="U29" s="14">
        <f t="shared" si="10"/>
        <v>1.5592245803320196E-2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2.8492245803320194E-2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5.1805568533333103E-2</v>
      </c>
      <c r="E30" s="10">
        <f t="shared" si="18"/>
        <v>-3.1067209715483899</v>
      </c>
      <c r="F30" s="7" t="s">
        <v>83</v>
      </c>
      <c r="G30" s="1">
        <v>5</v>
      </c>
      <c r="H30" s="9">
        <f t="shared" si="0"/>
        <v>5.1805568533333103E-2</v>
      </c>
      <c r="I30" s="9">
        <f t="shared" si="1"/>
        <v>273.2018055685333</v>
      </c>
      <c r="J30" s="9">
        <f t="shared" si="2"/>
        <v>1.7544565392260278E-2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150.93692896012715</v>
      </c>
      <c r="O30" s="9">
        <f t="shared" si="19"/>
        <v>48.476143059304917</v>
      </c>
      <c r="P30" s="9">
        <f t="shared" si="5"/>
        <v>0.85049286186853934</v>
      </c>
      <c r="Q30" s="12">
        <f t="shared" si="6"/>
        <v>8.5049286186853937E-2</v>
      </c>
      <c r="R30" s="9">
        <f t="shared" si="7"/>
        <v>4.0532094166666672</v>
      </c>
      <c r="S30" s="13">
        <f t="shared" si="8"/>
        <v>2.0983195646672979E-2</v>
      </c>
      <c r="T30" s="2">
        <f t="shared" si="9"/>
        <v>0.34</v>
      </c>
      <c r="U30" s="14">
        <f t="shared" si="10"/>
        <v>7.134286519868813E-3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2.0034286519868813E-2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7.5633472732258102</v>
      </c>
      <c r="E31" s="10">
        <f t="shared" si="18"/>
        <v>5.1805568533333103E-2</v>
      </c>
      <c r="F31" s="7" t="s">
        <v>85</v>
      </c>
      <c r="G31" s="1">
        <v>6</v>
      </c>
      <c r="H31" s="9">
        <f t="shared" si="0"/>
        <v>7.5633472732258102</v>
      </c>
      <c r="I31" s="9">
        <f t="shared" si="1"/>
        <v>280.71334727322579</v>
      </c>
      <c r="J31" s="9">
        <f t="shared" si="2"/>
        <v>4.5531958018243807E-2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88.157744364103038</v>
      </c>
      <c r="P31" s="9">
        <f t="shared" si="5"/>
        <v>4.0139947153694093</v>
      </c>
      <c r="Q31" s="12">
        <f t="shared" si="6"/>
        <v>0.40139947153694094</v>
      </c>
      <c r="R31" s="9">
        <f t="shared" si="7"/>
        <v>4.0532094166666672</v>
      </c>
      <c r="S31" s="13">
        <f t="shared" si="8"/>
        <v>9.9032502462468183E-2</v>
      </c>
      <c r="T31" s="2">
        <f t="shared" si="9"/>
        <v>0.34</v>
      </c>
      <c r="U31" s="14">
        <f t="shared" si="10"/>
        <v>3.3671050837239182E-2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4.6571050837239183E-2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11.5401906956</v>
      </c>
      <c r="E32" s="10">
        <f t="shared" si="18"/>
        <v>7.5633472732258102</v>
      </c>
      <c r="F32" s="7" t="s">
        <v>83</v>
      </c>
      <c r="G32" s="1">
        <v>7</v>
      </c>
      <c r="H32" s="9">
        <f t="shared" si="0"/>
        <v>11.5401906956</v>
      </c>
      <c r="I32" s="9">
        <f t="shared" si="1"/>
        <v>284.69019069559999</v>
      </c>
      <c r="J32" s="9">
        <f t="shared" si="2"/>
        <v>7.3916955711682553E-2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124.67584381540028</v>
      </c>
      <c r="P32" s="9">
        <f t="shared" si="5"/>
        <v>9.2156588256195935</v>
      </c>
      <c r="Q32" s="12">
        <f t="shared" si="6"/>
        <v>0.92156588256195937</v>
      </c>
      <c r="R32" s="9">
        <f t="shared" si="7"/>
        <v>4.0532094166666672</v>
      </c>
      <c r="S32" s="13">
        <f t="shared" si="8"/>
        <v>0.22736695488086797</v>
      </c>
      <c r="T32" s="2">
        <f t="shared" si="9"/>
        <v>0.34</v>
      </c>
      <c r="U32" s="14">
        <f t="shared" si="10"/>
        <v>7.7304764659495109E-2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0.1029547646594951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15.3533809154839</v>
      </c>
      <c r="E33" s="10">
        <f t="shared" si="18"/>
        <v>11.5401906956</v>
      </c>
      <c r="F33" s="7" t="s">
        <v>83</v>
      </c>
      <c r="G33" s="1">
        <v>8</v>
      </c>
      <c r="H33" s="9">
        <f t="shared" si="0"/>
        <v>15.3533809154839</v>
      </c>
      <c r="I33" s="9">
        <f t="shared" si="1"/>
        <v>288.50338091548389</v>
      </c>
      <c r="J33" s="9">
        <f t="shared" si="2"/>
        <v>0.11616206907484194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155.99227915644735</v>
      </c>
      <c r="P33" s="9">
        <f t="shared" si="5"/>
        <v>18.120385906513263</v>
      </c>
      <c r="Q33" s="12">
        <f t="shared" si="6"/>
        <v>1.8120385906513263</v>
      </c>
      <c r="R33" s="9">
        <f t="shared" si="7"/>
        <v>4.0532094166666672</v>
      </c>
      <c r="S33" s="13">
        <f t="shared" si="8"/>
        <v>0.44706266180086374</v>
      </c>
      <c r="T33" s="2">
        <f t="shared" si="9"/>
        <v>0.34</v>
      </c>
      <c r="U33" s="14">
        <f t="shared" si="10"/>
        <v>0.15200130501229367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0.17765130501229368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13.0490045202581</v>
      </c>
      <c r="E34" s="10">
        <f t="shared" si="18"/>
        <v>15.3533809154839</v>
      </c>
      <c r="F34" s="7" t="s">
        <v>83</v>
      </c>
      <c r="G34" s="1">
        <v>9</v>
      </c>
      <c r="H34" s="9">
        <f t="shared" si="0"/>
        <v>13.0490045202581</v>
      </c>
      <c r="I34" s="9">
        <f t="shared" si="1"/>
        <v>286.19900452025809</v>
      </c>
      <c r="J34" s="9">
        <f t="shared" si="2"/>
        <v>8.8521769037130216E-2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178.40398741660076</v>
      </c>
      <c r="P34" s="9">
        <f t="shared" si="5"/>
        <v>15.792636569395418</v>
      </c>
      <c r="Q34" s="12">
        <f t="shared" si="6"/>
        <v>1.579263656939542</v>
      </c>
      <c r="R34" s="9">
        <f t="shared" si="7"/>
        <v>4.0532094166666672</v>
      </c>
      <c r="S34" s="13">
        <f t="shared" si="8"/>
        <v>0.38963287967447729</v>
      </c>
      <c r="T34" s="2">
        <f t="shared" si="9"/>
        <v>0.34</v>
      </c>
      <c r="U34" s="14">
        <f t="shared" si="10"/>
        <v>0.1324751790893223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0.1581251790893223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8.6404013924333292</v>
      </c>
      <c r="E35" s="10">
        <f t="shared" si="18"/>
        <v>13.0490045202581</v>
      </c>
      <c r="F35" s="7" t="s">
        <v>83</v>
      </c>
      <c r="G35" s="1">
        <v>10</v>
      </c>
      <c r="H35" s="9">
        <f t="shared" si="0"/>
        <v>8.6404013924333292</v>
      </c>
      <c r="I35" s="9">
        <f t="shared" si="1"/>
        <v>281.7904013924333</v>
      </c>
      <c r="J35" s="9">
        <f t="shared" si="2"/>
        <v>5.198681792162347E-2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203.143445013872</v>
      </c>
      <c r="P35" s="9">
        <f t="shared" si="5"/>
        <v>10.560781287907492</v>
      </c>
      <c r="Q35" s="12">
        <f t="shared" si="6"/>
        <v>1.0560781287907492</v>
      </c>
      <c r="R35" s="9">
        <f t="shared" si="7"/>
        <v>4.0532094166666672</v>
      </c>
      <c r="S35" s="13">
        <f t="shared" si="8"/>
        <v>0.26055355650961182</v>
      </c>
      <c r="T35" s="2">
        <f t="shared" si="9"/>
        <v>0.34</v>
      </c>
      <c r="U35" s="14">
        <f t="shared" si="10"/>
        <v>8.8588209213268029E-2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0.11423820921326802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2.4663241020322602</v>
      </c>
      <c r="E36" s="10">
        <f t="shared" si="18"/>
        <v>8.6404013924333292</v>
      </c>
      <c r="F36" s="7" t="s">
        <v>83</v>
      </c>
      <c r="G36" s="1">
        <v>11</v>
      </c>
      <c r="H36" s="9">
        <f t="shared" si="0"/>
        <v>2.4663241020322602</v>
      </c>
      <c r="I36" s="9">
        <f t="shared" si="1"/>
        <v>275.61632410203225</v>
      </c>
      <c r="J36" s="9">
        <f t="shared" si="2"/>
        <v>2.3973813812422778E-2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182.95353053966627</v>
      </c>
      <c r="O36" s="9">
        <f t="shared" si="19"/>
        <v>50.161227352964886</v>
      </c>
      <c r="P36" s="9">
        <f t="shared" si="5"/>
        <v>1.2025559251625888</v>
      </c>
      <c r="Q36" s="12">
        <f t="shared" si="6"/>
        <v>0.12025559251625889</v>
      </c>
      <c r="R36" s="9">
        <f t="shared" si="7"/>
        <v>4.0532094166666672</v>
      </c>
      <c r="S36" s="13">
        <f t="shared" si="8"/>
        <v>2.9669227556259923E-2</v>
      </c>
      <c r="T36" s="2">
        <f t="shared" si="9"/>
        <v>0.34</v>
      </c>
      <c r="U36" s="14">
        <f t="shared" si="10"/>
        <v>1.0087537369128374E-2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2.2987537369128376E-2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-0.7482759551</v>
      </c>
      <c r="E37" s="10">
        <f t="shared" si="18"/>
        <v>2.4663241020322602</v>
      </c>
      <c r="F37" s="7" t="s">
        <v>85</v>
      </c>
      <c r="G37" s="1">
        <v>12</v>
      </c>
      <c r="H37" s="9">
        <f t="shared" si="0"/>
        <v>-0.7482759551</v>
      </c>
      <c r="I37" s="9">
        <f t="shared" si="1"/>
        <v>272.40172404489999</v>
      </c>
      <c r="J37" s="9">
        <f t="shared" si="2"/>
        <v>1.5800885063130002E-2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89.490765594468968</v>
      </c>
      <c r="P37" s="9">
        <f t="shared" si="5"/>
        <v>1.4140333013697131</v>
      </c>
      <c r="Q37" s="12">
        <f t="shared" si="6"/>
        <v>0.14140333013697132</v>
      </c>
      <c r="R37" s="9">
        <f t="shared" si="7"/>
        <v>4.0532094166666672</v>
      </c>
      <c r="S37" s="13">
        <f t="shared" si="8"/>
        <v>3.4886756542981803E-2</v>
      </c>
      <c r="T37" s="2">
        <f t="shared" si="9"/>
        <v>0.34</v>
      </c>
      <c r="U37" s="14">
        <f t="shared" si="10"/>
        <v>1.1861497224613814E-2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2.4761497224613814E-2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-11.698646394548399</v>
      </c>
      <c r="E38" s="10">
        <f t="shared" si="18"/>
        <v>-0.7482759551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-1.24950380780645</v>
      </c>
      <c r="E42" s="7"/>
      <c r="F42" s="7"/>
      <c r="G42" s="1">
        <v>1</v>
      </c>
      <c r="H42" s="9">
        <f t="shared" ref="H42:H53" si="20">E43</f>
        <v>-1.24950380780645</v>
      </c>
      <c r="I42" s="9">
        <f t="shared" ref="I42:I53" si="21">H42+273.15</f>
        <v>271.90049619219354</v>
      </c>
      <c r="J42" s="9">
        <f t="shared" ref="J42:J53" si="22">EXP(($C$15*(I42-$C$13))/($C$16*I42*$C$13))</f>
        <v>1.4793297328637761E-2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0.87067800589863631</v>
      </c>
      <c r="Q42" s="12">
        <f t="shared" ref="Q42:Q53" si="26">P42*$B$44</f>
        <v>0.20896272141567271</v>
      </c>
      <c r="R42" s="9">
        <f t="shared" ref="R42:R53" si="27">L42*$B$44</f>
        <v>14.125500000000001</v>
      </c>
      <c r="S42" s="13">
        <f t="shared" ref="S42:S53" si="28">Q42/R42</f>
        <v>1.4793297328637761E-2</v>
      </c>
      <c r="T42" s="2">
        <f t="shared" ref="T42:T53" si="29">$B$43/100</f>
        <v>0.43</v>
      </c>
      <c r="U42" s="14">
        <f t="shared" ref="U42:U53" si="30">S42*T42</f>
        <v>6.3611178513142373E-3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1.4781117851314236E-2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76064</v>
      </c>
      <c r="AU42" s="1">
        <f t="shared" ref="AU42:AU53" si="38">AT42*10000*AS42*0.67*AR42*AQ42</f>
        <v>247455218.15340355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-9.5214642309999995</v>
      </c>
      <c r="E43" s="10">
        <f t="shared" ref="E43:E54" si="39">D42</f>
        <v>-1.24950380780645</v>
      </c>
      <c r="F43" s="7" t="s">
        <v>83</v>
      </c>
      <c r="G43" s="1">
        <v>2</v>
      </c>
      <c r="H43" s="9">
        <f t="shared" si="20"/>
        <v>-9.5214642309999995</v>
      </c>
      <c r="I43" s="9">
        <f t="shared" si="21"/>
        <v>263.628535769</v>
      </c>
      <c r="J43" s="9">
        <f t="shared" si="22"/>
        <v>4.8092837119064471E-3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116.84182199410137</v>
      </c>
      <c r="P43" s="9">
        <f t="shared" si="25"/>
        <v>0.56192547138570414</v>
      </c>
      <c r="Q43" s="12">
        <f t="shared" si="26"/>
        <v>0.13486211313256899</v>
      </c>
      <c r="R43" s="9">
        <f t="shared" si="27"/>
        <v>14.125500000000001</v>
      </c>
      <c r="S43" s="13">
        <f t="shared" si="28"/>
        <v>9.547422259924887E-3</v>
      </c>
      <c r="T43" s="2">
        <f t="shared" si="29"/>
        <v>0.43</v>
      </c>
      <c r="U43" s="14">
        <f t="shared" si="30"/>
        <v>4.1053915717677017E-3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1.2525391571767699E-2</v>
      </c>
      <c r="AR43" s="9">
        <f t="shared" si="35"/>
        <v>136.875</v>
      </c>
      <c r="AS43" s="1">
        <f t="shared" si="36"/>
        <v>0.24</v>
      </c>
      <c r="AT43" s="1">
        <f t="shared" si="37"/>
        <v>76064</v>
      </c>
      <c r="AU43" s="1">
        <f t="shared" si="38"/>
        <v>209691414.07481533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-12.112272651862099</v>
      </c>
      <c r="E44" s="10">
        <f t="shared" si="39"/>
        <v>-9.5214642309999995</v>
      </c>
      <c r="F44" s="7" t="s">
        <v>83</v>
      </c>
      <c r="G44" s="1">
        <v>3</v>
      </c>
      <c r="H44" s="9">
        <f t="shared" si="20"/>
        <v>-12.112272651862099</v>
      </c>
      <c r="I44" s="9">
        <f t="shared" si="21"/>
        <v>261.03772734813788</v>
      </c>
      <c r="J44" s="9">
        <f t="shared" si="22"/>
        <v>3.3333555415996428E-3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175.13614652271568</v>
      </c>
      <c r="P44" s="9">
        <f t="shared" si="25"/>
        <v>0.58379104454590136</v>
      </c>
      <c r="Q44" s="12">
        <f t="shared" si="26"/>
        <v>0.14010985069101631</v>
      </c>
      <c r="R44" s="9">
        <f t="shared" si="27"/>
        <v>14.125500000000001</v>
      </c>
      <c r="S44" s="13">
        <f t="shared" si="28"/>
        <v>9.9189303522718708E-3</v>
      </c>
      <c r="T44" s="2">
        <f t="shared" si="29"/>
        <v>0.43</v>
      </c>
      <c r="U44" s="14">
        <f t="shared" si="30"/>
        <v>4.2651400514769041E-3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1.2685140051476904E-2</v>
      </c>
      <c r="AR44" s="9">
        <f t="shared" si="35"/>
        <v>136.875</v>
      </c>
      <c r="AS44" s="1">
        <f t="shared" si="36"/>
        <v>0.24</v>
      </c>
      <c r="AT44" s="1">
        <f t="shared" si="37"/>
        <v>76064</v>
      </c>
      <c r="AU44" s="1">
        <f t="shared" si="38"/>
        <v>212365812.26944181</v>
      </c>
    </row>
    <row r="45" spans="1:48" x14ac:dyDescent="0.15">
      <c r="C45" s="7">
        <v>3</v>
      </c>
      <c r="D45" s="8">
        <v>-3.1067209715483899</v>
      </c>
      <c r="E45" s="10">
        <f t="shared" si="39"/>
        <v>-12.112272651862099</v>
      </c>
      <c r="F45" s="7" t="s">
        <v>83</v>
      </c>
      <c r="G45" s="1">
        <v>4</v>
      </c>
      <c r="H45" s="9">
        <f t="shared" si="20"/>
        <v>-3.1067209715483899</v>
      </c>
      <c r="I45" s="9">
        <f t="shared" si="21"/>
        <v>270.04327902845159</v>
      </c>
      <c r="J45" s="9">
        <f t="shared" si="22"/>
        <v>1.1563930674298768E-2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233.40860547816979</v>
      </c>
      <c r="P45" s="9">
        <f t="shared" si="25"/>
        <v>2.6991209325343068</v>
      </c>
      <c r="Q45" s="12">
        <f t="shared" si="26"/>
        <v>0.64778902380823367</v>
      </c>
      <c r="R45" s="9">
        <f t="shared" si="27"/>
        <v>14.125500000000001</v>
      </c>
      <c r="S45" s="13">
        <f t="shared" si="28"/>
        <v>4.5859546480353522E-2</v>
      </c>
      <c r="T45" s="2">
        <f t="shared" si="29"/>
        <v>0.43</v>
      </c>
      <c r="U45" s="14">
        <f t="shared" si="30"/>
        <v>1.9719604986552015E-2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2.8139604986552012E-2</v>
      </c>
      <c r="AR45" s="9">
        <f t="shared" si="35"/>
        <v>136.875</v>
      </c>
      <c r="AS45" s="1">
        <f t="shared" si="36"/>
        <v>0.24</v>
      </c>
      <c r="AT45" s="1">
        <f t="shared" si="37"/>
        <v>76064</v>
      </c>
      <c r="AU45" s="1">
        <f t="shared" si="38"/>
        <v>471093740.05016154</v>
      </c>
    </row>
    <row r="46" spans="1:48" x14ac:dyDescent="0.15">
      <c r="C46" s="7">
        <v>4</v>
      </c>
      <c r="D46" s="8">
        <v>5.1805568533333103E-2</v>
      </c>
      <c r="E46" s="10">
        <f t="shared" si="39"/>
        <v>-3.1067209715483899</v>
      </c>
      <c r="F46" s="7" t="s">
        <v>83</v>
      </c>
      <c r="G46" s="1">
        <v>5</v>
      </c>
      <c r="H46" s="9">
        <f t="shared" si="20"/>
        <v>5.1805568533333103E-2</v>
      </c>
      <c r="I46" s="9">
        <f t="shared" si="21"/>
        <v>273.2018055685333</v>
      </c>
      <c r="J46" s="9">
        <f t="shared" si="22"/>
        <v>1.7544565392260278E-2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219.17401031835371</v>
      </c>
      <c r="O46" s="9">
        <f t="shared" si="40"/>
        <v>70.391724227281799</v>
      </c>
      <c r="P46" s="9">
        <f t="shared" si="25"/>
        <v>1.2349922087794976</v>
      </c>
      <c r="Q46" s="12">
        <f t="shared" si="26"/>
        <v>0.29639813010707938</v>
      </c>
      <c r="R46" s="9">
        <f t="shared" si="27"/>
        <v>14.125500000000001</v>
      </c>
      <c r="S46" s="13">
        <f t="shared" si="28"/>
        <v>2.0983195646672993E-2</v>
      </c>
      <c r="T46" s="2">
        <f t="shared" si="29"/>
        <v>0.43</v>
      </c>
      <c r="U46" s="14">
        <f t="shared" si="30"/>
        <v>9.0227741280693875E-3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1.7442774128069386E-2</v>
      </c>
      <c r="AR46" s="9">
        <f t="shared" si="35"/>
        <v>136.875</v>
      </c>
      <c r="AS46" s="1">
        <f t="shared" si="36"/>
        <v>0.24</v>
      </c>
      <c r="AT46" s="1">
        <f t="shared" si="37"/>
        <v>76064</v>
      </c>
      <c r="AU46" s="1">
        <f t="shared" si="38"/>
        <v>292014820.56231469</v>
      </c>
    </row>
    <row r="47" spans="1:48" x14ac:dyDescent="0.15">
      <c r="C47" s="7">
        <v>5</v>
      </c>
      <c r="D47" s="8">
        <v>7.5633472732258102</v>
      </c>
      <c r="E47" s="10">
        <f t="shared" si="39"/>
        <v>5.1805568533333103E-2</v>
      </c>
      <c r="F47" s="7" t="s">
        <v>85</v>
      </c>
      <c r="G47" s="1">
        <v>6</v>
      </c>
      <c r="H47" s="9">
        <f t="shared" si="20"/>
        <v>7.5633472732258102</v>
      </c>
      <c r="I47" s="9">
        <f t="shared" si="21"/>
        <v>280.71334727322579</v>
      </c>
      <c r="J47" s="9">
        <f t="shared" si="22"/>
        <v>4.5531958018243807E-2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128.01298201850233</v>
      </c>
      <c r="P47" s="9">
        <f t="shared" si="25"/>
        <v>5.828681723056647</v>
      </c>
      <c r="Q47" s="12">
        <f t="shared" si="26"/>
        <v>1.3988836135335951</v>
      </c>
      <c r="R47" s="9">
        <f t="shared" si="27"/>
        <v>14.125500000000001</v>
      </c>
      <c r="S47" s="13">
        <f t="shared" si="28"/>
        <v>9.9032502462468239E-2</v>
      </c>
      <c r="T47" s="2">
        <f t="shared" si="29"/>
        <v>0.43</v>
      </c>
      <c r="U47" s="14">
        <f t="shared" si="30"/>
        <v>4.2583976058861342E-2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5.1003976058861339E-2</v>
      </c>
      <c r="AR47" s="9">
        <f t="shared" si="35"/>
        <v>136.875</v>
      </c>
      <c r="AS47" s="1">
        <f t="shared" si="36"/>
        <v>0.24</v>
      </c>
      <c r="AT47" s="1">
        <f t="shared" si="37"/>
        <v>76064</v>
      </c>
      <c r="AU47" s="1">
        <f t="shared" si="38"/>
        <v>853873174.49838972</v>
      </c>
    </row>
    <row r="48" spans="1:48" x14ac:dyDescent="0.15">
      <c r="C48" s="7">
        <v>6</v>
      </c>
      <c r="D48" s="8">
        <v>11.5401906956</v>
      </c>
      <c r="E48" s="10">
        <f t="shared" si="39"/>
        <v>7.5633472732258102</v>
      </c>
      <c r="F48" s="7" t="s">
        <v>83</v>
      </c>
      <c r="G48" s="1">
        <v>7</v>
      </c>
      <c r="H48" s="9">
        <f t="shared" si="20"/>
        <v>11.5401906956</v>
      </c>
      <c r="I48" s="9">
        <f t="shared" si="21"/>
        <v>284.69019069559999</v>
      </c>
      <c r="J48" s="9">
        <f t="shared" si="22"/>
        <v>7.3916955711682553E-2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181.04055029544566</v>
      </c>
      <c r="P48" s="9">
        <f t="shared" si="25"/>
        <v>13.381966338207095</v>
      </c>
      <c r="Q48" s="12">
        <f t="shared" si="26"/>
        <v>3.2116719211697027</v>
      </c>
      <c r="R48" s="9">
        <f t="shared" si="27"/>
        <v>14.125500000000001</v>
      </c>
      <c r="S48" s="13">
        <f t="shared" si="28"/>
        <v>0.22736695488086811</v>
      </c>
      <c r="T48" s="2">
        <f t="shared" si="29"/>
        <v>0.43</v>
      </c>
      <c r="U48" s="14">
        <f t="shared" si="30"/>
        <v>9.7767790598773288E-2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0.11336779059877329</v>
      </c>
      <c r="AR48" s="9">
        <f t="shared" si="35"/>
        <v>136.875</v>
      </c>
      <c r="AS48" s="1">
        <f t="shared" si="36"/>
        <v>0.24</v>
      </c>
      <c r="AT48" s="1">
        <f t="shared" si="37"/>
        <v>76064</v>
      </c>
      <c r="AU48" s="1">
        <f t="shared" si="38"/>
        <v>1897924882.02741</v>
      </c>
    </row>
    <row r="49" spans="1:48" x14ac:dyDescent="0.15">
      <c r="C49" s="7">
        <v>7</v>
      </c>
      <c r="D49" s="8">
        <v>15.3533809154839</v>
      </c>
      <c r="E49" s="10">
        <f t="shared" si="39"/>
        <v>11.5401906956</v>
      </c>
      <c r="F49" s="7" t="s">
        <v>83</v>
      </c>
      <c r="G49" s="1">
        <v>8</v>
      </c>
      <c r="H49" s="9">
        <f t="shared" si="20"/>
        <v>15.3533809154839</v>
      </c>
      <c r="I49" s="9">
        <f t="shared" si="21"/>
        <v>288.50338091548389</v>
      </c>
      <c r="J49" s="9">
        <f t="shared" si="22"/>
        <v>0.11616206907484194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226.51483395723855</v>
      </c>
      <c r="P49" s="9">
        <f t="shared" si="25"/>
        <v>26.312431788617097</v>
      </c>
      <c r="Q49" s="12">
        <f t="shared" si="26"/>
        <v>6.3149836292681032</v>
      </c>
      <c r="R49" s="9">
        <f t="shared" si="27"/>
        <v>14.125500000000001</v>
      </c>
      <c r="S49" s="13">
        <f t="shared" si="28"/>
        <v>0.4470626618008639</v>
      </c>
      <c r="T49" s="2">
        <f t="shared" si="29"/>
        <v>0.43</v>
      </c>
      <c r="U49" s="14">
        <f t="shared" si="30"/>
        <v>0.19223694457437149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0.20783694457437146</v>
      </c>
      <c r="AR49" s="9">
        <f t="shared" si="35"/>
        <v>136.875</v>
      </c>
      <c r="AS49" s="1">
        <f t="shared" si="36"/>
        <v>0.24</v>
      </c>
      <c r="AT49" s="1">
        <f t="shared" si="37"/>
        <v>76064</v>
      </c>
      <c r="AU49" s="1">
        <f t="shared" si="38"/>
        <v>3479461903.8515482</v>
      </c>
    </row>
    <row r="50" spans="1:48" x14ac:dyDescent="0.15">
      <c r="C50" s="7">
        <v>8</v>
      </c>
      <c r="D50" s="8">
        <v>13.0490045202581</v>
      </c>
      <c r="E50" s="10">
        <f t="shared" si="39"/>
        <v>15.3533809154839</v>
      </c>
      <c r="F50" s="7" t="s">
        <v>83</v>
      </c>
      <c r="G50" s="1">
        <v>9</v>
      </c>
      <c r="H50" s="9">
        <f t="shared" si="20"/>
        <v>13.0490045202581</v>
      </c>
      <c r="I50" s="9">
        <f t="shared" si="21"/>
        <v>286.19900452025809</v>
      </c>
      <c r="J50" s="9">
        <f t="shared" si="22"/>
        <v>8.8521769037130216E-2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259.05865216862145</v>
      </c>
      <c r="P50" s="9">
        <f t="shared" si="25"/>
        <v>22.932330174340962</v>
      </c>
      <c r="Q50" s="12">
        <f t="shared" si="26"/>
        <v>5.5037592418418306</v>
      </c>
      <c r="R50" s="9">
        <f t="shared" si="27"/>
        <v>14.125500000000001</v>
      </c>
      <c r="S50" s="13">
        <f t="shared" si="28"/>
        <v>0.38963287967447741</v>
      </c>
      <c r="T50" s="2">
        <f t="shared" si="29"/>
        <v>0.43</v>
      </c>
      <c r="U50" s="14">
        <f t="shared" si="30"/>
        <v>0.16754213826002529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0.18314213826002529</v>
      </c>
      <c r="AR50" s="9">
        <f t="shared" si="35"/>
        <v>136.875</v>
      </c>
      <c r="AS50" s="1">
        <f t="shared" si="36"/>
        <v>0.24</v>
      </c>
      <c r="AT50" s="1">
        <f t="shared" si="37"/>
        <v>76064</v>
      </c>
      <c r="AU50" s="1">
        <f t="shared" si="38"/>
        <v>3066038592.756762</v>
      </c>
    </row>
    <row r="51" spans="1:48" x14ac:dyDescent="0.15">
      <c r="C51" s="7">
        <v>9</v>
      </c>
      <c r="D51" s="8">
        <v>8.6404013924333292</v>
      </c>
      <c r="E51" s="10">
        <f t="shared" si="39"/>
        <v>13.0490045202581</v>
      </c>
      <c r="F51" s="7" t="s">
        <v>83</v>
      </c>
      <c r="G51" s="1">
        <v>10</v>
      </c>
      <c r="H51" s="9">
        <f t="shared" si="20"/>
        <v>8.6404013924333292</v>
      </c>
      <c r="I51" s="9">
        <f t="shared" si="21"/>
        <v>281.7904013924333</v>
      </c>
      <c r="J51" s="9">
        <f t="shared" si="22"/>
        <v>5.198681792162347E-2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294.98257199428048</v>
      </c>
      <c r="P51" s="9">
        <f t="shared" si="25"/>
        <v>15.335205260318846</v>
      </c>
      <c r="Q51" s="12">
        <f t="shared" si="26"/>
        <v>3.680449262476523</v>
      </c>
      <c r="R51" s="9">
        <f t="shared" si="27"/>
        <v>14.125500000000001</v>
      </c>
      <c r="S51" s="13">
        <f t="shared" si="28"/>
        <v>0.26055355650961187</v>
      </c>
      <c r="T51" s="2">
        <f t="shared" si="29"/>
        <v>0.43</v>
      </c>
      <c r="U51" s="14">
        <f t="shared" si="30"/>
        <v>0.1120380292991331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0.12763802929913309</v>
      </c>
      <c r="AR51" s="9">
        <f t="shared" si="35"/>
        <v>136.875</v>
      </c>
      <c r="AS51" s="1">
        <f t="shared" si="36"/>
        <v>0.24</v>
      </c>
      <c r="AT51" s="1">
        <f t="shared" si="37"/>
        <v>76064</v>
      </c>
      <c r="AU51" s="1">
        <f t="shared" si="38"/>
        <v>2136827315.9447949</v>
      </c>
    </row>
    <row r="52" spans="1:48" x14ac:dyDescent="0.15">
      <c r="C52" s="7">
        <v>10</v>
      </c>
      <c r="D52" s="8">
        <v>2.4663241020322602</v>
      </c>
      <c r="E52" s="10">
        <f t="shared" si="39"/>
        <v>8.6404013924333292</v>
      </c>
      <c r="F52" s="7" t="s">
        <v>83</v>
      </c>
      <c r="G52" s="1">
        <v>11</v>
      </c>
      <c r="H52" s="9">
        <f t="shared" si="20"/>
        <v>2.4663241020322602</v>
      </c>
      <c r="I52" s="9">
        <f t="shared" si="21"/>
        <v>275.61632410203225</v>
      </c>
      <c r="J52" s="9">
        <f t="shared" si="22"/>
        <v>2.3973813812422778E-2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265.66499839726356</v>
      </c>
      <c r="O52" s="9">
        <f t="shared" si="40"/>
        <v>72.838618336698062</v>
      </c>
      <c r="P52" s="9">
        <f t="shared" si="25"/>
        <v>1.746219474358123</v>
      </c>
      <c r="Q52" s="12">
        <f t="shared" si="26"/>
        <v>0.4190926738459495</v>
      </c>
      <c r="R52" s="9">
        <f t="shared" si="27"/>
        <v>14.125500000000001</v>
      </c>
      <c r="S52" s="13">
        <f t="shared" si="28"/>
        <v>2.9669227556259919E-2</v>
      </c>
      <c r="T52" s="2">
        <f t="shared" si="29"/>
        <v>0.43</v>
      </c>
      <c r="U52" s="14">
        <f t="shared" si="30"/>
        <v>1.2757767849191765E-2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2.1177767849191766E-2</v>
      </c>
      <c r="AR52" s="9">
        <f t="shared" si="35"/>
        <v>136.875</v>
      </c>
      <c r="AS52" s="1">
        <f t="shared" si="36"/>
        <v>0.24</v>
      </c>
      <c r="AT52" s="1">
        <f t="shared" si="37"/>
        <v>76064</v>
      </c>
      <c r="AU52" s="1">
        <f t="shared" si="38"/>
        <v>354543493.65450263</v>
      </c>
    </row>
    <row r="53" spans="1:48" x14ac:dyDescent="0.15">
      <c r="C53" s="7">
        <v>11</v>
      </c>
      <c r="D53" s="8">
        <v>-0.7482759551</v>
      </c>
      <c r="E53" s="10">
        <f t="shared" si="39"/>
        <v>2.4663241020322602</v>
      </c>
      <c r="F53" s="7" t="s">
        <v>85</v>
      </c>
      <c r="G53" s="1">
        <v>12</v>
      </c>
      <c r="H53" s="9">
        <f t="shared" si="20"/>
        <v>-0.7482759551</v>
      </c>
      <c r="I53" s="9">
        <f t="shared" si="21"/>
        <v>272.40172404489999</v>
      </c>
      <c r="J53" s="9">
        <f t="shared" si="22"/>
        <v>1.5800885063130002E-2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129.94864886233992</v>
      </c>
      <c r="P53" s="9">
        <f t="shared" si="25"/>
        <v>2.0533036647828724</v>
      </c>
      <c r="Q53" s="12">
        <f t="shared" si="26"/>
        <v>0.49279287954788936</v>
      </c>
      <c r="R53" s="9">
        <f t="shared" si="27"/>
        <v>14.125500000000001</v>
      </c>
      <c r="S53" s="13">
        <f t="shared" si="28"/>
        <v>3.4886756542981796E-2</v>
      </c>
      <c r="T53" s="2">
        <f t="shared" si="29"/>
        <v>0.43</v>
      </c>
      <c r="U53" s="14">
        <f t="shared" si="30"/>
        <v>1.5001305313482172E-2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2.3421305313482171E-2</v>
      </c>
      <c r="AR53" s="9">
        <f t="shared" si="35"/>
        <v>136.875</v>
      </c>
      <c r="AS53" s="1">
        <f t="shared" si="36"/>
        <v>0.24</v>
      </c>
      <c r="AT53" s="1">
        <f t="shared" si="37"/>
        <v>76064</v>
      </c>
      <c r="AU53" s="1">
        <f t="shared" si="38"/>
        <v>392103241.04613537</v>
      </c>
      <c r="AV53" s="1">
        <f>SUM(AU42:AU53)</f>
        <v>13613393608.889681</v>
      </c>
    </row>
    <row r="54" spans="1:48" x14ac:dyDescent="0.15">
      <c r="C54" s="7">
        <v>12</v>
      </c>
      <c r="D54" s="8">
        <v>-11.698646394548399</v>
      </c>
      <c r="E54" s="10">
        <f t="shared" si="39"/>
        <v>-0.7482759551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-1.24950380780645</v>
      </c>
      <c r="E58" s="7"/>
      <c r="F58" s="7"/>
      <c r="G58" s="1">
        <v>1</v>
      </c>
      <c r="H58" s="9">
        <f t="shared" ref="H58:H69" si="41">E59</f>
        <v>-1.24950380780645</v>
      </c>
      <c r="I58" s="9">
        <f t="shared" ref="I58:I69" si="42">H58+273.15</f>
        <v>271.90049619219354</v>
      </c>
      <c r="J58" s="9">
        <f t="shared" ref="J58:J69" si="43">EXP(($C$15*(I58-$C$13))/($C$16*I58*$C$13))</f>
        <v>1.4793297328637761E-2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1.4758779634870941E-3</v>
      </c>
      <c r="Q58" s="12">
        <f t="shared" ref="Q58:Q69" si="47">P58*$B$60</f>
        <v>2.8041681306254792E-4</v>
      </c>
      <c r="R58" s="9">
        <f t="shared" ref="R58:R69" si="48">L58*$B$60</f>
        <v>1.8955666666666669E-2</v>
      </c>
      <c r="S58" s="13">
        <f t="shared" ref="S58:S69" si="49">Q58/R58</f>
        <v>1.4793297328637763E-2</v>
      </c>
      <c r="T58" s="2">
        <f t="shared" ref="T58:T69" si="50">$B$59/100</f>
        <v>0.01</v>
      </c>
      <c r="U58" s="14">
        <f t="shared" ref="U58:U69" si="51">S58*T58</f>
        <v>1.4793297328637763E-4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1.2147932973286379E-2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10833.75</v>
      </c>
      <c r="AU58" s="1">
        <f t="shared" ref="AU58:AU69" si="58">AT58*10000*AS58*0.67*AR58*AQ58</f>
        <v>1671456.4379950596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-9.5214642309999995</v>
      </c>
      <c r="E59" s="10">
        <f t="shared" ref="E59:E70" si="59">D58</f>
        <v>-1.24950380780645</v>
      </c>
      <c r="F59" s="7" t="s">
        <v>83</v>
      </c>
      <c r="G59" s="1">
        <v>2</v>
      </c>
      <c r="H59" s="9">
        <f t="shared" si="41"/>
        <v>-9.5214642309999995</v>
      </c>
      <c r="I59" s="9">
        <f t="shared" si="42"/>
        <v>263.628535769</v>
      </c>
      <c r="J59" s="9">
        <f t="shared" si="43"/>
        <v>4.8092837119064471E-3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0.19805745536984626</v>
      </c>
      <c r="P59" s="9">
        <f t="shared" si="46"/>
        <v>9.5251449413183973E-4</v>
      </c>
      <c r="Q59" s="12">
        <f t="shared" si="47"/>
        <v>1.8097775388504955E-4</v>
      </c>
      <c r="R59" s="9">
        <f t="shared" si="48"/>
        <v>1.8955666666666669E-2</v>
      </c>
      <c r="S59" s="13">
        <f t="shared" si="49"/>
        <v>9.547422259924887E-3</v>
      </c>
      <c r="T59" s="2">
        <f t="shared" si="50"/>
        <v>0.01</v>
      </c>
      <c r="U59" s="14">
        <f t="shared" si="51"/>
        <v>9.5474222599248876E-5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1.209547422259925E-2</v>
      </c>
      <c r="AR59" s="9">
        <f t="shared" si="55"/>
        <v>9.9766666666666666</v>
      </c>
      <c r="AS59" s="1">
        <f t="shared" si="56"/>
        <v>0.19</v>
      </c>
      <c r="AT59" s="1">
        <f t="shared" si="57"/>
        <v>10833.75</v>
      </c>
      <c r="AU59" s="1">
        <f t="shared" si="58"/>
        <v>1664238.5420157195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-12.112272651862099</v>
      </c>
      <c r="E60" s="10">
        <f t="shared" si="59"/>
        <v>-9.5214642309999995</v>
      </c>
      <c r="F60" s="7" t="s">
        <v>83</v>
      </c>
      <c r="G60" s="1">
        <v>3</v>
      </c>
      <c r="H60" s="9">
        <f t="shared" si="41"/>
        <v>-12.112272651862099</v>
      </c>
      <c r="I60" s="9">
        <f t="shared" si="42"/>
        <v>261.03772734813788</v>
      </c>
      <c r="J60" s="9">
        <f t="shared" si="43"/>
        <v>3.3333555415996428E-3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0.29687160754238107</v>
      </c>
      <c r="P60" s="9">
        <f t="shared" si="46"/>
        <v>9.8957861814499034E-4</v>
      </c>
      <c r="Q60" s="12">
        <f t="shared" si="47"/>
        <v>1.8801993744754818E-4</v>
      </c>
      <c r="R60" s="9">
        <f t="shared" si="48"/>
        <v>1.8955666666666669E-2</v>
      </c>
      <c r="S60" s="13">
        <f t="shared" si="49"/>
        <v>9.9189303522718708E-3</v>
      </c>
      <c r="T60" s="2">
        <f t="shared" si="50"/>
        <v>0.01</v>
      </c>
      <c r="U60" s="14">
        <f t="shared" si="51"/>
        <v>9.9189303522718706E-5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1.2099189303522719E-2</v>
      </c>
      <c r="AR60" s="9">
        <f t="shared" si="55"/>
        <v>9.9766666666666666</v>
      </c>
      <c r="AS60" s="1">
        <f t="shared" si="56"/>
        <v>0.19</v>
      </c>
      <c r="AT60" s="1">
        <f t="shared" si="57"/>
        <v>10833.75</v>
      </c>
      <c r="AU60" s="1">
        <f t="shared" si="58"/>
        <v>1664749.7068320599</v>
      </c>
    </row>
    <row r="61" spans="1:48" x14ac:dyDescent="0.15">
      <c r="C61" s="7">
        <v>3</v>
      </c>
      <c r="D61" s="8">
        <v>-3.1067209715483899</v>
      </c>
      <c r="E61" s="10">
        <f t="shared" si="59"/>
        <v>-12.112272651862099</v>
      </c>
      <c r="F61" s="7" t="s">
        <v>83</v>
      </c>
      <c r="G61" s="1">
        <v>4</v>
      </c>
      <c r="H61" s="9">
        <f t="shared" si="41"/>
        <v>-3.1067209715483899</v>
      </c>
      <c r="I61" s="9">
        <f t="shared" si="42"/>
        <v>270.04327902845159</v>
      </c>
      <c r="J61" s="9">
        <f t="shared" si="43"/>
        <v>1.1563930674298768E-2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0.39564869559090277</v>
      </c>
      <c r="P61" s="9">
        <f t="shared" si="46"/>
        <v>4.5752540871899358E-3</v>
      </c>
      <c r="Q61" s="12">
        <f t="shared" si="47"/>
        <v>8.6929827656608786E-4</v>
      </c>
      <c r="R61" s="9">
        <f t="shared" si="48"/>
        <v>1.8955666666666669E-2</v>
      </c>
      <c r="S61" s="13">
        <f t="shared" si="49"/>
        <v>4.5859546480353515E-2</v>
      </c>
      <c r="T61" s="2">
        <f t="shared" si="50"/>
        <v>0.01</v>
      </c>
      <c r="U61" s="14">
        <f t="shared" si="51"/>
        <v>4.5859546480353513E-4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1.2458595464803535E-2</v>
      </c>
      <c r="AR61" s="9">
        <f t="shared" si="55"/>
        <v>9.9766666666666666</v>
      </c>
      <c r="AS61" s="1">
        <f t="shared" si="56"/>
        <v>0.19</v>
      </c>
      <c r="AT61" s="1">
        <f t="shared" si="57"/>
        <v>10833.75</v>
      </c>
      <c r="AU61" s="1">
        <f t="shared" si="58"/>
        <v>1714201.0615151105</v>
      </c>
    </row>
    <row r="62" spans="1:48" x14ac:dyDescent="0.15">
      <c r="C62" s="7">
        <v>4</v>
      </c>
      <c r="D62" s="8">
        <v>5.1805568533333103E-2</v>
      </c>
      <c r="E62" s="10">
        <f t="shared" si="59"/>
        <v>-3.1067209715483899</v>
      </c>
      <c r="F62" s="7" t="s">
        <v>83</v>
      </c>
      <c r="G62" s="1">
        <v>5</v>
      </c>
      <c r="H62" s="9">
        <f t="shared" si="41"/>
        <v>5.1805568533333103E-2</v>
      </c>
      <c r="I62" s="9">
        <f t="shared" si="42"/>
        <v>273.2018055685333</v>
      </c>
      <c r="J62" s="9">
        <f t="shared" si="43"/>
        <v>1.7544565392260278E-2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0.37151976942852721</v>
      </c>
      <c r="O62" s="9">
        <f t="shared" si="60"/>
        <v>0.11932033874185227</v>
      </c>
      <c r="P62" s="9">
        <f t="shared" si="46"/>
        <v>2.0934234856830746E-3</v>
      </c>
      <c r="Q62" s="12">
        <f t="shared" si="47"/>
        <v>3.9775046227978416E-4</v>
      </c>
      <c r="R62" s="9">
        <f t="shared" si="48"/>
        <v>1.8955666666666669E-2</v>
      </c>
      <c r="S62" s="13">
        <f t="shared" si="49"/>
        <v>2.0983195646672979E-2</v>
      </c>
      <c r="T62" s="2">
        <f t="shared" si="50"/>
        <v>0.01</v>
      </c>
      <c r="U62" s="14">
        <f t="shared" si="51"/>
        <v>2.098319564667298E-4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1.220983195646673E-2</v>
      </c>
      <c r="AR62" s="9">
        <f t="shared" si="55"/>
        <v>9.9766666666666666</v>
      </c>
      <c r="AS62" s="1">
        <f t="shared" si="56"/>
        <v>0.19</v>
      </c>
      <c r="AT62" s="1">
        <f t="shared" si="57"/>
        <v>10833.75</v>
      </c>
      <c r="AU62" s="1">
        <f t="shared" si="58"/>
        <v>1679973.2329238481</v>
      </c>
    </row>
    <row r="63" spans="1:48" x14ac:dyDescent="0.15">
      <c r="C63" s="7">
        <v>5</v>
      </c>
      <c r="D63" s="8">
        <v>7.5633472732258102</v>
      </c>
      <c r="E63" s="10">
        <f t="shared" si="59"/>
        <v>5.1805568533333103E-2</v>
      </c>
      <c r="F63" s="7" t="s">
        <v>85</v>
      </c>
      <c r="G63" s="1">
        <v>6</v>
      </c>
      <c r="H63" s="9">
        <f t="shared" si="41"/>
        <v>7.5633472732258102</v>
      </c>
      <c r="I63" s="9">
        <f t="shared" si="42"/>
        <v>280.71334727322579</v>
      </c>
      <c r="J63" s="9">
        <f t="shared" si="43"/>
        <v>4.5531958018243807E-2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0.21699358192283585</v>
      </c>
      <c r="P63" s="9">
        <f t="shared" si="46"/>
        <v>9.8801426623389109E-3</v>
      </c>
      <c r="Q63" s="12">
        <f t="shared" si="47"/>
        <v>1.8772271058443931E-3</v>
      </c>
      <c r="R63" s="9">
        <f t="shared" si="48"/>
        <v>1.8955666666666669E-2</v>
      </c>
      <c r="S63" s="13">
        <f t="shared" si="49"/>
        <v>9.9032502462468197E-2</v>
      </c>
      <c r="T63" s="2">
        <f t="shared" si="50"/>
        <v>0.01</v>
      </c>
      <c r="U63" s="14">
        <f t="shared" si="51"/>
        <v>9.9032502462468208E-4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1.2990325024624683E-2</v>
      </c>
      <c r="AR63" s="9">
        <f t="shared" si="55"/>
        <v>9.9766666666666666</v>
      </c>
      <c r="AS63" s="1">
        <f t="shared" si="56"/>
        <v>0.19</v>
      </c>
      <c r="AT63" s="1">
        <f t="shared" si="57"/>
        <v>10833.75</v>
      </c>
      <c r="AU63" s="1">
        <f t="shared" si="58"/>
        <v>1787362.7095082093</v>
      </c>
    </row>
    <row r="64" spans="1:48" x14ac:dyDescent="0.15">
      <c r="C64" s="7">
        <v>6</v>
      </c>
      <c r="D64" s="8">
        <v>11.5401906956</v>
      </c>
      <c r="E64" s="10">
        <f t="shared" si="59"/>
        <v>7.5633472732258102</v>
      </c>
      <c r="F64" s="7" t="s">
        <v>83</v>
      </c>
      <c r="G64" s="1">
        <v>7</v>
      </c>
      <c r="H64" s="9">
        <f t="shared" si="41"/>
        <v>11.5401906956</v>
      </c>
      <c r="I64" s="9">
        <f t="shared" si="42"/>
        <v>284.69019069559999</v>
      </c>
      <c r="J64" s="9">
        <f t="shared" si="43"/>
        <v>7.3916955711682553E-2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0.30688010592716364</v>
      </c>
      <c r="P64" s="9">
        <f t="shared" si="46"/>
        <v>2.2683643198614604E-2</v>
      </c>
      <c r="Q64" s="12">
        <f t="shared" si="47"/>
        <v>4.3098922077367749E-3</v>
      </c>
      <c r="R64" s="9">
        <f t="shared" si="48"/>
        <v>1.8955666666666669E-2</v>
      </c>
      <c r="S64" s="13">
        <f t="shared" si="49"/>
        <v>0.22736695488086806</v>
      </c>
      <c r="T64" s="2">
        <f t="shared" si="50"/>
        <v>0.01</v>
      </c>
      <c r="U64" s="14">
        <f t="shared" si="51"/>
        <v>2.2736695488086807E-3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2.2373669548808681E-2</v>
      </c>
      <c r="AR64" s="9">
        <f t="shared" si="55"/>
        <v>9.9766666666666666</v>
      </c>
      <c r="AS64" s="1">
        <f t="shared" si="56"/>
        <v>0.19</v>
      </c>
      <c r="AT64" s="1">
        <f t="shared" si="57"/>
        <v>10833.75</v>
      </c>
      <c r="AU64" s="1">
        <f t="shared" si="58"/>
        <v>3078434.3386785574</v>
      </c>
    </row>
    <row r="65" spans="1:48" x14ac:dyDescent="0.15">
      <c r="C65" s="7">
        <v>7</v>
      </c>
      <c r="D65" s="8">
        <v>15.3533809154839</v>
      </c>
      <c r="E65" s="10">
        <f t="shared" si="59"/>
        <v>11.5401906956</v>
      </c>
      <c r="F65" s="7" t="s">
        <v>83</v>
      </c>
      <c r="G65" s="1">
        <v>8</v>
      </c>
      <c r="H65" s="9">
        <f t="shared" si="41"/>
        <v>15.3533809154839</v>
      </c>
      <c r="I65" s="9">
        <f t="shared" si="42"/>
        <v>288.50338091548389</v>
      </c>
      <c r="J65" s="9">
        <f t="shared" si="43"/>
        <v>0.11616206907484194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0.38396312939521571</v>
      </c>
      <c r="P65" s="9">
        <f t="shared" si="46"/>
        <v>4.4601951558999521E-2</v>
      </c>
      <c r="Q65" s="12">
        <f t="shared" si="47"/>
        <v>8.4743707962099089E-3</v>
      </c>
      <c r="R65" s="9">
        <f t="shared" si="48"/>
        <v>1.8955666666666669E-2</v>
      </c>
      <c r="S65" s="13">
        <f t="shared" si="49"/>
        <v>0.44706266180086385</v>
      </c>
      <c r="T65" s="2">
        <f t="shared" si="50"/>
        <v>0.01</v>
      </c>
      <c r="U65" s="14">
        <f t="shared" si="51"/>
        <v>4.4706266180086383E-3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2.4570626618008639E-2</v>
      </c>
      <c r="AR65" s="9">
        <f t="shared" si="55"/>
        <v>9.9766666666666666</v>
      </c>
      <c r="AS65" s="1">
        <f t="shared" si="56"/>
        <v>0.19</v>
      </c>
      <c r="AT65" s="1">
        <f t="shared" si="57"/>
        <v>10833.75</v>
      </c>
      <c r="AU65" s="1">
        <f t="shared" si="58"/>
        <v>3380717.7020612918</v>
      </c>
    </row>
    <row r="66" spans="1:48" x14ac:dyDescent="0.15">
      <c r="C66" s="7">
        <v>8</v>
      </c>
      <c r="D66" s="8">
        <v>13.0490045202581</v>
      </c>
      <c r="E66" s="10">
        <f t="shared" si="59"/>
        <v>15.3533809154839</v>
      </c>
      <c r="F66" s="7" t="s">
        <v>83</v>
      </c>
      <c r="G66" s="1">
        <v>9</v>
      </c>
      <c r="H66" s="9">
        <f t="shared" si="41"/>
        <v>13.0490045202581</v>
      </c>
      <c r="I66" s="9">
        <f t="shared" si="42"/>
        <v>286.19900452025809</v>
      </c>
      <c r="J66" s="9">
        <f t="shared" si="43"/>
        <v>8.8521769037130216E-2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0.43912784450288284</v>
      </c>
      <c r="P66" s="9">
        <f t="shared" si="46"/>
        <v>3.8872373628857024E-2</v>
      </c>
      <c r="Q66" s="12">
        <f t="shared" si="47"/>
        <v>7.3857509894828342E-3</v>
      </c>
      <c r="R66" s="9">
        <f t="shared" si="48"/>
        <v>1.8955666666666669E-2</v>
      </c>
      <c r="S66" s="13">
        <f t="shared" si="49"/>
        <v>0.38963287967447729</v>
      </c>
      <c r="T66" s="2">
        <f t="shared" si="50"/>
        <v>0.01</v>
      </c>
      <c r="U66" s="14">
        <f t="shared" si="51"/>
        <v>3.8963287967447731E-3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2.3996328796744772E-2</v>
      </c>
      <c r="AR66" s="9">
        <f t="shared" si="55"/>
        <v>9.9766666666666666</v>
      </c>
      <c r="AS66" s="1">
        <f t="shared" si="56"/>
        <v>0.19</v>
      </c>
      <c r="AT66" s="1">
        <f t="shared" si="57"/>
        <v>10833.75</v>
      </c>
      <c r="AU66" s="1">
        <f t="shared" si="58"/>
        <v>3301699.0086927242</v>
      </c>
    </row>
    <row r="67" spans="1:48" x14ac:dyDescent="0.15">
      <c r="C67" s="7">
        <v>9</v>
      </c>
      <c r="D67" s="8">
        <v>8.6404013924333292</v>
      </c>
      <c r="E67" s="10">
        <f t="shared" si="59"/>
        <v>13.0490045202581</v>
      </c>
      <c r="F67" s="7" t="s">
        <v>83</v>
      </c>
      <c r="G67" s="1">
        <v>10</v>
      </c>
      <c r="H67" s="9">
        <f t="shared" si="41"/>
        <v>8.6404013924333292</v>
      </c>
      <c r="I67" s="9">
        <f t="shared" si="42"/>
        <v>281.7904013924333</v>
      </c>
      <c r="J67" s="9">
        <f t="shared" si="43"/>
        <v>5.198681792162347E-2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0.50002213754069258</v>
      </c>
      <c r="P67" s="9">
        <f t="shared" si="46"/>
        <v>2.5994559821108952E-2</v>
      </c>
      <c r="Q67" s="12">
        <f t="shared" si="47"/>
        <v>4.9389663660107013E-3</v>
      </c>
      <c r="R67" s="9">
        <f t="shared" si="48"/>
        <v>1.8955666666666669E-2</v>
      </c>
      <c r="S67" s="13">
        <f t="shared" si="49"/>
        <v>0.26055355650961193</v>
      </c>
      <c r="T67" s="2">
        <f t="shared" si="50"/>
        <v>0.01</v>
      </c>
      <c r="U67" s="14">
        <f t="shared" si="51"/>
        <v>2.6055355650961192E-3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2.2705535565096118E-2</v>
      </c>
      <c r="AR67" s="9">
        <f t="shared" si="55"/>
        <v>9.9766666666666666</v>
      </c>
      <c r="AS67" s="1">
        <f t="shared" si="56"/>
        <v>0.19</v>
      </c>
      <c r="AT67" s="1">
        <f t="shared" si="57"/>
        <v>10833.75</v>
      </c>
      <c r="AU67" s="1">
        <f t="shared" si="58"/>
        <v>3124096.394165298</v>
      </c>
    </row>
    <row r="68" spans="1:48" x14ac:dyDescent="0.15">
      <c r="C68" s="7">
        <v>10</v>
      </c>
      <c r="D68" s="8">
        <v>2.4663241020322602</v>
      </c>
      <c r="E68" s="10">
        <f t="shared" si="59"/>
        <v>8.6404013924333292</v>
      </c>
      <c r="F68" s="7" t="s">
        <v>83</v>
      </c>
      <c r="G68" s="1">
        <v>11</v>
      </c>
      <c r="H68" s="9">
        <f t="shared" si="41"/>
        <v>2.4663241020322602</v>
      </c>
      <c r="I68" s="9">
        <f t="shared" si="42"/>
        <v>275.61632410203225</v>
      </c>
      <c r="J68" s="9">
        <f t="shared" si="43"/>
        <v>2.3973813812422778E-2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0.45032619883360447</v>
      </c>
      <c r="O68" s="9">
        <f t="shared" si="60"/>
        <v>0.12346804555264579</v>
      </c>
      <c r="P68" s="9">
        <f t="shared" si="46"/>
        <v>2.9599999358628643E-3</v>
      </c>
      <c r="Q68" s="12">
        <f t="shared" si="47"/>
        <v>5.6239998781394424E-4</v>
      </c>
      <c r="R68" s="9">
        <f t="shared" si="48"/>
        <v>1.8955666666666669E-2</v>
      </c>
      <c r="S68" s="13">
        <f t="shared" si="49"/>
        <v>2.9669227556259913E-2</v>
      </c>
      <c r="T68" s="2">
        <f t="shared" si="50"/>
        <v>0.01</v>
      </c>
      <c r="U68" s="14">
        <f t="shared" si="51"/>
        <v>2.9669227556259914E-4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1.22966922755626E-2</v>
      </c>
      <c r="AR68" s="9">
        <f t="shared" si="55"/>
        <v>9.9766666666666666</v>
      </c>
      <c r="AS68" s="1">
        <f t="shared" si="56"/>
        <v>0.19</v>
      </c>
      <c r="AT68" s="1">
        <f t="shared" si="57"/>
        <v>10833.75</v>
      </c>
      <c r="AU68" s="1">
        <f t="shared" si="58"/>
        <v>1691924.5039654614</v>
      </c>
    </row>
    <row r="69" spans="1:48" x14ac:dyDescent="0.15">
      <c r="C69" s="7">
        <v>11</v>
      </c>
      <c r="D69" s="8">
        <v>-0.7482759551</v>
      </c>
      <c r="E69" s="10">
        <f t="shared" si="59"/>
        <v>2.4663241020322602</v>
      </c>
      <c r="F69" s="7" t="s">
        <v>85</v>
      </c>
      <c r="G69" s="1">
        <v>12</v>
      </c>
      <c r="H69" s="9">
        <f t="shared" si="41"/>
        <v>-0.7482759551</v>
      </c>
      <c r="I69" s="9">
        <f t="shared" si="42"/>
        <v>272.40172404489999</v>
      </c>
      <c r="J69" s="9">
        <f t="shared" si="43"/>
        <v>1.5800885063130002E-2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0.22027471228344958</v>
      </c>
      <c r="P69" s="9">
        <f t="shared" si="46"/>
        <v>3.4805354111048172E-3</v>
      </c>
      <c r="Q69" s="12">
        <f t="shared" si="47"/>
        <v>6.6130172810991523E-4</v>
      </c>
      <c r="R69" s="9">
        <f t="shared" si="48"/>
        <v>1.8955666666666669E-2</v>
      </c>
      <c r="S69" s="13">
        <f t="shared" si="49"/>
        <v>3.4886756542981789E-2</v>
      </c>
      <c r="T69" s="2">
        <f t="shared" si="50"/>
        <v>0.01</v>
      </c>
      <c r="U69" s="14">
        <f t="shared" si="51"/>
        <v>3.4886756542981792E-4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1.2348867565429819E-2</v>
      </c>
      <c r="AR69" s="9">
        <f t="shared" si="55"/>
        <v>9.9766666666666666</v>
      </c>
      <c r="AS69" s="1">
        <f t="shared" si="56"/>
        <v>0.19</v>
      </c>
      <c r="AT69" s="1">
        <f t="shared" si="57"/>
        <v>10833.75</v>
      </c>
      <c r="AU69" s="1">
        <f t="shared" si="58"/>
        <v>1699103.3980493024</v>
      </c>
      <c r="AV69" s="1">
        <f>SUM(AU58:AU69)</f>
        <v>26457957.036402643</v>
      </c>
    </row>
    <row r="70" spans="1:48" x14ac:dyDescent="0.15">
      <c r="C70" s="7">
        <v>12</v>
      </c>
      <c r="D70" s="8">
        <v>-11.698646394548399</v>
      </c>
      <c r="E70" s="10">
        <f t="shared" si="59"/>
        <v>-0.7482759551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-1.24950380780645</v>
      </c>
      <c r="E73" s="7"/>
      <c r="F73" s="7"/>
      <c r="G73" s="1">
        <v>1</v>
      </c>
      <c r="H73" s="9">
        <f t="shared" ref="H73:H84" si="61">E74</f>
        <v>-1.24950380780645</v>
      </c>
      <c r="I73" s="9">
        <f t="shared" ref="I73:I84" si="62">H73+273.15</f>
        <v>271.90049619219354</v>
      </c>
      <c r="J73" s="9">
        <f t="shared" ref="J73:J84" si="63">EXP(($C$15*(I73-$C$13))/($C$16*I73*$C$13))</f>
        <v>1.4793297328637761E-2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1.6198660574858351E-3</v>
      </c>
      <c r="Q73" s="12">
        <f t="shared" ref="Q73:Q84" si="67">P73*$B$75</f>
        <v>2.9157589034745031E-4</v>
      </c>
      <c r="R73" s="9">
        <f t="shared" ref="R73:R84" si="68">L73*$B$75</f>
        <v>1.9710000000000002E-2</v>
      </c>
      <c r="S73" s="13">
        <f t="shared" ref="S73:S84" si="69">Q73/R73</f>
        <v>1.4793297328637761E-2</v>
      </c>
      <c r="T73" s="2">
        <f t="shared" ref="T73:T84" si="70">$B$74/100</f>
        <v>0.01</v>
      </c>
      <c r="U73" s="14">
        <f t="shared" ref="U73:U84" si="71">S73*T73</f>
        <v>1.4793297328637761E-4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1.2747932973286377E-2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407.16666666666669</v>
      </c>
      <c r="AU73" s="1">
        <f t="shared" ref="AU73:AU84" si="78">AT73*10000*AS73*0.67*AR73*AQ73</f>
        <v>68544.626598466028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-9.5214642309999995</v>
      </c>
      <c r="E74" s="10">
        <f t="shared" ref="E74:E85" si="79">D73</f>
        <v>-1.24950380780645</v>
      </c>
      <c r="F74" s="7" t="s">
        <v>83</v>
      </c>
      <c r="G74" s="1">
        <v>2</v>
      </c>
      <c r="H74" s="9">
        <f t="shared" si="61"/>
        <v>-9.5214642309999995</v>
      </c>
      <c r="I74" s="9">
        <f t="shared" si="62"/>
        <v>263.628535769</v>
      </c>
      <c r="J74" s="9">
        <f t="shared" si="63"/>
        <v>4.8092837119064471E-3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0.21738013394251418</v>
      </c>
      <c r="P74" s="9">
        <f t="shared" si="66"/>
        <v>1.0454427374617752E-3</v>
      </c>
      <c r="Q74" s="12">
        <f t="shared" si="67"/>
        <v>1.8817969274311953E-4</v>
      </c>
      <c r="R74" s="9">
        <f t="shared" si="68"/>
        <v>1.9710000000000002E-2</v>
      </c>
      <c r="S74" s="13">
        <f t="shared" si="69"/>
        <v>9.547422259924887E-3</v>
      </c>
      <c r="T74" s="2">
        <f t="shared" si="70"/>
        <v>0.01</v>
      </c>
      <c r="U74" s="14">
        <f t="shared" si="71"/>
        <v>9.5474222599248876E-5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1.269547422259925E-2</v>
      </c>
      <c r="AR74" s="9">
        <f t="shared" si="75"/>
        <v>10.950000000000001</v>
      </c>
      <c r="AS74" s="1">
        <f t="shared" si="76"/>
        <v>0.18</v>
      </c>
      <c r="AT74" s="1">
        <f t="shared" si="77"/>
        <v>407.16666666666669</v>
      </c>
      <c r="AU74" s="1">
        <f t="shared" si="78"/>
        <v>68262.560048131461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-12.112272651862099</v>
      </c>
      <c r="E75" s="10">
        <f t="shared" si="79"/>
        <v>-9.5214642309999995</v>
      </c>
      <c r="F75" s="7" t="s">
        <v>83</v>
      </c>
      <c r="G75" s="1">
        <v>3</v>
      </c>
      <c r="H75" s="9">
        <f t="shared" si="61"/>
        <v>-12.112272651862099</v>
      </c>
      <c r="I75" s="9">
        <f t="shared" si="62"/>
        <v>261.03772734813788</v>
      </c>
      <c r="J75" s="9">
        <f t="shared" si="63"/>
        <v>3.3333555415996428E-3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0.32583469120505243</v>
      </c>
      <c r="P75" s="9">
        <f t="shared" si="66"/>
        <v>1.0861228735737699E-3</v>
      </c>
      <c r="Q75" s="12">
        <f t="shared" si="67"/>
        <v>1.9550211724327858E-4</v>
      </c>
      <c r="R75" s="9">
        <f t="shared" si="68"/>
        <v>1.9710000000000002E-2</v>
      </c>
      <c r="S75" s="13">
        <f t="shared" si="69"/>
        <v>9.9189303522718708E-3</v>
      </c>
      <c r="T75" s="2">
        <f t="shared" si="70"/>
        <v>0.01</v>
      </c>
      <c r="U75" s="14">
        <f t="shared" si="71"/>
        <v>9.9189303522718706E-5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1.2699189303522719E-2</v>
      </c>
      <c r="AR75" s="9">
        <f t="shared" si="75"/>
        <v>10.950000000000001</v>
      </c>
      <c r="AS75" s="1">
        <f t="shared" si="76"/>
        <v>0.18</v>
      </c>
      <c r="AT75" s="1">
        <f t="shared" si="77"/>
        <v>407.16666666666669</v>
      </c>
      <c r="AU75" s="1">
        <f t="shared" si="78"/>
        <v>68282.535744208304</v>
      </c>
    </row>
    <row r="76" spans="1:48" x14ac:dyDescent="0.15">
      <c r="C76" s="7">
        <v>3</v>
      </c>
      <c r="D76" s="8">
        <v>-3.1067209715483899</v>
      </c>
      <c r="E76" s="10">
        <f t="shared" si="79"/>
        <v>-12.112272651862099</v>
      </c>
      <c r="F76" s="7" t="s">
        <v>83</v>
      </c>
      <c r="G76" s="1">
        <v>4</v>
      </c>
      <c r="H76" s="9">
        <f t="shared" si="61"/>
        <v>-3.1067209715483899</v>
      </c>
      <c r="I76" s="9">
        <f t="shared" si="62"/>
        <v>270.04327902845159</v>
      </c>
      <c r="J76" s="9">
        <f t="shared" si="63"/>
        <v>1.1563930674298768E-2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0.43424856833147862</v>
      </c>
      <c r="P76" s="9">
        <f t="shared" si="66"/>
        <v>5.0216203395987103E-3</v>
      </c>
      <c r="Q76" s="12">
        <f t="shared" si="67"/>
        <v>9.0389166112776786E-4</v>
      </c>
      <c r="R76" s="9">
        <f t="shared" si="68"/>
        <v>1.9710000000000002E-2</v>
      </c>
      <c r="S76" s="13">
        <f t="shared" si="69"/>
        <v>4.5859546480353515E-2</v>
      </c>
      <c r="T76" s="2">
        <f t="shared" si="70"/>
        <v>0.01</v>
      </c>
      <c r="U76" s="14">
        <f t="shared" si="71"/>
        <v>4.5859546480353513E-4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1.3058595464803535E-2</v>
      </c>
      <c r="AR76" s="9">
        <f t="shared" si="75"/>
        <v>10.950000000000001</v>
      </c>
      <c r="AS76" s="1">
        <f t="shared" si="76"/>
        <v>0.18</v>
      </c>
      <c r="AT76" s="1">
        <f t="shared" si="77"/>
        <v>407.16666666666669</v>
      </c>
      <c r="AU76" s="1">
        <f t="shared" si="78"/>
        <v>70215.034226417585</v>
      </c>
    </row>
    <row r="77" spans="1:48" x14ac:dyDescent="0.15">
      <c r="C77" s="7">
        <v>4</v>
      </c>
      <c r="D77" s="8">
        <v>5.1805568533333103E-2</v>
      </c>
      <c r="E77" s="10">
        <f t="shared" si="79"/>
        <v>-3.1067209715483899</v>
      </c>
      <c r="F77" s="7" t="s">
        <v>83</v>
      </c>
      <c r="G77" s="1">
        <v>5</v>
      </c>
      <c r="H77" s="9">
        <f t="shared" si="61"/>
        <v>5.1805568533333103E-2</v>
      </c>
      <c r="I77" s="9">
        <f t="shared" si="62"/>
        <v>273.2018055685333</v>
      </c>
      <c r="J77" s="9">
        <f t="shared" si="63"/>
        <v>1.7544565392260278E-2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0.40776560059228595</v>
      </c>
      <c r="O77" s="9">
        <f t="shared" si="80"/>
        <v>0.13096134739959397</v>
      </c>
      <c r="P77" s="9">
        <f t="shared" si="66"/>
        <v>2.2976599233106919E-3</v>
      </c>
      <c r="Q77" s="12">
        <f t="shared" si="67"/>
        <v>4.135787861959245E-4</v>
      </c>
      <c r="R77" s="9">
        <f t="shared" si="68"/>
        <v>1.9710000000000002E-2</v>
      </c>
      <c r="S77" s="13">
        <f t="shared" si="69"/>
        <v>2.0983195646672982E-2</v>
      </c>
      <c r="T77" s="2">
        <f t="shared" si="70"/>
        <v>0.01</v>
      </c>
      <c r="U77" s="14">
        <f t="shared" si="71"/>
        <v>2.0983195646672982E-4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1.2809831956466729E-2</v>
      </c>
      <c r="AR77" s="9">
        <f t="shared" si="75"/>
        <v>10.950000000000001</v>
      </c>
      <c r="AS77" s="1">
        <f t="shared" si="76"/>
        <v>0.18</v>
      </c>
      <c r="AT77" s="1">
        <f t="shared" si="77"/>
        <v>407.16666666666669</v>
      </c>
      <c r="AU77" s="1">
        <f t="shared" si="78"/>
        <v>68877.452531722272</v>
      </c>
    </row>
    <row r="78" spans="1:48" x14ac:dyDescent="0.15">
      <c r="C78" s="7">
        <v>5</v>
      </c>
      <c r="D78" s="8">
        <v>7.5633472732258102</v>
      </c>
      <c r="E78" s="10">
        <f t="shared" si="79"/>
        <v>5.1805568533333103E-2</v>
      </c>
      <c r="F78" s="7" t="s">
        <v>85</v>
      </c>
      <c r="G78" s="1">
        <v>6</v>
      </c>
      <c r="H78" s="9">
        <f t="shared" si="61"/>
        <v>7.5633472732258102</v>
      </c>
      <c r="I78" s="9">
        <f t="shared" si="62"/>
        <v>280.71334727322579</v>
      </c>
      <c r="J78" s="9">
        <f t="shared" si="63"/>
        <v>4.5531958018243807E-2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0.2381636874762833</v>
      </c>
      <c r="P78" s="9">
        <f t="shared" si="66"/>
        <v>1.084405901964027E-2</v>
      </c>
      <c r="Q78" s="12">
        <f t="shared" si="67"/>
        <v>1.9519306235352485E-3</v>
      </c>
      <c r="R78" s="9">
        <f t="shared" si="68"/>
        <v>1.9710000000000002E-2</v>
      </c>
      <c r="S78" s="13">
        <f t="shared" si="69"/>
        <v>9.9032502462468211E-2</v>
      </c>
      <c r="T78" s="2">
        <f t="shared" si="70"/>
        <v>0.01</v>
      </c>
      <c r="U78" s="14">
        <f t="shared" si="71"/>
        <v>9.9032502462468208E-4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1.3590325024624683E-2</v>
      </c>
      <c r="AR78" s="9">
        <f t="shared" si="75"/>
        <v>10.950000000000001</v>
      </c>
      <c r="AS78" s="1">
        <f t="shared" si="76"/>
        <v>0.18</v>
      </c>
      <c r="AT78" s="1">
        <f t="shared" si="77"/>
        <v>407.16666666666669</v>
      </c>
      <c r="AU78" s="1">
        <f t="shared" si="78"/>
        <v>73074.101983181245</v>
      </c>
    </row>
    <row r="79" spans="1:48" x14ac:dyDescent="0.15">
      <c r="C79" s="7">
        <v>6</v>
      </c>
      <c r="D79" s="8">
        <v>11.5401906956</v>
      </c>
      <c r="E79" s="10">
        <f t="shared" si="79"/>
        <v>7.5633472732258102</v>
      </c>
      <c r="F79" s="7" t="s">
        <v>83</v>
      </c>
      <c r="G79" s="1">
        <v>7</v>
      </c>
      <c r="H79" s="9">
        <f t="shared" si="61"/>
        <v>11.5401906956</v>
      </c>
      <c r="I79" s="9">
        <f t="shared" si="62"/>
        <v>284.69019069559999</v>
      </c>
      <c r="J79" s="9">
        <f t="shared" si="63"/>
        <v>7.3916955711682553E-2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0.33681962845664304</v>
      </c>
      <c r="P79" s="9">
        <f t="shared" si="66"/>
        <v>2.4896681559455056E-2</v>
      </c>
      <c r="Q79" s="12">
        <f t="shared" si="67"/>
        <v>4.4814026807019096E-3</v>
      </c>
      <c r="R79" s="9">
        <f t="shared" si="68"/>
        <v>1.9710000000000002E-2</v>
      </c>
      <c r="S79" s="13">
        <f t="shared" si="69"/>
        <v>0.22736695488086806</v>
      </c>
      <c r="T79" s="2">
        <f t="shared" si="70"/>
        <v>0.01</v>
      </c>
      <c r="U79" s="14">
        <f t="shared" si="71"/>
        <v>2.2736695488086807E-3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2.3873669548808683E-2</v>
      </c>
      <c r="AR79" s="9">
        <f t="shared" si="75"/>
        <v>10.950000000000001</v>
      </c>
      <c r="AS79" s="1">
        <f t="shared" si="76"/>
        <v>0.18</v>
      </c>
      <c r="AT79" s="1">
        <f t="shared" si="77"/>
        <v>407.16666666666669</v>
      </c>
      <c r="AU79" s="1">
        <f t="shared" si="78"/>
        <v>128366.83156299953</v>
      </c>
    </row>
    <row r="80" spans="1:48" x14ac:dyDescent="0.15">
      <c r="C80" s="7">
        <v>7</v>
      </c>
      <c r="D80" s="8">
        <v>15.3533809154839</v>
      </c>
      <c r="E80" s="10">
        <f t="shared" si="79"/>
        <v>11.5401906956</v>
      </c>
      <c r="F80" s="7" t="s">
        <v>83</v>
      </c>
      <c r="G80" s="1">
        <v>8</v>
      </c>
      <c r="H80" s="9">
        <f t="shared" si="61"/>
        <v>15.3533809154839</v>
      </c>
      <c r="I80" s="9">
        <f t="shared" si="62"/>
        <v>288.50338091548389</v>
      </c>
      <c r="J80" s="9">
        <f t="shared" si="63"/>
        <v>0.11616206907484194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0.42142294689718801</v>
      </c>
      <c r="P80" s="9">
        <f t="shared" si="66"/>
        <v>4.8953361467194603E-2</v>
      </c>
      <c r="Q80" s="12">
        <f t="shared" si="67"/>
        <v>8.811605064095028E-3</v>
      </c>
      <c r="R80" s="9">
        <f t="shared" si="68"/>
        <v>1.9710000000000002E-2</v>
      </c>
      <c r="S80" s="13">
        <f t="shared" si="69"/>
        <v>0.4470626618008639</v>
      </c>
      <c r="T80" s="2">
        <f t="shared" si="70"/>
        <v>0.01</v>
      </c>
      <c r="U80" s="14">
        <f t="shared" si="71"/>
        <v>4.4706266180086392E-3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2.607062661800864E-2</v>
      </c>
      <c r="AR80" s="9">
        <f t="shared" si="75"/>
        <v>10.950000000000001</v>
      </c>
      <c r="AS80" s="1">
        <f t="shared" si="76"/>
        <v>0.18</v>
      </c>
      <c r="AT80" s="1">
        <f t="shared" si="77"/>
        <v>407.16666666666669</v>
      </c>
      <c r="AU80" s="1">
        <f t="shared" si="78"/>
        <v>140179.69583493567</v>
      </c>
    </row>
    <row r="81" spans="1:48" x14ac:dyDescent="0.15">
      <c r="C81" s="7">
        <v>8</v>
      </c>
      <c r="D81" s="8">
        <v>13.0490045202581</v>
      </c>
      <c r="E81" s="10">
        <f t="shared" si="79"/>
        <v>15.3533809154839</v>
      </c>
      <c r="F81" s="7" t="s">
        <v>83</v>
      </c>
      <c r="G81" s="1">
        <v>9</v>
      </c>
      <c r="H81" s="9">
        <f t="shared" si="61"/>
        <v>13.0490045202581</v>
      </c>
      <c r="I81" s="9">
        <f t="shared" si="62"/>
        <v>286.19900452025809</v>
      </c>
      <c r="J81" s="9">
        <f t="shared" si="63"/>
        <v>8.8521769037130216E-2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0.48196958542999341</v>
      </c>
      <c r="P81" s="9">
        <f t="shared" si="66"/>
        <v>4.2664800324355275E-2</v>
      </c>
      <c r="Q81" s="12">
        <f t="shared" si="67"/>
        <v>7.6796640583839488E-3</v>
      </c>
      <c r="R81" s="9">
        <f t="shared" si="68"/>
        <v>1.9710000000000002E-2</v>
      </c>
      <c r="S81" s="13">
        <f t="shared" si="69"/>
        <v>0.38963287967447735</v>
      </c>
      <c r="T81" s="2">
        <f t="shared" si="70"/>
        <v>0.01</v>
      </c>
      <c r="U81" s="14">
        <f t="shared" si="71"/>
        <v>3.8963287967447736E-3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2.5496328796744773E-2</v>
      </c>
      <c r="AR81" s="9">
        <f t="shared" si="75"/>
        <v>10.950000000000001</v>
      </c>
      <c r="AS81" s="1">
        <f t="shared" si="76"/>
        <v>0.18</v>
      </c>
      <c r="AT81" s="1">
        <f t="shared" si="77"/>
        <v>407.16666666666669</v>
      </c>
      <c r="AU81" s="1">
        <f t="shared" si="78"/>
        <v>137091.74190567242</v>
      </c>
    </row>
    <row r="82" spans="1:48" x14ac:dyDescent="0.15">
      <c r="C82" s="7">
        <v>9</v>
      </c>
      <c r="D82" s="8">
        <v>8.6404013924333292</v>
      </c>
      <c r="E82" s="10">
        <f t="shared" si="79"/>
        <v>13.0490045202581</v>
      </c>
      <c r="F82" s="7" t="s">
        <v>83</v>
      </c>
      <c r="G82" s="1">
        <v>10</v>
      </c>
      <c r="H82" s="9">
        <f t="shared" si="61"/>
        <v>8.6404013924333292</v>
      </c>
      <c r="I82" s="9">
        <f t="shared" si="62"/>
        <v>281.7904013924333</v>
      </c>
      <c r="J82" s="9">
        <f t="shared" si="63"/>
        <v>5.198681792162347E-2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0.54880478510563813</v>
      </c>
      <c r="P82" s="9">
        <f t="shared" si="66"/>
        <v>2.8530614437802505E-2</v>
      </c>
      <c r="Q82" s="12">
        <f t="shared" si="67"/>
        <v>5.1355105988044507E-3</v>
      </c>
      <c r="R82" s="9">
        <f t="shared" si="68"/>
        <v>1.9710000000000002E-2</v>
      </c>
      <c r="S82" s="13">
        <f t="shared" si="69"/>
        <v>0.26055355650961187</v>
      </c>
      <c r="T82" s="2">
        <f t="shared" si="70"/>
        <v>0.01</v>
      </c>
      <c r="U82" s="14">
        <f t="shared" si="71"/>
        <v>2.6055355650961187E-3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2.4205535565096119E-2</v>
      </c>
      <c r="AR82" s="9">
        <f t="shared" si="75"/>
        <v>10.950000000000001</v>
      </c>
      <c r="AS82" s="1">
        <f t="shared" si="76"/>
        <v>0.18</v>
      </c>
      <c r="AT82" s="1">
        <f t="shared" si="77"/>
        <v>407.16666666666669</v>
      </c>
      <c r="AU82" s="1">
        <f t="shared" si="78"/>
        <v>130151.24886538189</v>
      </c>
    </row>
    <row r="83" spans="1:48" x14ac:dyDescent="0.15">
      <c r="C83" s="7">
        <v>10</v>
      </c>
      <c r="D83" s="8">
        <v>2.4663241020322602</v>
      </c>
      <c r="E83" s="10">
        <f t="shared" si="79"/>
        <v>8.6404013924333292</v>
      </c>
      <c r="F83" s="7" t="s">
        <v>83</v>
      </c>
      <c r="G83" s="1">
        <v>11</v>
      </c>
      <c r="H83" s="9">
        <f t="shared" si="61"/>
        <v>2.4663241020322602</v>
      </c>
      <c r="I83" s="9">
        <f t="shared" si="62"/>
        <v>275.61632410203225</v>
      </c>
      <c r="J83" s="9">
        <f t="shared" si="63"/>
        <v>2.3973813812422778E-2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0.49426046213444386</v>
      </c>
      <c r="O83" s="9">
        <f t="shared" si="80"/>
        <v>0.13551370853339184</v>
      </c>
      <c r="P83" s="9">
        <f t="shared" si="66"/>
        <v>3.248780417410464E-3</v>
      </c>
      <c r="Q83" s="12">
        <f t="shared" si="67"/>
        <v>5.8478047513388354E-4</v>
      </c>
      <c r="R83" s="9">
        <f t="shared" si="68"/>
        <v>1.9710000000000002E-2</v>
      </c>
      <c r="S83" s="13">
        <f t="shared" si="69"/>
        <v>2.9669227556259944E-2</v>
      </c>
      <c r="T83" s="2">
        <f t="shared" si="70"/>
        <v>0.01</v>
      </c>
      <c r="U83" s="14">
        <f t="shared" si="71"/>
        <v>2.9669227556259947E-4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1.28966922755626E-2</v>
      </c>
      <c r="AR83" s="9">
        <f t="shared" si="75"/>
        <v>10.950000000000001</v>
      </c>
      <c r="AS83" s="1">
        <f t="shared" si="76"/>
        <v>0.18</v>
      </c>
      <c r="AT83" s="1">
        <f t="shared" si="77"/>
        <v>407.16666666666669</v>
      </c>
      <c r="AU83" s="1">
        <f t="shared" si="78"/>
        <v>69344.493592506507</v>
      </c>
    </row>
    <row r="84" spans="1:48" x14ac:dyDescent="0.15">
      <c r="C84" s="7">
        <v>11</v>
      </c>
      <c r="D84" s="8">
        <v>-0.7482759551</v>
      </c>
      <c r="E84" s="10">
        <f t="shared" si="79"/>
        <v>2.4663241020322602</v>
      </c>
      <c r="F84" s="7" t="s">
        <v>85</v>
      </c>
      <c r="G84" s="1">
        <v>12</v>
      </c>
      <c r="H84" s="9">
        <f t="shared" si="61"/>
        <v>-0.7482759551</v>
      </c>
      <c r="I84" s="9">
        <f t="shared" si="62"/>
        <v>272.40172404489999</v>
      </c>
      <c r="J84" s="9">
        <f t="shared" si="63"/>
        <v>1.5800885063130002E-2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0.24176492811598138</v>
      </c>
      <c r="P84" s="9">
        <f t="shared" si="66"/>
        <v>3.8200998414565086E-3</v>
      </c>
      <c r="Q84" s="12">
        <f t="shared" si="67"/>
        <v>6.8761797146217152E-4</v>
      </c>
      <c r="R84" s="9">
        <f t="shared" si="68"/>
        <v>1.9710000000000002E-2</v>
      </c>
      <c r="S84" s="13">
        <f t="shared" si="69"/>
        <v>3.488675654298181E-2</v>
      </c>
      <c r="T84" s="2">
        <f t="shared" si="70"/>
        <v>0.01</v>
      </c>
      <c r="U84" s="14">
        <f t="shared" si="71"/>
        <v>3.4886756542981808E-4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1.2948867565429819E-2</v>
      </c>
      <c r="AR84" s="9">
        <f t="shared" si="75"/>
        <v>10.950000000000001</v>
      </c>
      <c r="AS84" s="1">
        <f t="shared" si="76"/>
        <v>0.18</v>
      </c>
      <c r="AT84" s="1">
        <f t="shared" si="77"/>
        <v>407.16666666666669</v>
      </c>
      <c r="AU84" s="1">
        <f t="shared" si="78"/>
        <v>69625.03599644835</v>
      </c>
      <c r="AV84" s="1">
        <f>SUM(AU73:AU84)</f>
        <v>1092015.3588900713</v>
      </c>
    </row>
    <row r="85" spans="1:48" x14ac:dyDescent="0.15">
      <c r="C85" s="7">
        <v>12</v>
      </c>
      <c r="D85" s="8">
        <v>-11.698646394548399</v>
      </c>
      <c r="E85" s="10">
        <f t="shared" si="79"/>
        <v>-0.7482759551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-1.24950380780645</v>
      </c>
      <c r="E89" s="7"/>
      <c r="F89" s="7"/>
      <c r="G89" s="1">
        <v>1</v>
      </c>
      <c r="H89" s="9">
        <f t="shared" ref="H89:H100" si="81">E90</f>
        <v>-1.24950380780645</v>
      </c>
      <c r="I89" s="9">
        <f t="shared" ref="I89:I100" si="82">H89+273.15</f>
        <v>271.90049619219354</v>
      </c>
      <c r="J89" s="9">
        <f t="shared" ref="J89:J100" si="83">EXP(($C$15*(I89-$C$13))/($C$16*I89*$C$13))</f>
        <v>1.4793297328637761E-2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7.84825104851887E-2</v>
      </c>
      <c r="Q89" s="12">
        <f t="shared" ref="Q89:Q100" si="87">P89*$B$91</f>
        <v>3.5317129718334915E-2</v>
      </c>
      <c r="R89" s="9">
        <f t="shared" ref="R89:R100" si="88">L89*$B$91</f>
        <v>2.3873737500000001</v>
      </c>
      <c r="S89" s="13">
        <f t="shared" ref="S89:S100" si="89">Q89/R89</f>
        <v>1.4793297328637761E-2</v>
      </c>
      <c r="T89" s="2">
        <f t="shared" ref="T89:T100" si="90">$B$90/100</f>
        <v>0.51</v>
      </c>
      <c r="U89" s="14">
        <f t="shared" ref="U89:U100" si="91">S89*T89</f>
        <v>7.5445816376052584E-3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3.2611691363737982E-2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107530.25</v>
      </c>
      <c r="AN89" s="1">
        <f t="shared" ref="AN89:AN100" si="96">AM89*10000*AK89*AJ89</f>
        <v>364788974.41075259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-9.5214642309999995</v>
      </c>
      <c r="E90" s="10">
        <f t="shared" ref="E90:E101" si="97">D89</f>
        <v>-1.24950380780645</v>
      </c>
      <c r="F90" s="7" t="s">
        <v>83</v>
      </c>
      <c r="G90" s="1">
        <v>2</v>
      </c>
      <c r="H90" s="9">
        <f t="shared" si="81"/>
        <v>-9.5214642309999995</v>
      </c>
      <c r="I90" s="9">
        <f t="shared" si="82"/>
        <v>263.628535769</v>
      </c>
      <c r="J90" s="9">
        <f t="shared" si="83"/>
        <v>4.8092837119064471E-3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10.532067489514811</v>
      </c>
      <c r="P90" s="9">
        <f t="shared" si="86"/>
        <v>5.0651700630023007E-2</v>
      </c>
      <c r="Q90" s="12">
        <f t="shared" si="87"/>
        <v>2.2793265283510354E-2</v>
      </c>
      <c r="R90" s="9">
        <f t="shared" si="88"/>
        <v>2.3873737500000001</v>
      </c>
      <c r="S90" s="13">
        <f t="shared" si="89"/>
        <v>9.547422259924887E-3</v>
      </c>
      <c r="T90" s="2">
        <f t="shared" si="90"/>
        <v>0.51</v>
      </c>
      <c r="U90" s="14">
        <f t="shared" si="91"/>
        <v>4.8691853525616923E-3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3.1805059383797352E-2</v>
      </c>
      <c r="AK90" s="9">
        <f t="shared" si="93"/>
        <v>10.4025</v>
      </c>
      <c r="AL90" s="1">
        <f t="shared" si="94"/>
        <v>0.45</v>
      </c>
      <c r="AM90" s="17">
        <f t="shared" si="95"/>
        <v>107530.25</v>
      </c>
      <c r="AN90" s="1">
        <f t="shared" si="96"/>
        <v>355766122.77734596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-12.112272651862099</v>
      </c>
      <c r="E91" s="10">
        <f t="shared" si="97"/>
        <v>-9.5214642309999995</v>
      </c>
      <c r="F91" s="7" t="s">
        <v>83</v>
      </c>
      <c r="G91" s="1">
        <v>3</v>
      </c>
      <c r="H91" s="9">
        <f t="shared" si="81"/>
        <v>-12.112272651862099</v>
      </c>
      <c r="I91" s="9">
        <f t="shared" si="82"/>
        <v>261.03772734813788</v>
      </c>
      <c r="J91" s="9">
        <f t="shared" si="83"/>
        <v>3.3333555415996428E-3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15.786690788884787</v>
      </c>
      <c r="P91" s="9">
        <f t="shared" si="86"/>
        <v>5.2622653224649145E-2</v>
      </c>
      <c r="Q91" s="12">
        <f t="shared" si="87"/>
        <v>2.3680193951092117E-2</v>
      </c>
      <c r="R91" s="9">
        <f t="shared" si="88"/>
        <v>2.3873737500000001</v>
      </c>
      <c r="S91" s="13">
        <f t="shared" si="89"/>
        <v>9.9189303522718708E-3</v>
      </c>
      <c r="T91" s="2">
        <f t="shared" si="90"/>
        <v>0.51</v>
      </c>
      <c r="U91" s="14">
        <f t="shared" si="91"/>
        <v>5.058654479658654E-3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3.1862184325617084E-2</v>
      </c>
      <c r="AK91" s="9">
        <f t="shared" si="93"/>
        <v>10.4025</v>
      </c>
      <c r="AL91" s="1">
        <f t="shared" si="94"/>
        <v>0.45</v>
      </c>
      <c r="AM91" s="17">
        <f t="shared" si="95"/>
        <v>107530.25</v>
      </c>
      <c r="AN91" s="1">
        <f t="shared" si="96"/>
        <v>356405112.9084394</v>
      </c>
    </row>
    <row r="92" spans="1:48" x14ac:dyDescent="0.15">
      <c r="C92" s="7">
        <v>3</v>
      </c>
      <c r="D92" s="8">
        <v>-3.1067209715483899</v>
      </c>
      <c r="E92" s="10">
        <f t="shared" si="97"/>
        <v>-12.112272651862099</v>
      </c>
      <c r="F92" s="7" t="s">
        <v>83</v>
      </c>
      <c r="G92" s="1">
        <v>4</v>
      </c>
      <c r="H92" s="9">
        <f t="shared" si="81"/>
        <v>-3.1067209715483899</v>
      </c>
      <c r="I92" s="9">
        <f t="shared" si="82"/>
        <v>270.04327902845159</v>
      </c>
      <c r="J92" s="9">
        <f t="shared" si="83"/>
        <v>1.1563930674298768E-2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21.039343135660136</v>
      </c>
      <c r="P92" s="9">
        <f t="shared" si="86"/>
        <v>0.24329750545355747</v>
      </c>
      <c r="Q92" s="12">
        <f t="shared" si="87"/>
        <v>0.10948387745410086</v>
      </c>
      <c r="R92" s="9">
        <f t="shared" si="88"/>
        <v>2.3873737500000001</v>
      </c>
      <c r="S92" s="13">
        <f t="shared" si="89"/>
        <v>4.5859546480353508E-2</v>
      </c>
      <c r="T92" s="2">
        <f t="shared" si="90"/>
        <v>0.51</v>
      </c>
      <c r="U92" s="14">
        <f t="shared" si="91"/>
        <v>2.3388368704980289E-2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3.7388593164551558E-2</v>
      </c>
      <c r="AK92" s="9">
        <f t="shared" si="93"/>
        <v>10.4025</v>
      </c>
      <c r="AL92" s="1">
        <f t="shared" si="94"/>
        <v>0.45</v>
      </c>
      <c r="AM92" s="17">
        <f t="shared" si="95"/>
        <v>107530.25</v>
      </c>
      <c r="AN92" s="1">
        <f t="shared" si="96"/>
        <v>418222606.2130354</v>
      </c>
    </row>
    <row r="93" spans="1:48" x14ac:dyDescent="0.15">
      <c r="C93" s="7">
        <v>4</v>
      </c>
      <c r="D93" s="8">
        <v>5.1805568533333103E-2</v>
      </c>
      <c r="E93" s="10">
        <f t="shared" si="97"/>
        <v>-3.1067209715483899</v>
      </c>
      <c r="F93" s="7" t="s">
        <v>83</v>
      </c>
      <c r="G93" s="1">
        <v>5</v>
      </c>
      <c r="H93" s="9">
        <f t="shared" si="81"/>
        <v>5.1805568533333103E-2</v>
      </c>
      <c r="I93" s="9">
        <f t="shared" si="82"/>
        <v>273.2018055685333</v>
      </c>
      <c r="J93" s="9">
        <f t="shared" si="83"/>
        <v>1.7544565392260278E-2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19.756243348696248</v>
      </c>
      <c r="O93" s="9">
        <f t="shared" si="98"/>
        <v>6.3450772815103278</v>
      </c>
      <c r="P93" s="9">
        <f t="shared" si="86"/>
        <v>0.11132162328440302</v>
      </c>
      <c r="Q93" s="12">
        <f t="shared" si="87"/>
        <v>5.009473047798136E-2</v>
      </c>
      <c r="R93" s="9">
        <f t="shared" si="88"/>
        <v>2.3873737500000001</v>
      </c>
      <c r="S93" s="13">
        <f t="shared" si="89"/>
        <v>2.0983195646672986E-2</v>
      </c>
      <c r="T93" s="2">
        <f t="shared" si="90"/>
        <v>0.51</v>
      </c>
      <c r="U93" s="14">
        <f t="shared" si="91"/>
        <v>1.0701429779803222E-2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2.6137481078610671E-2</v>
      </c>
      <c r="AK93" s="9">
        <f t="shared" si="93"/>
        <v>10.4025</v>
      </c>
      <c r="AL93" s="1">
        <f t="shared" si="94"/>
        <v>0.45</v>
      </c>
      <c r="AM93" s="17">
        <f t="shared" si="95"/>
        <v>107530.25</v>
      </c>
      <c r="AN93" s="1">
        <f t="shared" si="96"/>
        <v>292369531.22120947</v>
      </c>
    </row>
    <row r="94" spans="1:48" x14ac:dyDescent="0.15">
      <c r="C94" s="7">
        <v>5</v>
      </c>
      <c r="D94" s="8">
        <v>7.5633472732258102</v>
      </c>
      <c r="E94" s="10">
        <f t="shared" si="97"/>
        <v>5.1805568533333103E-2</v>
      </c>
      <c r="F94" s="7" t="s">
        <v>85</v>
      </c>
      <c r="G94" s="1">
        <v>6</v>
      </c>
      <c r="H94" s="9">
        <f t="shared" si="81"/>
        <v>7.5633472732258102</v>
      </c>
      <c r="I94" s="9">
        <f t="shared" si="82"/>
        <v>280.71334727322579</v>
      </c>
      <c r="J94" s="9">
        <f t="shared" si="83"/>
        <v>4.5531958018243807E-2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11.539030658225924</v>
      </c>
      <c r="P94" s="9">
        <f t="shared" si="86"/>
        <v>0.52539465950157094</v>
      </c>
      <c r="Q94" s="12">
        <f t="shared" si="87"/>
        <v>0.23642759677570693</v>
      </c>
      <c r="R94" s="9">
        <f t="shared" si="88"/>
        <v>2.3873737500000001</v>
      </c>
      <c r="S94" s="13">
        <f t="shared" si="89"/>
        <v>9.9032502462468197E-2</v>
      </c>
      <c r="T94" s="2">
        <f t="shared" si="90"/>
        <v>0.51</v>
      </c>
      <c r="U94" s="14">
        <f t="shared" si="91"/>
        <v>5.0506576255858783E-2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4.1356732741141426E-2</v>
      </c>
      <c r="AK94" s="9">
        <f t="shared" si="93"/>
        <v>10.4025</v>
      </c>
      <c r="AL94" s="1">
        <f t="shared" si="94"/>
        <v>0.45</v>
      </c>
      <c r="AM94" s="17">
        <f t="shared" si="95"/>
        <v>107530.25</v>
      </c>
      <c r="AN94" s="1">
        <f t="shared" si="96"/>
        <v>462609557.82243574</v>
      </c>
    </row>
    <row r="95" spans="1:48" x14ac:dyDescent="0.15">
      <c r="C95" s="7">
        <v>6</v>
      </c>
      <c r="D95" s="8">
        <v>11.5401906956</v>
      </c>
      <c r="E95" s="10">
        <f t="shared" si="97"/>
        <v>7.5633472732258102</v>
      </c>
      <c r="F95" s="7" t="s">
        <v>83</v>
      </c>
      <c r="G95" s="1">
        <v>7</v>
      </c>
      <c r="H95" s="9">
        <f t="shared" si="81"/>
        <v>11.5401906956</v>
      </c>
      <c r="I95" s="9">
        <f t="shared" si="82"/>
        <v>284.69019069559999</v>
      </c>
      <c r="J95" s="9">
        <f t="shared" si="83"/>
        <v>7.3916955711682553E-2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16.318910998724352</v>
      </c>
      <c r="P95" s="9">
        <f t="shared" si="86"/>
        <v>1.2062442215555973</v>
      </c>
      <c r="Q95" s="12">
        <f t="shared" si="87"/>
        <v>0.54280989970001881</v>
      </c>
      <c r="R95" s="9">
        <f t="shared" si="88"/>
        <v>2.3873737500000001</v>
      </c>
      <c r="S95" s="13">
        <f t="shared" si="89"/>
        <v>0.22736695488086806</v>
      </c>
      <c r="T95" s="2">
        <f t="shared" si="90"/>
        <v>0.51</v>
      </c>
      <c r="U95" s="14">
        <f t="shared" si="91"/>
        <v>0.11595714698924271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8.1416079817256681E-2</v>
      </c>
      <c r="AK95" s="9">
        <f t="shared" si="93"/>
        <v>10.4025</v>
      </c>
      <c r="AL95" s="1">
        <f t="shared" si="94"/>
        <v>0.45</v>
      </c>
      <c r="AM95" s="17">
        <f t="shared" si="95"/>
        <v>107530.25</v>
      </c>
      <c r="AN95" s="1">
        <f t="shared" si="96"/>
        <v>910706774.62945402</v>
      </c>
    </row>
    <row r="96" spans="1:48" x14ac:dyDescent="0.15">
      <c r="C96" s="7">
        <v>7</v>
      </c>
      <c r="D96" s="8">
        <v>15.3533809154839</v>
      </c>
      <c r="E96" s="10">
        <f t="shared" si="97"/>
        <v>11.5401906956</v>
      </c>
      <c r="F96" s="7" t="s">
        <v>83</v>
      </c>
      <c r="G96" s="1">
        <v>8</v>
      </c>
      <c r="H96" s="9">
        <f t="shared" si="81"/>
        <v>15.3533809154839</v>
      </c>
      <c r="I96" s="9">
        <f t="shared" si="82"/>
        <v>288.50338091548389</v>
      </c>
      <c r="J96" s="9">
        <f t="shared" si="83"/>
        <v>0.11616206907484194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20.417941777168753</v>
      </c>
      <c r="P96" s="9">
        <f t="shared" si="86"/>
        <v>2.3717903630855779</v>
      </c>
      <c r="Q96" s="12">
        <f t="shared" si="87"/>
        <v>1.0673056633885101</v>
      </c>
      <c r="R96" s="9">
        <f t="shared" si="88"/>
        <v>2.3873737500000001</v>
      </c>
      <c r="S96" s="13">
        <f t="shared" si="89"/>
        <v>0.44706266180086385</v>
      </c>
      <c r="T96" s="2">
        <f t="shared" si="90"/>
        <v>0.51</v>
      </c>
      <c r="U96" s="14">
        <f t="shared" si="91"/>
        <v>0.22800195751844057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0.11519759019180983</v>
      </c>
      <c r="AK96" s="9">
        <f t="shared" si="93"/>
        <v>10.4025</v>
      </c>
      <c r="AL96" s="1">
        <f t="shared" si="94"/>
        <v>0.45</v>
      </c>
      <c r="AM96" s="17">
        <f t="shared" si="95"/>
        <v>107530.25</v>
      </c>
      <c r="AN96" s="1">
        <f t="shared" si="96"/>
        <v>1288581150.6049955</v>
      </c>
    </row>
    <row r="97" spans="1:50" x14ac:dyDescent="0.15">
      <c r="C97" s="7">
        <v>8</v>
      </c>
      <c r="D97" s="8">
        <v>13.0490045202581</v>
      </c>
      <c r="E97" s="10">
        <f t="shared" si="97"/>
        <v>15.3533809154839</v>
      </c>
      <c r="F97" s="7" t="s">
        <v>83</v>
      </c>
      <c r="G97" s="1">
        <v>9</v>
      </c>
      <c r="H97" s="9">
        <f t="shared" si="81"/>
        <v>13.0490045202581</v>
      </c>
      <c r="I97" s="9">
        <f t="shared" si="82"/>
        <v>286.19900452025809</v>
      </c>
      <c r="J97" s="9">
        <f t="shared" si="83"/>
        <v>8.8521769037130216E-2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23.351426414083175</v>
      </c>
      <c r="P97" s="9">
        <f t="shared" si="86"/>
        <v>2.0671095757150129</v>
      </c>
      <c r="Q97" s="12">
        <f t="shared" si="87"/>
        <v>0.93019930907175585</v>
      </c>
      <c r="R97" s="9">
        <f t="shared" si="88"/>
        <v>2.3873737500000001</v>
      </c>
      <c r="S97" s="13">
        <f t="shared" si="89"/>
        <v>0.38963287967447735</v>
      </c>
      <c r="T97" s="2">
        <f t="shared" si="90"/>
        <v>0.51</v>
      </c>
      <c r="U97" s="14">
        <f t="shared" si="91"/>
        <v>0.19871276863398346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0.106366899743146</v>
      </c>
      <c r="AK97" s="9">
        <f t="shared" si="93"/>
        <v>10.4025</v>
      </c>
      <c r="AL97" s="1">
        <f t="shared" si="94"/>
        <v>0.45</v>
      </c>
      <c r="AM97" s="17">
        <f t="shared" si="95"/>
        <v>107530.25</v>
      </c>
      <c r="AN97" s="1">
        <f t="shared" si="96"/>
        <v>1189802510.8779919</v>
      </c>
    </row>
    <row r="98" spans="1:50" x14ac:dyDescent="0.15">
      <c r="C98" s="7">
        <v>9</v>
      </c>
      <c r="D98" s="8">
        <v>8.6404013924333292</v>
      </c>
      <c r="E98" s="10">
        <f t="shared" si="97"/>
        <v>13.0490045202581</v>
      </c>
      <c r="F98" s="7" t="s">
        <v>83</v>
      </c>
      <c r="G98" s="1">
        <v>10</v>
      </c>
      <c r="H98" s="9">
        <f t="shared" si="81"/>
        <v>8.6404013924333292</v>
      </c>
      <c r="I98" s="9">
        <f t="shared" si="82"/>
        <v>281.7904013924333</v>
      </c>
      <c r="J98" s="9">
        <f t="shared" si="83"/>
        <v>5.198681792162347E-2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26.589591838368161</v>
      </c>
      <c r="P98" s="9">
        <f t="shared" si="86"/>
        <v>1.382308269511531</v>
      </c>
      <c r="Q98" s="12">
        <f t="shared" si="87"/>
        <v>0.622038721280189</v>
      </c>
      <c r="R98" s="9">
        <f t="shared" si="88"/>
        <v>2.3873737500000001</v>
      </c>
      <c r="S98" s="13">
        <f t="shared" si="89"/>
        <v>0.26055355650961187</v>
      </c>
      <c r="T98" s="2">
        <f t="shared" si="90"/>
        <v>0.51</v>
      </c>
      <c r="U98" s="14">
        <f t="shared" si="91"/>
        <v>0.13288231381990206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8.3313017616700472E-2</v>
      </c>
      <c r="AK98" s="9">
        <f t="shared" si="93"/>
        <v>10.4025</v>
      </c>
      <c r="AL98" s="1">
        <f t="shared" si="94"/>
        <v>0.45</v>
      </c>
      <c r="AM98" s="17">
        <f t="shared" si="95"/>
        <v>107530.25</v>
      </c>
      <c r="AN98" s="1">
        <f t="shared" si="96"/>
        <v>931925606.44844782</v>
      </c>
    </row>
    <row r="99" spans="1:50" x14ac:dyDescent="0.15">
      <c r="C99" s="7">
        <v>10</v>
      </c>
      <c r="D99" s="8">
        <v>2.4663241020322602</v>
      </c>
      <c r="E99" s="10">
        <f t="shared" si="97"/>
        <v>8.6404013924333292</v>
      </c>
      <c r="F99" s="7" t="s">
        <v>83</v>
      </c>
      <c r="G99" s="1">
        <v>11</v>
      </c>
      <c r="H99" s="9">
        <f t="shared" si="81"/>
        <v>2.4663241020322602</v>
      </c>
      <c r="I99" s="9">
        <f t="shared" si="82"/>
        <v>275.61632410203225</v>
      </c>
      <c r="J99" s="9">
        <f t="shared" si="83"/>
        <v>2.3973813812422778E-2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23.9469193904138</v>
      </c>
      <c r="O99" s="9">
        <f t="shared" si="98"/>
        <v>6.5656391784428294</v>
      </c>
      <c r="P99" s="9">
        <f t="shared" si="86"/>
        <v>0.15740341122353685</v>
      </c>
      <c r="Q99" s="12">
        <f t="shared" si="87"/>
        <v>7.0831535050591587E-2</v>
      </c>
      <c r="R99" s="9">
        <f t="shared" si="88"/>
        <v>2.3873737500000001</v>
      </c>
      <c r="S99" s="13">
        <f t="shared" si="89"/>
        <v>2.9669227556259923E-2</v>
      </c>
      <c r="T99" s="2">
        <f t="shared" si="90"/>
        <v>0.51</v>
      </c>
      <c r="U99" s="14">
        <f t="shared" si="91"/>
        <v>1.5131306053692561E-2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3.4899088775188311E-2</v>
      </c>
      <c r="AK99" s="9">
        <f t="shared" si="93"/>
        <v>10.4025</v>
      </c>
      <c r="AL99" s="1">
        <f t="shared" si="94"/>
        <v>0.45</v>
      </c>
      <c r="AM99" s="17">
        <f t="shared" si="95"/>
        <v>107530.25</v>
      </c>
      <c r="AN99" s="1">
        <f t="shared" si="96"/>
        <v>390375422.73341125</v>
      </c>
    </row>
    <row r="100" spans="1:50" x14ac:dyDescent="0.15">
      <c r="C100" s="7">
        <v>11</v>
      </c>
      <c r="D100" s="8">
        <v>-0.7482759551</v>
      </c>
      <c r="E100" s="10">
        <f t="shared" si="97"/>
        <v>2.4663241020322602</v>
      </c>
      <c r="F100" s="7" t="s">
        <v>85</v>
      </c>
      <c r="G100" s="1">
        <v>12</v>
      </c>
      <c r="H100" s="9">
        <f t="shared" si="81"/>
        <v>-0.7482759551</v>
      </c>
      <c r="I100" s="9">
        <f t="shared" si="82"/>
        <v>272.40172404489999</v>
      </c>
      <c r="J100" s="9">
        <f t="shared" si="83"/>
        <v>1.5800885063130002E-2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11.713510767219292</v>
      </c>
      <c r="P100" s="9">
        <f t="shared" si="86"/>
        <v>0.18508383731856776</v>
      </c>
      <c r="Q100" s="12">
        <f t="shared" si="87"/>
        <v>8.3287726793355499E-2</v>
      </c>
      <c r="R100" s="9">
        <f t="shared" si="88"/>
        <v>2.3873737500000001</v>
      </c>
      <c r="S100" s="13">
        <f t="shared" si="89"/>
        <v>3.4886756542981803E-2</v>
      </c>
      <c r="T100" s="2">
        <f t="shared" si="90"/>
        <v>0.51</v>
      </c>
      <c r="U100" s="14">
        <f t="shared" si="91"/>
        <v>1.7792245836920718E-2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3.5701362119831596E-2</v>
      </c>
      <c r="AK100" s="9">
        <f t="shared" si="93"/>
        <v>10.4025</v>
      </c>
      <c r="AL100" s="1">
        <f t="shared" si="94"/>
        <v>0.45</v>
      </c>
      <c r="AM100" s="17">
        <f t="shared" si="95"/>
        <v>107530.25</v>
      </c>
      <c r="AN100" s="1">
        <f t="shared" si="96"/>
        <v>399349519.3947984</v>
      </c>
      <c r="AO100" s="1">
        <f>SUM(AN89:AN100)</f>
        <v>7360902890.0423174</v>
      </c>
    </row>
    <row r="101" spans="1:50" x14ac:dyDescent="0.15">
      <c r="C101" s="7">
        <v>12</v>
      </c>
      <c r="D101" s="8">
        <v>-11.698646394548399</v>
      </c>
      <c r="E101" s="10">
        <f t="shared" si="97"/>
        <v>-0.7482759551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-1.24950380780645</v>
      </c>
      <c r="E105" s="7"/>
      <c r="F105" s="7"/>
      <c r="G105" s="1">
        <v>1</v>
      </c>
      <c r="H105" s="9">
        <f t="shared" ref="H105:H116" si="99">E106</f>
        <v>-1.24950380780645</v>
      </c>
      <c r="I105" s="9">
        <f t="shared" ref="I105:I116" si="100">H105+273.15</f>
        <v>271.90049619219354</v>
      </c>
      <c r="J105" s="9">
        <f t="shared" ref="J105:J116" si="101">EXP(($C$15*(I105-$C$13))/($C$16*I105*$C$13))</f>
        <v>1.4793297328637761E-2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9.584432488188065E-3</v>
      </c>
      <c r="Q105" s="12">
        <f t="shared" ref="Q105:Q116" si="105">P105*$B$107</f>
        <v>2.8753297464564195E-3</v>
      </c>
      <c r="R105" s="9">
        <f t="shared" ref="R105:R116" si="106">L105*$B$107</f>
        <v>0.19436706250000002</v>
      </c>
      <c r="S105" s="13">
        <f t="shared" ref="S105:S116" si="107">Q105/R105</f>
        <v>1.4793297328637763E-2</v>
      </c>
      <c r="T105" s="2">
        <f t="shared" ref="T105:T116" si="108">$B$106/100</f>
        <v>0.01</v>
      </c>
      <c r="U105" s="14">
        <f t="shared" ref="U105:U116" si="109">S105*T105</f>
        <v>1.4793297328637763E-4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5.6379329732863777E-3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6283.333333333333</v>
      </c>
      <c r="AX105" s="1">
        <f t="shared" ref="AX105:AX116" si="116">AW105*10000*AV105*0.67*AU105*AT105</f>
        <v>4613255.2231036332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-9.5214642309999995</v>
      </c>
      <c r="E106" s="10">
        <f t="shared" ref="E106:E117" si="117">D105</f>
        <v>-1.24950380780645</v>
      </c>
      <c r="F106" s="7" t="s">
        <v>83</v>
      </c>
      <c r="G106" s="1">
        <v>2</v>
      </c>
      <c r="H106" s="9">
        <f t="shared" si="99"/>
        <v>-9.5214642309999995</v>
      </c>
      <c r="I106" s="9">
        <f t="shared" si="100"/>
        <v>263.628535769</v>
      </c>
      <c r="J106" s="9">
        <f t="shared" si="101"/>
        <v>4.8092837119064471E-3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1.2861959841784789</v>
      </c>
      <c r="P106" s="9">
        <f t="shared" si="104"/>
        <v>6.1856813970290409E-3</v>
      </c>
      <c r="Q106" s="12">
        <f t="shared" si="105"/>
        <v>1.8557044191087123E-3</v>
      </c>
      <c r="R106" s="9">
        <f t="shared" si="106"/>
        <v>0.19436706250000002</v>
      </c>
      <c r="S106" s="13">
        <f t="shared" si="107"/>
        <v>9.5474222599248888E-3</v>
      </c>
      <c r="T106" s="2">
        <f t="shared" si="108"/>
        <v>0.01</v>
      </c>
      <c r="U106" s="14">
        <f t="shared" si="109"/>
        <v>9.547422259924889E-5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5.5854742225992489E-3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6283.333333333333</v>
      </c>
      <c r="AX106" s="1">
        <f t="shared" si="116"/>
        <v>4570330.6961978404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-12.112272651862099</v>
      </c>
      <c r="E107" s="10">
        <f t="shared" si="117"/>
        <v>-9.5214642309999995</v>
      </c>
      <c r="F107" s="7" t="s">
        <v>83</v>
      </c>
      <c r="G107" s="1">
        <v>3</v>
      </c>
      <c r="H107" s="9">
        <f t="shared" si="99"/>
        <v>-12.112272651862099</v>
      </c>
      <c r="I107" s="9">
        <f t="shared" si="100"/>
        <v>261.03772734813788</v>
      </c>
      <c r="J107" s="9">
        <f t="shared" si="101"/>
        <v>3.3333555415996428E-3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1.9279005111147833</v>
      </c>
      <c r="P107" s="9">
        <f t="shared" si="104"/>
        <v>6.4263778523772465E-3</v>
      </c>
      <c r="Q107" s="12">
        <f t="shared" si="105"/>
        <v>1.9279133557131738E-3</v>
      </c>
      <c r="R107" s="9">
        <f t="shared" si="106"/>
        <v>0.19436706250000002</v>
      </c>
      <c r="S107" s="13">
        <f t="shared" si="107"/>
        <v>9.9189303522718708E-3</v>
      </c>
      <c r="T107" s="2">
        <f t="shared" si="108"/>
        <v>0.01</v>
      </c>
      <c r="U107" s="14">
        <f t="shared" si="109"/>
        <v>9.9189303522718706E-5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5.5891893035227187E-3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6283.333333333333</v>
      </c>
      <c r="AX107" s="1">
        <f t="shared" si="116"/>
        <v>4573370.5720806606</v>
      </c>
    </row>
    <row r="108" spans="1:50" x14ac:dyDescent="0.15">
      <c r="C108" s="7">
        <v>3</v>
      </c>
      <c r="D108" s="8">
        <v>-3.1067209715483899</v>
      </c>
      <c r="E108" s="10">
        <f t="shared" si="117"/>
        <v>-12.112272651862099</v>
      </c>
      <c r="F108" s="7" t="s">
        <v>83</v>
      </c>
      <c r="G108" s="1">
        <v>4</v>
      </c>
      <c r="H108" s="9">
        <f t="shared" si="99"/>
        <v>-3.1067209715483899</v>
      </c>
      <c r="I108" s="9">
        <f t="shared" si="100"/>
        <v>270.04327902845159</v>
      </c>
      <c r="J108" s="9">
        <f t="shared" si="101"/>
        <v>1.1563930674298768E-2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2.5693643415957395</v>
      </c>
      <c r="P108" s="9">
        <f t="shared" si="104"/>
        <v>2.9711951123228428E-2</v>
      </c>
      <c r="Q108" s="12">
        <f t="shared" si="105"/>
        <v>8.9135853369685276E-3</v>
      </c>
      <c r="R108" s="9">
        <f t="shared" si="106"/>
        <v>0.19436706250000002</v>
      </c>
      <c r="S108" s="13">
        <f t="shared" si="107"/>
        <v>4.5859546480353515E-2</v>
      </c>
      <c r="T108" s="2">
        <f t="shared" si="108"/>
        <v>0.01</v>
      </c>
      <c r="U108" s="14">
        <f t="shared" si="109"/>
        <v>4.5859546480353513E-4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5.9485954648035352E-3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6283.333333333333</v>
      </c>
      <c r="AX108" s="1">
        <f t="shared" si="116"/>
        <v>4867455.7197048757</v>
      </c>
    </row>
    <row r="109" spans="1:50" x14ac:dyDescent="0.15">
      <c r="C109" s="7">
        <v>4</v>
      </c>
      <c r="D109" s="8">
        <v>5.1805568533333103E-2</v>
      </c>
      <c r="E109" s="10">
        <f t="shared" si="117"/>
        <v>-3.1067209715483899</v>
      </c>
      <c r="F109" s="7" t="s">
        <v>83</v>
      </c>
      <c r="G109" s="1">
        <v>5</v>
      </c>
      <c r="H109" s="9">
        <f t="shared" si="99"/>
        <v>5.1805568533333103E-2</v>
      </c>
      <c r="I109" s="9">
        <f t="shared" si="100"/>
        <v>273.2018055685333</v>
      </c>
      <c r="J109" s="9">
        <f t="shared" si="101"/>
        <v>1.7544565392260278E-2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2.4126697709488854</v>
      </c>
      <c r="O109" s="9">
        <f t="shared" si="118"/>
        <v>0.77487282785695921</v>
      </c>
      <c r="P109" s="9">
        <f t="shared" si="104"/>
        <v>1.3594806999022062E-2</v>
      </c>
      <c r="Q109" s="12">
        <f t="shared" si="105"/>
        <v>4.0784420997066187E-3</v>
      </c>
      <c r="R109" s="9">
        <f t="shared" si="106"/>
        <v>0.19436706250000002</v>
      </c>
      <c r="S109" s="13">
        <f t="shared" si="107"/>
        <v>2.0983195646672996E-2</v>
      </c>
      <c r="T109" s="2">
        <f t="shared" si="108"/>
        <v>0.01</v>
      </c>
      <c r="U109" s="14">
        <f t="shared" si="109"/>
        <v>2.0983195646672996E-4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5.6998319564667303E-3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6283.333333333333</v>
      </c>
      <c r="AX109" s="1">
        <f t="shared" si="116"/>
        <v>4663904.247988211</v>
      </c>
    </row>
    <row r="110" spans="1:50" x14ac:dyDescent="0.15">
      <c r="C110" s="7">
        <v>5</v>
      </c>
      <c r="D110" s="8">
        <v>7.5633472732258102</v>
      </c>
      <c r="E110" s="10">
        <f t="shared" si="117"/>
        <v>5.1805568533333103E-2</v>
      </c>
      <c r="F110" s="7" t="s">
        <v>85</v>
      </c>
      <c r="G110" s="1">
        <v>6</v>
      </c>
      <c r="H110" s="9">
        <f t="shared" si="99"/>
        <v>7.5633472732258102</v>
      </c>
      <c r="I110" s="9">
        <f t="shared" si="100"/>
        <v>280.71334727322579</v>
      </c>
      <c r="J110" s="9">
        <f t="shared" si="101"/>
        <v>4.5531958018243807E-2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1.4091682291912706</v>
      </c>
      <c r="P110" s="9">
        <f t="shared" si="104"/>
        <v>6.4162188652179902E-2</v>
      </c>
      <c r="Q110" s="12">
        <f t="shared" si="105"/>
        <v>1.924865659565397E-2</v>
      </c>
      <c r="R110" s="9">
        <f t="shared" si="106"/>
        <v>0.19436706250000002</v>
      </c>
      <c r="S110" s="13">
        <f t="shared" si="107"/>
        <v>9.9032502462468239E-2</v>
      </c>
      <c r="T110" s="2">
        <f t="shared" si="108"/>
        <v>0.01</v>
      </c>
      <c r="U110" s="14">
        <f t="shared" si="109"/>
        <v>9.903250246246823E-4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6.480325024624682E-3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6283.333333333333</v>
      </c>
      <c r="AX110" s="1">
        <f t="shared" si="116"/>
        <v>5302544.994576768</v>
      </c>
    </row>
    <row r="111" spans="1:50" x14ac:dyDescent="0.15">
      <c r="C111" s="7">
        <v>6</v>
      </c>
      <c r="D111" s="8">
        <v>11.5401906956</v>
      </c>
      <c r="E111" s="10">
        <f t="shared" si="117"/>
        <v>7.5633472732258102</v>
      </c>
      <c r="F111" s="7" t="s">
        <v>83</v>
      </c>
      <c r="G111" s="1">
        <v>7</v>
      </c>
      <c r="H111" s="9">
        <f t="shared" si="99"/>
        <v>11.5401906956</v>
      </c>
      <c r="I111" s="9">
        <f t="shared" si="100"/>
        <v>284.69019069559999</v>
      </c>
      <c r="J111" s="9">
        <f t="shared" si="101"/>
        <v>7.3916955711682553E-2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1.9928962488724242</v>
      </c>
      <c r="P111" s="9">
        <f t="shared" si="104"/>
        <v>0.14730882376588128</v>
      </c>
      <c r="Q111" s="12">
        <f t="shared" si="105"/>
        <v>4.4192647129764381E-2</v>
      </c>
      <c r="R111" s="9">
        <f t="shared" si="106"/>
        <v>0.19436706250000002</v>
      </c>
      <c r="S111" s="13">
        <f t="shared" si="107"/>
        <v>0.22736695488086814</v>
      </c>
      <c r="T111" s="2">
        <f t="shared" si="108"/>
        <v>0.01</v>
      </c>
      <c r="U111" s="14">
        <f t="shared" si="109"/>
        <v>2.2736695488086815E-3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1.2223669548808682E-2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6283.333333333333</v>
      </c>
      <c r="AX111" s="1">
        <f t="shared" si="116"/>
        <v>10002053.5289663</v>
      </c>
    </row>
    <row r="112" spans="1:50" x14ac:dyDescent="0.15">
      <c r="C112" s="7">
        <v>7</v>
      </c>
      <c r="D112" s="8">
        <v>15.3533809154839</v>
      </c>
      <c r="E112" s="10">
        <f t="shared" si="117"/>
        <v>11.5401906956</v>
      </c>
      <c r="F112" s="7" t="s">
        <v>83</v>
      </c>
      <c r="G112" s="1">
        <v>8</v>
      </c>
      <c r="H112" s="9">
        <f t="shared" si="99"/>
        <v>15.3533809154839</v>
      </c>
      <c r="I112" s="9">
        <f t="shared" si="100"/>
        <v>288.50338091548389</v>
      </c>
      <c r="J112" s="9">
        <f t="shared" si="101"/>
        <v>0.11616206907484194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2.4934776334398761</v>
      </c>
      <c r="P112" s="9">
        <f t="shared" si="104"/>
        <v>0.28964752109221631</v>
      </c>
      <c r="Q112" s="12">
        <f t="shared" si="105"/>
        <v>8.6894256327664884E-2</v>
      </c>
      <c r="R112" s="9">
        <f t="shared" si="106"/>
        <v>0.19436706250000002</v>
      </c>
      <c r="S112" s="13">
        <f t="shared" si="107"/>
        <v>0.4470626618008639</v>
      </c>
      <c r="T112" s="2">
        <f t="shared" si="108"/>
        <v>0.01</v>
      </c>
      <c r="U112" s="14">
        <f t="shared" si="109"/>
        <v>4.4706266180086392E-3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1.442062661800864E-2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6283.333333333333</v>
      </c>
      <c r="AX112" s="1">
        <f t="shared" si="116"/>
        <v>11799720.106849249</v>
      </c>
    </row>
    <row r="113" spans="1:53" x14ac:dyDescent="0.15">
      <c r="C113" s="7">
        <v>8</v>
      </c>
      <c r="D113" s="8">
        <v>13.0490045202581</v>
      </c>
      <c r="E113" s="10">
        <f t="shared" si="117"/>
        <v>15.3533809154839</v>
      </c>
      <c r="F113" s="7" t="s">
        <v>83</v>
      </c>
      <c r="G113" s="1">
        <v>9</v>
      </c>
      <c r="H113" s="9">
        <f t="shared" si="99"/>
        <v>13.0490045202581</v>
      </c>
      <c r="I113" s="9">
        <f t="shared" si="100"/>
        <v>286.19900452025809</v>
      </c>
      <c r="J113" s="9">
        <f t="shared" si="101"/>
        <v>8.8521769037130216E-2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2.8517203206809931</v>
      </c>
      <c r="P113" s="9">
        <f t="shared" si="104"/>
        <v>0.25243932758581378</v>
      </c>
      <c r="Q113" s="12">
        <f t="shared" si="105"/>
        <v>7.5731798275744125E-2</v>
      </c>
      <c r="R113" s="9">
        <f t="shared" si="106"/>
        <v>0.19436706250000002</v>
      </c>
      <c r="S113" s="13">
        <f t="shared" si="107"/>
        <v>0.38963287967447735</v>
      </c>
      <c r="T113" s="2">
        <f t="shared" si="108"/>
        <v>0.01</v>
      </c>
      <c r="U113" s="14">
        <f t="shared" si="109"/>
        <v>3.8963287967447736E-3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1.3846328796744772E-2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6283.333333333333</v>
      </c>
      <c r="AX113" s="1">
        <f t="shared" si="116"/>
        <v>11329799.226960137</v>
      </c>
    </row>
    <row r="114" spans="1:53" x14ac:dyDescent="0.15">
      <c r="C114" s="7">
        <v>9</v>
      </c>
      <c r="D114" s="8">
        <v>8.6404013924333292</v>
      </c>
      <c r="E114" s="10">
        <f t="shared" si="117"/>
        <v>13.0490045202581</v>
      </c>
      <c r="F114" s="7" t="s">
        <v>83</v>
      </c>
      <c r="G114" s="1">
        <v>10</v>
      </c>
      <c r="H114" s="9">
        <f t="shared" si="99"/>
        <v>8.6404013924333292</v>
      </c>
      <c r="I114" s="9">
        <f t="shared" si="100"/>
        <v>281.7904013924333</v>
      </c>
      <c r="J114" s="9">
        <f t="shared" si="101"/>
        <v>5.198681792162347E-2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3.2471712014285128</v>
      </c>
      <c r="P114" s="9">
        <f t="shared" si="104"/>
        <v>0.16881009800900343</v>
      </c>
      <c r="Q114" s="12">
        <f t="shared" si="105"/>
        <v>5.0643029402701024E-2</v>
      </c>
      <c r="R114" s="9">
        <f t="shared" si="106"/>
        <v>0.19436706250000002</v>
      </c>
      <c r="S114" s="13">
        <f t="shared" si="107"/>
        <v>0.26055355650961193</v>
      </c>
      <c r="T114" s="2">
        <f t="shared" si="108"/>
        <v>0.01</v>
      </c>
      <c r="U114" s="14">
        <f t="shared" si="109"/>
        <v>2.6055355650961192E-3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1.2555535565096119E-2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6283.333333333333</v>
      </c>
      <c r="AX114" s="1">
        <f t="shared" si="116"/>
        <v>10273603.872019811</v>
      </c>
    </row>
    <row r="115" spans="1:53" x14ac:dyDescent="0.15">
      <c r="C115" s="7">
        <v>10</v>
      </c>
      <c r="D115" s="8">
        <v>2.4663241020322602</v>
      </c>
      <c r="E115" s="10">
        <f t="shared" si="117"/>
        <v>8.6404013924333292</v>
      </c>
      <c r="F115" s="7" t="s">
        <v>83</v>
      </c>
      <c r="G115" s="1">
        <v>11</v>
      </c>
      <c r="H115" s="9">
        <f t="shared" si="99"/>
        <v>2.4663241020322602</v>
      </c>
      <c r="I115" s="9">
        <f t="shared" si="100"/>
        <v>275.61632410203225</v>
      </c>
      <c r="J115" s="9">
        <f t="shared" si="101"/>
        <v>2.3973813812422778E-2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2.9244430482485342</v>
      </c>
      <c r="O115" s="9">
        <f t="shared" si="118"/>
        <v>0.80180826350430889</v>
      </c>
      <c r="P115" s="9">
        <f t="shared" si="104"/>
        <v>1.9222402022514323E-2</v>
      </c>
      <c r="Q115" s="12">
        <f t="shared" si="105"/>
        <v>5.7667206067542965E-3</v>
      </c>
      <c r="R115" s="9">
        <f t="shared" si="106"/>
        <v>0.19436706250000002</v>
      </c>
      <c r="S115" s="13">
        <f t="shared" si="107"/>
        <v>2.966922755625993E-2</v>
      </c>
      <c r="T115" s="2">
        <f t="shared" si="108"/>
        <v>0.01</v>
      </c>
      <c r="U115" s="14">
        <f t="shared" si="109"/>
        <v>2.9669227556259931E-4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5.7866922755625992E-3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6283.333333333333</v>
      </c>
      <c r="AX115" s="1">
        <f t="shared" si="116"/>
        <v>4734977.9593374068</v>
      </c>
    </row>
    <row r="116" spans="1:53" x14ac:dyDescent="0.15">
      <c r="C116" s="7">
        <v>11</v>
      </c>
      <c r="D116" s="8">
        <v>-0.7482759551</v>
      </c>
      <c r="E116" s="10">
        <f t="shared" si="117"/>
        <v>2.4663241020322602</v>
      </c>
      <c r="F116" s="7" t="s">
        <v>85</v>
      </c>
      <c r="G116" s="1">
        <v>12</v>
      </c>
      <c r="H116" s="9">
        <f t="shared" si="99"/>
        <v>-0.7482759551</v>
      </c>
      <c r="I116" s="9">
        <f t="shared" si="100"/>
        <v>272.40172404489999</v>
      </c>
      <c r="J116" s="9">
        <f t="shared" si="101"/>
        <v>1.5800885063130002E-2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1.4304760698151282</v>
      </c>
      <c r="P116" s="9">
        <f t="shared" si="104"/>
        <v>2.2602787964706769E-2</v>
      </c>
      <c r="Q116" s="12">
        <f t="shared" si="105"/>
        <v>6.7808363894120306E-3</v>
      </c>
      <c r="R116" s="9">
        <f t="shared" si="106"/>
        <v>0.19436706250000002</v>
      </c>
      <c r="S116" s="13">
        <f t="shared" si="107"/>
        <v>3.488675654298181E-2</v>
      </c>
      <c r="T116" s="2">
        <f t="shared" si="108"/>
        <v>0.01</v>
      </c>
      <c r="U116" s="14">
        <f t="shared" si="109"/>
        <v>3.4886756542981808E-4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5.8388675654298177E-3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6283.333333333333</v>
      </c>
      <c r="AX116" s="1">
        <f t="shared" si="116"/>
        <v>4777670.5435943259</v>
      </c>
      <c r="AY116" s="1">
        <f>SUM(AX105:AX116)</f>
        <v>81508686.691379234</v>
      </c>
    </row>
    <row r="117" spans="1:53" x14ac:dyDescent="0.15">
      <c r="C117" s="7">
        <v>12</v>
      </c>
      <c r="D117" s="8">
        <v>-11.698646394548399</v>
      </c>
      <c r="E117" s="10">
        <f t="shared" si="117"/>
        <v>-0.7482759551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-1.24950380780645</v>
      </c>
      <c r="E121" s="7"/>
      <c r="F121" s="7"/>
      <c r="G121" s="1">
        <v>1</v>
      </c>
      <c r="H121" s="9">
        <f t="shared" ref="H121:H132" si="119">E122</f>
        <v>-1.24950380780645</v>
      </c>
      <c r="I121" s="9">
        <f t="shared" ref="I121:I132" si="120">H121+273.15</f>
        <v>271.90049619219354</v>
      </c>
      <c r="J121" s="9">
        <f t="shared" ref="J121:J132" si="121">EXP(($C$15*(I121-$C$13))/($C$16*I121*$C$13))</f>
        <v>1.4793297328637761E-2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4.2116517494631706E-3</v>
      </c>
      <c r="Q121" s="12">
        <f t="shared" ref="Q121:Q132" si="125">P121*$B$123</f>
        <v>1.3898450773228463E-3</v>
      </c>
      <c r="R121" s="9">
        <f t="shared" ref="R121:R132" si="126">L121*$B$123</f>
        <v>9.3951000000000007E-2</v>
      </c>
      <c r="S121" s="13">
        <f t="shared" ref="S121:S132" si="127">Q121/R121</f>
        <v>1.479329732863776E-2</v>
      </c>
      <c r="T121" s="2">
        <f t="shared" ref="T121:T132" si="128">$B$122/100</f>
        <v>0.01</v>
      </c>
      <c r="U121" s="14">
        <f t="shared" ref="U121:U132" si="129">S121*T121</f>
        <v>1.4793297328637761E-4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5.6379329732863777E-3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-9.5214642309999995</v>
      </c>
      <c r="E122" s="10">
        <f t="shared" ref="E122:E133" si="139">D121</f>
        <v>-1.24950380780645</v>
      </c>
      <c r="F122" s="7" t="s">
        <v>83</v>
      </c>
      <c r="G122" s="1">
        <v>2</v>
      </c>
      <c r="H122" s="9">
        <f t="shared" si="119"/>
        <v>-9.5214642309999995</v>
      </c>
      <c r="I122" s="9">
        <f t="shared" si="120"/>
        <v>263.628535769</v>
      </c>
      <c r="J122" s="9">
        <f t="shared" si="121"/>
        <v>4.8092837119064471E-3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0.56518834825053688</v>
      </c>
      <c r="P122" s="9">
        <f t="shared" si="124"/>
        <v>2.7181511174006155E-3</v>
      </c>
      <c r="Q122" s="12">
        <f t="shared" si="125"/>
        <v>8.9698986874220312E-4</v>
      </c>
      <c r="R122" s="9">
        <f t="shared" si="126"/>
        <v>9.3951000000000007E-2</v>
      </c>
      <c r="S122" s="13">
        <f t="shared" si="127"/>
        <v>9.547422259924887E-3</v>
      </c>
      <c r="T122" s="2">
        <f t="shared" si="128"/>
        <v>0.01</v>
      </c>
      <c r="U122" s="14">
        <f t="shared" si="129"/>
        <v>9.5474222599248876E-5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5.5854742225992489E-3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-12.112272651862099</v>
      </c>
      <c r="E123" s="10">
        <f t="shared" si="139"/>
        <v>-9.5214642309999995</v>
      </c>
      <c r="F123" s="7" t="s">
        <v>83</v>
      </c>
      <c r="G123" s="1">
        <v>3</v>
      </c>
      <c r="H123" s="9">
        <f t="shared" si="119"/>
        <v>-12.112272651862099</v>
      </c>
      <c r="I123" s="9">
        <f t="shared" si="120"/>
        <v>261.03772734813788</v>
      </c>
      <c r="J123" s="9">
        <f t="shared" si="121"/>
        <v>3.3333555415996428E-3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0.84717019713313624</v>
      </c>
      <c r="P123" s="9">
        <f t="shared" si="124"/>
        <v>2.8239194712918014E-3</v>
      </c>
      <c r="Q123" s="12">
        <f t="shared" si="125"/>
        <v>9.3189342552629448E-4</v>
      </c>
      <c r="R123" s="9">
        <f t="shared" si="126"/>
        <v>9.3951000000000007E-2</v>
      </c>
      <c r="S123" s="13">
        <f t="shared" si="127"/>
        <v>9.9189303522718691E-3</v>
      </c>
      <c r="T123" s="2">
        <f t="shared" si="128"/>
        <v>0.01</v>
      </c>
      <c r="U123" s="14">
        <f t="shared" si="129"/>
        <v>9.9189303522718693E-5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5.5891893035227187E-3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-3.1067209715483899</v>
      </c>
      <c r="E124" s="10">
        <f t="shared" si="139"/>
        <v>-12.112272651862099</v>
      </c>
      <c r="F124" s="7" t="s">
        <v>83</v>
      </c>
      <c r="G124" s="1">
        <v>4</v>
      </c>
      <c r="H124" s="9">
        <f t="shared" si="119"/>
        <v>-3.1067209715483899</v>
      </c>
      <c r="I124" s="9">
        <f t="shared" si="120"/>
        <v>270.04327902845159</v>
      </c>
      <c r="J124" s="9">
        <f t="shared" si="121"/>
        <v>1.1563930674298768E-2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1.1290462776618444</v>
      </c>
      <c r="P124" s="9">
        <f t="shared" si="124"/>
        <v>1.3056212882956646E-2</v>
      </c>
      <c r="Q124" s="12">
        <f t="shared" si="125"/>
        <v>4.3085502513756932E-3</v>
      </c>
      <c r="R124" s="9">
        <f t="shared" si="126"/>
        <v>9.3951000000000007E-2</v>
      </c>
      <c r="S124" s="13">
        <f t="shared" si="127"/>
        <v>4.5859546480353515E-2</v>
      </c>
      <c r="T124" s="2">
        <f t="shared" si="128"/>
        <v>0.01</v>
      </c>
      <c r="U124" s="14">
        <f t="shared" si="129"/>
        <v>4.5859546480353513E-4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5.9485954648035352E-3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5.1805568533333103E-2</v>
      </c>
      <c r="E125" s="10">
        <f t="shared" si="139"/>
        <v>-3.1067209715483899</v>
      </c>
      <c r="F125" s="7" t="s">
        <v>83</v>
      </c>
      <c r="G125" s="1">
        <v>5</v>
      </c>
      <c r="H125" s="9">
        <f t="shared" si="119"/>
        <v>5.1805568533333103E-2</v>
      </c>
      <c r="I125" s="9">
        <f t="shared" si="120"/>
        <v>273.2018055685333</v>
      </c>
      <c r="J125" s="9">
        <f t="shared" si="121"/>
        <v>1.7544565392260278E-2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1.0601905615399434</v>
      </c>
      <c r="O125" s="9">
        <f t="shared" si="140"/>
        <v>0.3404995032389444</v>
      </c>
      <c r="P125" s="9">
        <f t="shared" si="124"/>
        <v>5.9739158006078003E-3</v>
      </c>
      <c r="Q125" s="12">
        <f t="shared" si="125"/>
        <v>1.9713922142005741E-3</v>
      </c>
      <c r="R125" s="9">
        <f t="shared" si="126"/>
        <v>9.3951000000000007E-2</v>
      </c>
      <c r="S125" s="13">
        <f t="shared" si="127"/>
        <v>2.0983195646672989E-2</v>
      </c>
      <c r="T125" s="2">
        <f t="shared" si="128"/>
        <v>0.01</v>
      </c>
      <c r="U125" s="14">
        <f t="shared" si="129"/>
        <v>2.098319564667299E-4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5.6998319564667303E-3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7.5633472732258102</v>
      </c>
      <c r="E126" s="10">
        <f t="shared" si="139"/>
        <v>5.1805568533333103E-2</v>
      </c>
      <c r="F126" s="7" t="s">
        <v>85</v>
      </c>
      <c r="G126" s="1">
        <v>6</v>
      </c>
      <c r="H126" s="9">
        <f t="shared" si="119"/>
        <v>7.5633472732258102</v>
      </c>
      <c r="I126" s="9">
        <f t="shared" si="120"/>
        <v>280.71334727322579</v>
      </c>
      <c r="J126" s="9">
        <f t="shared" si="121"/>
        <v>4.5531958018243807E-2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0.61922558743833656</v>
      </c>
      <c r="P126" s="9">
        <f t="shared" si="124"/>
        <v>2.81945534510647E-2</v>
      </c>
      <c r="Q126" s="12">
        <f t="shared" si="125"/>
        <v>9.3042026388513513E-3</v>
      </c>
      <c r="R126" s="9">
        <f t="shared" si="126"/>
        <v>9.3951000000000007E-2</v>
      </c>
      <c r="S126" s="13">
        <f t="shared" si="127"/>
        <v>9.9032502462468211E-2</v>
      </c>
      <c r="T126" s="2">
        <f t="shared" si="128"/>
        <v>0.01</v>
      </c>
      <c r="U126" s="14">
        <f t="shared" si="129"/>
        <v>9.9032502462468208E-4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6.480325024624682E-3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11.5401906956</v>
      </c>
      <c r="E127" s="10">
        <f t="shared" si="139"/>
        <v>7.5633472732258102</v>
      </c>
      <c r="F127" s="7" t="s">
        <v>83</v>
      </c>
      <c r="G127" s="1">
        <v>7</v>
      </c>
      <c r="H127" s="9">
        <f t="shared" si="119"/>
        <v>11.5401906956</v>
      </c>
      <c r="I127" s="9">
        <f t="shared" si="120"/>
        <v>284.69019069559999</v>
      </c>
      <c r="J127" s="9">
        <f t="shared" si="121"/>
        <v>7.3916955711682553E-2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0.87573103398727181</v>
      </c>
      <c r="P127" s="9">
        <f t="shared" si="124"/>
        <v>6.4731372054583139E-2</v>
      </c>
      <c r="Q127" s="12">
        <f t="shared" si="125"/>
        <v>2.1361352778012436E-2</v>
      </c>
      <c r="R127" s="9">
        <f t="shared" si="126"/>
        <v>9.3951000000000007E-2</v>
      </c>
      <c r="S127" s="13">
        <f t="shared" si="127"/>
        <v>0.22736695488086806</v>
      </c>
      <c r="T127" s="2">
        <f t="shared" si="128"/>
        <v>0.01</v>
      </c>
      <c r="U127" s="14">
        <f t="shared" si="129"/>
        <v>2.2736695488086807E-3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1.2223669548808682E-2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15.3533809154839</v>
      </c>
      <c r="E128" s="10">
        <f t="shared" si="139"/>
        <v>11.5401906956</v>
      </c>
      <c r="F128" s="7" t="s">
        <v>83</v>
      </c>
      <c r="G128" s="1">
        <v>8</v>
      </c>
      <c r="H128" s="9">
        <f t="shared" si="119"/>
        <v>15.3533809154839</v>
      </c>
      <c r="I128" s="9">
        <f t="shared" si="120"/>
        <v>288.50338091548389</v>
      </c>
      <c r="J128" s="9">
        <f t="shared" si="121"/>
        <v>0.11616206907484194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1.0956996619326886</v>
      </c>
      <c r="P128" s="9">
        <f t="shared" si="124"/>
        <v>0.12727873981470594</v>
      </c>
      <c r="Q128" s="12">
        <f t="shared" si="125"/>
        <v>4.2001984138852963E-2</v>
      </c>
      <c r="R128" s="9">
        <f t="shared" si="126"/>
        <v>9.3951000000000007E-2</v>
      </c>
      <c r="S128" s="13">
        <f t="shared" si="127"/>
        <v>0.44706266180086385</v>
      </c>
      <c r="T128" s="2">
        <f t="shared" si="128"/>
        <v>0.01</v>
      </c>
      <c r="U128" s="14">
        <f t="shared" si="129"/>
        <v>4.4706266180086383E-3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1.442062661800864E-2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13.0490045202581</v>
      </c>
      <c r="E129" s="10">
        <f t="shared" si="139"/>
        <v>15.3533809154839</v>
      </c>
      <c r="F129" s="7" t="s">
        <v>83</v>
      </c>
      <c r="G129" s="1">
        <v>9</v>
      </c>
      <c r="H129" s="9">
        <f t="shared" si="119"/>
        <v>13.0490045202581</v>
      </c>
      <c r="I129" s="9">
        <f t="shared" si="120"/>
        <v>286.19900452025809</v>
      </c>
      <c r="J129" s="9">
        <f t="shared" si="121"/>
        <v>8.8521769037130216E-2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1.2531209221179826</v>
      </c>
      <c r="P129" s="9">
        <f t="shared" si="124"/>
        <v>0.1109284808433237</v>
      </c>
      <c r="Q129" s="12">
        <f t="shared" si="125"/>
        <v>3.660639867829682E-2</v>
      </c>
      <c r="R129" s="9">
        <f t="shared" si="126"/>
        <v>9.3951000000000007E-2</v>
      </c>
      <c r="S129" s="13">
        <f t="shared" si="127"/>
        <v>0.38963287967447729</v>
      </c>
      <c r="T129" s="2">
        <f t="shared" si="128"/>
        <v>0.01</v>
      </c>
      <c r="U129" s="14">
        <f t="shared" si="129"/>
        <v>3.8963287967447731E-3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1.3846328796744772E-2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8.6404013924333292</v>
      </c>
      <c r="E130" s="10">
        <f t="shared" si="139"/>
        <v>13.0490045202581</v>
      </c>
      <c r="F130" s="7" t="s">
        <v>83</v>
      </c>
      <c r="G130" s="1">
        <v>10</v>
      </c>
      <c r="H130" s="9">
        <f t="shared" si="119"/>
        <v>8.6404013924333292</v>
      </c>
      <c r="I130" s="9">
        <f t="shared" si="120"/>
        <v>281.7904013924333</v>
      </c>
      <c r="J130" s="9">
        <f t="shared" si="121"/>
        <v>5.198681792162347E-2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1.4268924412746589</v>
      </c>
      <c r="P130" s="9">
        <f t="shared" si="124"/>
        <v>7.4179597538286499E-2</v>
      </c>
      <c r="Q130" s="12">
        <f t="shared" si="125"/>
        <v>2.4479267187634546E-2</v>
      </c>
      <c r="R130" s="9">
        <f t="shared" si="126"/>
        <v>9.3951000000000007E-2</v>
      </c>
      <c r="S130" s="13">
        <f t="shared" si="127"/>
        <v>0.26055355650961187</v>
      </c>
      <c r="T130" s="2">
        <f t="shared" si="128"/>
        <v>0.01</v>
      </c>
      <c r="U130" s="14">
        <f t="shared" si="129"/>
        <v>2.6055355650961187E-3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1.2555535565096119E-2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2.4663241020322602</v>
      </c>
      <c r="E131" s="10">
        <f t="shared" si="139"/>
        <v>8.6404013924333292</v>
      </c>
      <c r="F131" s="7" t="s">
        <v>83</v>
      </c>
      <c r="G131" s="1">
        <v>11</v>
      </c>
      <c r="H131" s="9">
        <f t="shared" si="119"/>
        <v>2.4663241020322602</v>
      </c>
      <c r="I131" s="9">
        <f t="shared" si="120"/>
        <v>275.61632410203225</v>
      </c>
      <c r="J131" s="9">
        <f t="shared" si="121"/>
        <v>2.3973813812422778E-2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1.285077201549554</v>
      </c>
      <c r="O131" s="9">
        <f t="shared" si="140"/>
        <v>0.35233564218681845</v>
      </c>
      <c r="P131" s="9">
        <f t="shared" si="124"/>
        <v>8.4468290852671973E-3</v>
      </c>
      <c r="Q131" s="12">
        <f t="shared" si="125"/>
        <v>2.7874535981381753E-3</v>
      </c>
      <c r="R131" s="9">
        <f t="shared" si="126"/>
        <v>9.3951000000000007E-2</v>
      </c>
      <c r="S131" s="13">
        <f t="shared" si="127"/>
        <v>2.9669227556259913E-2</v>
      </c>
      <c r="T131" s="2">
        <f t="shared" si="128"/>
        <v>0.01</v>
      </c>
      <c r="U131" s="14">
        <f t="shared" si="129"/>
        <v>2.9669227556259914E-4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5.7866922755625992E-3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-0.7482759551</v>
      </c>
      <c r="E132" s="10">
        <f t="shared" si="139"/>
        <v>2.4663241020322602</v>
      </c>
      <c r="F132" s="7" t="s">
        <v>85</v>
      </c>
      <c r="G132" s="1">
        <v>12</v>
      </c>
      <c r="H132" s="9">
        <f t="shared" si="119"/>
        <v>-0.7482759551</v>
      </c>
      <c r="I132" s="9">
        <f t="shared" si="120"/>
        <v>272.40172404489999</v>
      </c>
      <c r="J132" s="9">
        <f t="shared" si="121"/>
        <v>1.5800885063130002E-2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0.62858881310155124</v>
      </c>
      <c r="P132" s="9">
        <f t="shared" si="124"/>
        <v>9.9322595877869169E-3</v>
      </c>
      <c r="Q132" s="12">
        <f t="shared" si="125"/>
        <v>3.2776456639696827E-3</v>
      </c>
      <c r="R132" s="9">
        <f t="shared" si="126"/>
        <v>9.3951000000000007E-2</v>
      </c>
      <c r="S132" s="13">
        <f t="shared" si="127"/>
        <v>3.4886756542981796E-2</v>
      </c>
      <c r="T132" s="2">
        <f t="shared" si="128"/>
        <v>0.01</v>
      </c>
      <c r="U132" s="14">
        <f t="shared" si="129"/>
        <v>3.4886756542981798E-4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5.8388675654298177E-3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-11.698646394548399</v>
      </c>
      <c r="E133" s="10">
        <f t="shared" si="139"/>
        <v>-0.7482759551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-1.24950380780645</v>
      </c>
      <c r="E136" s="7"/>
      <c r="F136" s="7"/>
      <c r="G136" s="1">
        <v>1</v>
      </c>
      <c r="H136" s="9">
        <f t="shared" ref="H136:H147" si="141">E137</f>
        <v>-1.24950380780645</v>
      </c>
      <c r="I136" s="9">
        <f t="shared" ref="I136:I147" si="142">H136+273.15</f>
        <v>271.90049619219354</v>
      </c>
      <c r="J136" s="9">
        <f t="shared" ref="J136:J147" si="143">EXP(($C$15*(I136-$C$13))/($C$16*I136*$C$13))</f>
        <v>1.4793297328637761E-2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1.1228821517933059E-2</v>
      </c>
      <c r="Q136" s="12">
        <f t="shared" ref="Q136:Q147" si="147">P136*$B$138</f>
        <v>2.9194935946625956E-3</v>
      </c>
      <c r="R136" s="9">
        <f t="shared" ref="R136:R147" si="148">L136*$B$138</f>
        <v>0.19735245833333334</v>
      </c>
      <c r="S136" s="13">
        <f t="shared" ref="S136:S147" si="149">Q136/R136</f>
        <v>1.4793297328637763E-2</v>
      </c>
      <c r="T136" s="2">
        <f t="shared" ref="T136:T147" si="150">$B$137/100</f>
        <v>0.01</v>
      </c>
      <c r="U136" s="14">
        <f t="shared" ref="U136:U147" si="151">S136*T136</f>
        <v>1.4793297328637763E-4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5.6379329732863777E-3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-9.5214642309999995</v>
      </c>
      <c r="E137" s="10">
        <f t="shared" ref="E137:E148" si="159">D136</f>
        <v>-1.24950380780645</v>
      </c>
      <c r="F137" s="7" t="s">
        <v>83</v>
      </c>
      <c r="G137" s="1">
        <v>2</v>
      </c>
      <c r="H137" s="9">
        <f t="shared" si="141"/>
        <v>-9.5214642309999995</v>
      </c>
      <c r="I137" s="9">
        <f t="shared" si="142"/>
        <v>263.628535769</v>
      </c>
      <c r="J137" s="9">
        <f t="shared" si="143"/>
        <v>4.8092837119064471E-3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1.5068670118154004</v>
      </c>
      <c r="P137" s="9">
        <f t="shared" si="146"/>
        <v>7.246950975932945E-3</v>
      </c>
      <c r="Q137" s="12">
        <f t="shared" si="147"/>
        <v>1.8842072537425657E-3</v>
      </c>
      <c r="R137" s="9">
        <f t="shared" si="148"/>
        <v>0.19735245833333334</v>
      </c>
      <c r="S137" s="13">
        <f t="shared" si="149"/>
        <v>9.5474222599248888E-3</v>
      </c>
      <c r="T137" s="2">
        <f t="shared" si="150"/>
        <v>0.01</v>
      </c>
      <c r="U137" s="14">
        <f t="shared" si="151"/>
        <v>9.547422259924889E-5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5.5854742225992489E-3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-12.112272651862099</v>
      </c>
      <c r="E138" s="10">
        <f t="shared" si="159"/>
        <v>-9.5214642309999995</v>
      </c>
      <c r="F138" s="7" t="s">
        <v>83</v>
      </c>
      <c r="G138" s="1">
        <v>3</v>
      </c>
      <c r="H138" s="9">
        <f t="shared" si="141"/>
        <v>-12.112272651862099</v>
      </c>
      <c r="I138" s="9">
        <f t="shared" si="142"/>
        <v>261.03772734813788</v>
      </c>
      <c r="J138" s="9">
        <f t="shared" si="143"/>
        <v>3.3333555415996428E-3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2.2586679775061342</v>
      </c>
      <c r="P138" s="9">
        <f t="shared" si="146"/>
        <v>7.5289434194537302E-3</v>
      </c>
      <c r="Q138" s="12">
        <f t="shared" si="147"/>
        <v>1.9575252890579697E-3</v>
      </c>
      <c r="R138" s="9">
        <f t="shared" si="148"/>
        <v>0.19735245833333334</v>
      </c>
      <c r="S138" s="13">
        <f t="shared" si="149"/>
        <v>9.9189303522718708E-3</v>
      </c>
      <c r="T138" s="2">
        <f t="shared" si="150"/>
        <v>0.01</v>
      </c>
      <c r="U138" s="14">
        <f t="shared" si="151"/>
        <v>9.9189303522718706E-5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5.5891893035227187E-3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-3.1067209715483899</v>
      </c>
      <c r="E139" s="10">
        <f t="shared" si="159"/>
        <v>-12.112272651862099</v>
      </c>
      <c r="F139" s="7" t="s">
        <v>83</v>
      </c>
      <c r="G139" s="1">
        <v>4</v>
      </c>
      <c r="H139" s="9">
        <f t="shared" si="141"/>
        <v>-3.1067209715483899</v>
      </c>
      <c r="I139" s="9">
        <f t="shared" si="142"/>
        <v>270.04327902845159</v>
      </c>
      <c r="J139" s="9">
        <f t="shared" si="143"/>
        <v>1.1563930674298768E-2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3.0101869507533472</v>
      </c>
      <c r="P139" s="9">
        <f t="shared" si="146"/>
        <v>3.4809593215190504E-2</v>
      </c>
      <c r="Q139" s="12">
        <f t="shared" si="147"/>
        <v>9.0504942359495317E-3</v>
      </c>
      <c r="R139" s="9">
        <f t="shared" si="148"/>
        <v>0.19735245833333334</v>
      </c>
      <c r="S139" s="13">
        <f t="shared" si="149"/>
        <v>4.5859546480353522E-2</v>
      </c>
      <c r="T139" s="2">
        <f t="shared" si="150"/>
        <v>0.01</v>
      </c>
      <c r="U139" s="14">
        <f t="shared" si="151"/>
        <v>4.5859546480353524E-4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5.9485954648035352E-3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5.1805568533333103E-2</v>
      </c>
      <c r="E140" s="10">
        <f t="shared" si="159"/>
        <v>-3.1067209715483899</v>
      </c>
      <c r="F140" s="7" t="s">
        <v>83</v>
      </c>
      <c r="G140" s="1">
        <v>5</v>
      </c>
      <c r="H140" s="9">
        <f t="shared" si="141"/>
        <v>5.1805568533333103E-2</v>
      </c>
      <c r="I140" s="9">
        <f t="shared" si="142"/>
        <v>273.2018055685333</v>
      </c>
      <c r="J140" s="9">
        <f t="shared" si="143"/>
        <v>1.7544565392260278E-2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3.7344252742048236</v>
      </c>
      <c r="P140" s="9">
        <f t="shared" si="146"/>
        <v>6.5518868425796045E-2</v>
      </c>
      <c r="Q140" s="12">
        <f t="shared" si="147"/>
        <v>1.7034905790706972E-2</v>
      </c>
      <c r="R140" s="9">
        <f t="shared" si="148"/>
        <v>0.19735245833333334</v>
      </c>
      <c r="S140" s="13">
        <f t="shared" si="149"/>
        <v>8.6317170480514516E-2</v>
      </c>
      <c r="T140" s="2">
        <f t="shared" si="150"/>
        <v>0.01</v>
      </c>
      <c r="U140" s="14">
        <f t="shared" si="151"/>
        <v>8.6317170480514516E-4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6.3531717048051451E-3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7.5633472732258102</v>
      </c>
      <c r="E141" s="10">
        <f t="shared" si="159"/>
        <v>5.1805568533333103E-2</v>
      </c>
      <c r="F141" s="7" t="s">
        <v>85</v>
      </c>
      <c r="G141" s="1">
        <v>6</v>
      </c>
      <c r="H141" s="9">
        <f t="shared" si="141"/>
        <v>7.5633472732258102</v>
      </c>
      <c r="I141" s="9">
        <f t="shared" si="142"/>
        <v>280.71334727322579</v>
      </c>
      <c r="J141" s="9">
        <f t="shared" si="143"/>
        <v>4.5531958018243807E-2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4.4279543224456939</v>
      </c>
      <c r="P141" s="9">
        <f t="shared" si="146"/>
        <v>0.20161343031629853</v>
      </c>
      <c r="Q141" s="12">
        <f t="shared" si="147"/>
        <v>5.2419491882237615E-2</v>
      </c>
      <c r="R141" s="9">
        <f t="shared" si="148"/>
        <v>0.19735245833333334</v>
      </c>
      <c r="S141" s="13">
        <f t="shared" si="149"/>
        <v>0.26561357443898548</v>
      </c>
      <c r="T141" s="2">
        <f t="shared" si="150"/>
        <v>0.01</v>
      </c>
      <c r="U141" s="14">
        <f t="shared" si="151"/>
        <v>2.6561357443898549E-3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8.1461357443898541E-3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11.5401906956</v>
      </c>
      <c r="E142" s="10">
        <f t="shared" si="159"/>
        <v>7.5633472732258102</v>
      </c>
      <c r="F142" s="7" t="s">
        <v>83</v>
      </c>
      <c r="G142" s="1">
        <v>7</v>
      </c>
      <c r="H142" s="9">
        <f t="shared" si="141"/>
        <v>11.5401906956</v>
      </c>
      <c r="I142" s="9">
        <f t="shared" si="142"/>
        <v>284.69019069559999</v>
      </c>
      <c r="J142" s="9">
        <f t="shared" si="143"/>
        <v>7.3916955711682553E-2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4.9853888087960625</v>
      </c>
      <c r="P142" s="9">
        <f t="shared" si="146"/>
        <v>0.3685047637852964</v>
      </c>
      <c r="Q142" s="12">
        <f t="shared" si="147"/>
        <v>9.5811238584177061E-2</v>
      </c>
      <c r="R142" s="9">
        <f t="shared" si="148"/>
        <v>0.19735245833333334</v>
      </c>
      <c r="S142" s="13">
        <f t="shared" si="149"/>
        <v>0.48548287360246323</v>
      </c>
      <c r="T142" s="2">
        <f t="shared" si="150"/>
        <v>0.01</v>
      </c>
      <c r="U142" s="14">
        <f t="shared" si="151"/>
        <v>4.8548287360246321E-3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1.4804828736024633E-2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15.3533809154839</v>
      </c>
      <c r="E143" s="10">
        <f t="shared" si="159"/>
        <v>11.5401906956</v>
      </c>
      <c r="F143" s="7" t="s">
        <v>83</v>
      </c>
      <c r="G143" s="1">
        <v>8</v>
      </c>
      <c r="H143" s="9">
        <f t="shared" si="141"/>
        <v>15.3533809154839</v>
      </c>
      <c r="I143" s="9">
        <f t="shared" si="142"/>
        <v>288.50338091548389</v>
      </c>
      <c r="J143" s="9">
        <f t="shared" si="143"/>
        <v>0.11616206907484194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5.3759319616774333</v>
      </c>
      <c r="P143" s="9">
        <f t="shared" si="146"/>
        <v>0.62447937987402458</v>
      </c>
      <c r="Q143" s="12">
        <f t="shared" si="147"/>
        <v>0.16236463876724638</v>
      </c>
      <c r="R143" s="9">
        <f t="shared" si="148"/>
        <v>0.19735245833333334</v>
      </c>
      <c r="S143" s="13">
        <f t="shared" si="149"/>
        <v>0.8227140423708752</v>
      </c>
      <c r="T143" s="2">
        <f t="shared" si="150"/>
        <v>0.01</v>
      </c>
      <c r="U143" s="14">
        <f t="shared" si="151"/>
        <v>8.227140423708753E-3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1.8177140423708753E-2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13.0490045202581</v>
      </c>
      <c r="E144" s="10">
        <f t="shared" si="159"/>
        <v>15.3533809154839</v>
      </c>
      <c r="F144" s="7" t="s">
        <v>83</v>
      </c>
      <c r="G144" s="1">
        <v>9</v>
      </c>
      <c r="H144" s="9">
        <f t="shared" si="141"/>
        <v>13.0490045202581</v>
      </c>
      <c r="I144" s="9">
        <f t="shared" si="142"/>
        <v>286.19900452025809</v>
      </c>
      <c r="J144" s="9">
        <f t="shared" si="143"/>
        <v>8.8521769037130216E-2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5.5105004984700754</v>
      </c>
      <c r="P144" s="9">
        <f t="shared" si="146"/>
        <v>0.48779925240455896</v>
      </c>
      <c r="Q144" s="12">
        <f t="shared" si="147"/>
        <v>0.12682780562518534</v>
      </c>
      <c r="R144" s="9">
        <f t="shared" si="148"/>
        <v>0.19735245833333334</v>
      </c>
      <c r="S144" s="13">
        <f t="shared" si="149"/>
        <v>0.64264619096342812</v>
      </c>
      <c r="T144" s="2">
        <f t="shared" si="150"/>
        <v>0.01</v>
      </c>
      <c r="U144" s="14">
        <f t="shared" si="151"/>
        <v>6.4264619096342816E-3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1.6376461909634283E-2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8.6404013924333292</v>
      </c>
      <c r="E145" s="10">
        <f t="shared" si="159"/>
        <v>13.0490045202581</v>
      </c>
      <c r="F145" s="7" t="s">
        <v>83</v>
      </c>
      <c r="G145" s="1">
        <v>10</v>
      </c>
      <c r="H145" s="9">
        <f t="shared" si="141"/>
        <v>8.6404013924333292</v>
      </c>
      <c r="I145" s="9">
        <f t="shared" si="142"/>
        <v>281.7904013924333</v>
      </c>
      <c r="J145" s="9">
        <f t="shared" si="143"/>
        <v>5.198681792162347E-2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5.7817491627321829</v>
      </c>
      <c r="P145" s="9">
        <f t="shared" si="146"/>
        <v>0.30057474099145692</v>
      </c>
      <c r="Q145" s="12">
        <f t="shared" si="147"/>
        <v>7.8149432657778808E-2</v>
      </c>
      <c r="R145" s="9">
        <f t="shared" si="148"/>
        <v>0.19735245833333334</v>
      </c>
      <c r="S145" s="13">
        <f t="shared" si="149"/>
        <v>0.39598915218873243</v>
      </c>
      <c r="T145" s="2">
        <f t="shared" si="150"/>
        <v>0.01</v>
      </c>
      <c r="U145" s="14">
        <f t="shared" si="151"/>
        <v>3.9598915218873243E-3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1.3909891521887326E-2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2.4663241020322602</v>
      </c>
      <c r="E146" s="10">
        <f t="shared" si="159"/>
        <v>8.6404013924333292</v>
      </c>
      <c r="F146" s="7" t="s">
        <v>83</v>
      </c>
      <c r="G146" s="1">
        <v>11</v>
      </c>
      <c r="H146" s="9">
        <f t="shared" si="141"/>
        <v>2.4663241020322602</v>
      </c>
      <c r="I146" s="9">
        <f t="shared" si="142"/>
        <v>275.61632410203225</v>
      </c>
      <c r="J146" s="9">
        <f t="shared" si="143"/>
        <v>2.3973813812422778E-2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6.2402223384073929</v>
      </c>
      <c r="P146" s="9">
        <f t="shared" si="146"/>
        <v>0.14960192848910034</v>
      </c>
      <c r="Q146" s="12">
        <f t="shared" si="147"/>
        <v>3.8896501407166093E-2</v>
      </c>
      <c r="R146" s="9">
        <f t="shared" si="148"/>
        <v>0.19735245833333334</v>
      </c>
      <c r="S146" s="13">
        <f t="shared" si="149"/>
        <v>0.19709154745601856</v>
      </c>
      <c r="T146" s="2">
        <f t="shared" si="150"/>
        <v>0.01</v>
      </c>
      <c r="U146" s="14">
        <f t="shared" si="151"/>
        <v>1.9709154745601856E-3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7.4609154745601857E-3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-0.7482759551</v>
      </c>
      <c r="E147" s="10">
        <f t="shared" si="159"/>
        <v>2.4663241020322602</v>
      </c>
      <c r="F147" s="7" t="s">
        <v>85</v>
      </c>
      <c r="G147" s="1">
        <v>12</v>
      </c>
      <c r="H147" s="9">
        <f t="shared" si="141"/>
        <v>-0.7482759551</v>
      </c>
      <c r="I147" s="9">
        <f t="shared" si="142"/>
        <v>272.40172404489999</v>
      </c>
      <c r="J147" s="9">
        <f t="shared" si="143"/>
        <v>1.5800885063130002E-2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6.8496683265849594</v>
      </c>
      <c r="P147" s="9">
        <f t="shared" si="146"/>
        <v>0.10823082194893097</v>
      </c>
      <c r="Q147" s="12">
        <f t="shared" si="147"/>
        <v>2.8140013706722051E-2</v>
      </c>
      <c r="R147" s="9">
        <f t="shared" si="148"/>
        <v>0.19735245833333334</v>
      </c>
      <c r="S147" s="13">
        <f t="shared" si="149"/>
        <v>0.14258760161574907</v>
      </c>
      <c r="T147" s="2">
        <f t="shared" si="150"/>
        <v>0.01</v>
      </c>
      <c r="U147" s="14">
        <f t="shared" si="151"/>
        <v>1.4258760161574907E-3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6.9158760161574908E-3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-11.698646394548399</v>
      </c>
      <c r="E148" s="10">
        <f t="shared" si="159"/>
        <v>-0.7482759551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19005649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1307753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7461934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13759913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414284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31082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31082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62451274.319628373</v>
      </c>
      <c r="J13" s="6" t="s">
        <v>37</v>
      </c>
      <c r="K13" s="6">
        <f>I13/(10000*1000)</f>
        <v>6.2451274319628372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6.6270838536451597</v>
      </c>
      <c r="E26" s="7"/>
      <c r="F26" s="7"/>
      <c r="G26" s="1">
        <v>1</v>
      </c>
      <c r="H26" s="9">
        <f t="shared" ref="H26:H37" si="0">E27</f>
        <v>6.6270838536451597</v>
      </c>
      <c r="I26" s="9">
        <f t="shared" ref="I26:I37" si="1">H26+273.15</f>
        <v>279.77708385364514</v>
      </c>
      <c r="J26" s="9">
        <f t="shared" ref="J26:J37" si="2">EXP(($C$15*(I26-$C$13))/($C$16*I26*$C$13))</f>
        <v>4.0542040520840636E-2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1.6432538040995284</v>
      </c>
      <c r="Q26" s="12">
        <f t="shared" ref="Q26:Q37" si="6">P26*$B$28</f>
        <v>0.16432538040995284</v>
      </c>
      <c r="R26" s="9">
        <f t="shared" ref="R26:R37" si="7">L26*$B$28</f>
        <v>4.0532094166666672</v>
      </c>
      <c r="S26" s="13">
        <f t="shared" ref="S26:S37" si="8">Q26/R26</f>
        <v>4.0542040520840629E-2</v>
      </c>
      <c r="T26" s="2">
        <f t="shared" ref="T26:T37" si="9">$B$27/100</f>
        <v>0.34</v>
      </c>
      <c r="U26" s="14">
        <f t="shared" ref="U26:U37" si="10">S26*T26</f>
        <v>1.3784293777085815E-2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2.6684293777085817E-2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5.0731579343548399</v>
      </c>
      <c r="E27" s="10">
        <f t="shared" ref="E27:E38" si="18">D26</f>
        <v>6.6270838536451597</v>
      </c>
      <c r="F27" s="7" t="s">
        <v>83</v>
      </c>
      <c r="G27" s="1">
        <v>2</v>
      </c>
      <c r="H27" s="9">
        <f t="shared" si="0"/>
        <v>5.0731579343548399</v>
      </c>
      <c r="I27" s="9">
        <f t="shared" si="1"/>
        <v>278.22315793435484</v>
      </c>
      <c r="J27" s="9">
        <f t="shared" si="2"/>
        <v>3.338024839308934E-2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79.420934529233804</v>
      </c>
      <c r="P27" s="9">
        <f t="shared" si="5"/>
        <v>2.6510905221971104</v>
      </c>
      <c r="Q27" s="12">
        <f t="shared" si="6"/>
        <v>0.26510905221971104</v>
      </c>
      <c r="R27" s="9">
        <f t="shared" si="7"/>
        <v>4.0532094166666672</v>
      </c>
      <c r="S27" s="13">
        <f t="shared" si="8"/>
        <v>6.5407193403230313E-2</v>
      </c>
      <c r="T27" s="2">
        <f t="shared" si="9"/>
        <v>0.34</v>
      </c>
      <c r="U27" s="14">
        <f t="shared" si="10"/>
        <v>2.2238445757098307E-2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3.5138445757098305E-2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0.42334898213793098</v>
      </c>
      <c r="E28" s="10">
        <f t="shared" si="18"/>
        <v>5.0731579343548399</v>
      </c>
      <c r="F28" s="7" t="s">
        <v>83</v>
      </c>
      <c r="G28" s="1">
        <v>3</v>
      </c>
      <c r="H28" s="9">
        <f t="shared" si="0"/>
        <v>0.42334898213793098</v>
      </c>
      <c r="I28" s="9">
        <f t="shared" si="1"/>
        <v>273.57334898213793</v>
      </c>
      <c r="J28" s="9">
        <f t="shared" si="2"/>
        <v>1.8414653957652835E-2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117.30193817370336</v>
      </c>
      <c r="P28" s="9">
        <f t="shared" si="5"/>
        <v>2.1600746000307347</v>
      </c>
      <c r="Q28" s="12">
        <f t="shared" si="6"/>
        <v>0.21600746000307347</v>
      </c>
      <c r="R28" s="9">
        <f t="shared" si="7"/>
        <v>4.0532094166666672</v>
      </c>
      <c r="S28" s="13">
        <f t="shared" si="8"/>
        <v>5.329294339316832E-2</v>
      </c>
      <c r="T28" s="2">
        <f t="shared" si="9"/>
        <v>0.34</v>
      </c>
      <c r="U28" s="14">
        <f t="shared" si="10"/>
        <v>1.8119600753677231E-2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3.1019600753677233E-2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9.2872919869999997</v>
      </c>
      <c r="E29" s="10">
        <f t="shared" si="18"/>
        <v>0.42334898213793098</v>
      </c>
      <c r="F29" s="7" t="s">
        <v>83</v>
      </c>
      <c r="G29" s="1">
        <v>4</v>
      </c>
      <c r="H29" s="9">
        <f t="shared" si="0"/>
        <v>9.2872919869999997</v>
      </c>
      <c r="I29" s="9">
        <f t="shared" si="1"/>
        <v>282.43729198699998</v>
      </c>
      <c r="J29" s="9">
        <f t="shared" si="2"/>
        <v>5.6268259844668697E-2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155.67395774033929</v>
      </c>
      <c r="P29" s="9">
        <f t="shared" si="5"/>
        <v>8.7595027051813847</v>
      </c>
      <c r="Q29" s="12">
        <f t="shared" si="6"/>
        <v>0.87595027051813856</v>
      </c>
      <c r="R29" s="9">
        <f t="shared" si="7"/>
        <v>4.0532094166666672</v>
      </c>
      <c r="S29" s="13">
        <f t="shared" si="8"/>
        <v>0.21611275916715755</v>
      </c>
      <c r="T29" s="2">
        <f t="shared" si="9"/>
        <v>0.34</v>
      </c>
      <c r="U29" s="14">
        <f t="shared" si="10"/>
        <v>7.3478338116833575E-2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8.637833811683357E-2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9.0045305845333292</v>
      </c>
      <c r="E30" s="10">
        <f t="shared" si="18"/>
        <v>9.2872919869999997</v>
      </c>
      <c r="F30" s="7" t="s">
        <v>83</v>
      </c>
      <c r="G30" s="1">
        <v>5</v>
      </c>
      <c r="H30" s="9">
        <f t="shared" si="0"/>
        <v>9.0045305845333292</v>
      </c>
      <c r="I30" s="9">
        <f t="shared" si="1"/>
        <v>282.15453058453329</v>
      </c>
      <c r="J30" s="9">
        <f t="shared" si="2"/>
        <v>5.4357483584444609E-2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139.56873228340001</v>
      </c>
      <c r="O30" s="9">
        <f t="shared" si="19"/>
        <v>47.877816918424571</v>
      </c>
      <c r="P30" s="9">
        <f t="shared" si="5"/>
        <v>2.6025176472023079</v>
      </c>
      <c r="Q30" s="12">
        <f t="shared" si="6"/>
        <v>0.26025176472023082</v>
      </c>
      <c r="R30" s="9">
        <f t="shared" si="7"/>
        <v>4.0532094166666672</v>
      </c>
      <c r="S30" s="13">
        <f t="shared" si="8"/>
        <v>6.4208812811418992E-2</v>
      </c>
      <c r="T30" s="2">
        <f t="shared" si="9"/>
        <v>0.34</v>
      </c>
      <c r="U30" s="14">
        <f t="shared" si="10"/>
        <v>2.1830996355882457E-2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3.4730996355882456E-2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14.5620530586129</v>
      </c>
      <c r="E31" s="10">
        <f t="shared" si="18"/>
        <v>9.0045305845333292</v>
      </c>
      <c r="F31" s="7" t="s">
        <v>85</v>
      </c>
      <c r="G31" s="1">
        <v>6</v>
      </c>
      <c r="H31" s="9">
        <f t="shared" si="0"/>
        <v>14.5620530586129</v>
      </c>
      <c r="I31" s="9">
        <f t="shared" si="1"/>
        <v>287.71205305861287</v>
      </c>
      <c r="J31" s="9">
        <f t="shared" si="2"/>
        <v>0.1058646855263954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85.807393437888933</v>
      </c>
      <c r="P31" s="9">
        <f t="shared" si="5"/>
        <v>9.0839727221417963</v>
      </c>
      <c r="Q31" s="12">
        <f t="shared" si="6"/>
        <v>0.90839727221417965</v>
      </c>
      <c r="R31" s="9">
        <f t="shared" si="7"/>
        <v>4.0532094166666672</v>
      </c>
      <c r="S31" s="13">
        <f t="shared" si="8"/>
        <v>0.22411802076618079</v>
      </c>
      <c r="T31" s="2">
        <f t="shared" si="9"/>
        <v>0.34</v>
      </c>
      <c r="U31" s="14">
        <f t="shared" si="10"/>
        <v>7.6200127060501471E-2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8.9100127060501466E-2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17.287517559333299</v>
      </c>
      <c r="E32" s="10">
        <f t="shared" si="18"/>
        <v>14.5620530586129</v>
      </c>
      <c r="F32" s="7" t="s">
        <v>83</v>
      </c>
      <c r="G32" s="1">
        <v>7</v>
      </c>
      <c r="H32" s="9">
        <f t="shared" si="0"/>
        <v>17.287517559333299</v>
      </c>
      <c r="I32" s="9">
        <f t="shared" si="1"/>
        <v>290.43751755933329</v>
      </c>
      <c r="J32" s="9">
        <f t="shared" si="2"/>
        <v>0.14543600376716856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117.25551488241381</v>
      </c>
      <c r="P32" s="9">
        <f t="shared" si="5"/>
        <v>17.053173504160025</v>
      </c>
      <c r="Q32" s="12">
        <f t="shared" si="6"/>
        <v>1.7053173504160026</v>
      </c>
      <c r="R32" s="9">
        <f t="shared" si="7"/>
        <v>4.0532094166666672</v>
      </c>
      <c r="S32" s="13">
        <f t="shared" si="8"/>
        <v>0.42073260350274339</v>
      </c>
      <c r="T32" s="2">
        <f t="shared" si="9"/>
        <v>0.34</v>
      </c>
      <c r="U32" s="14">
        <f t="shared" si="10"/>
        <v>0.14304908519093276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0.16869908519093277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18.2989785464516</v>
      </c>
      <c r="E33" s="10">
        <f t="shared" si="18"/>
        <v>17.287517559333299</v>
      </c>
      <c r="F33" s="7" t="s">
        <v>83</v>
      </c>
      <c r="G33" s="1">
        <v>8</v>
      </c>
      <c r="H33" s="9">
        <f t="shared" si="0"/>
        <v>18.2989785464516</v>
      </c>
      <c r="I33" s="9">
        <f t="shared" si="1"/>
        <v>291.4489785464516</v>
      </c>
      <c r="J33" s="9">
        <f t="shared" si="2"/>
        <v>0.16338047258211316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140.73443554492044</v>
      </c>
      <c r="P33" s="9">
        <f t="shared" si="5"/>
        <v>22.993258587906048</v>
      </c>
      <c r="Q33" s="12">
        <f t="shared" si="6"/>
        <v>2.2993258587906049</v>
      </c>
      <c r="R33" s="9">
        <f t="shared" si="7"/>
        <v>4.0532094166666672</v>
      </c>
      <c r="S33" s="13">
        <f t="shared" si="8"/>
        <v>0.5672852355804392</v>
      </c>
      <c r="T33" s="2">
        <f t="shared" si="9"/>
        <v>0.34</v>
      </c>
      <c r="U33" s="14">
        <f t="shared" si="10"/>
        <v>0.19287698009734933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0.21852698009734933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20.223869106129001</v>
      </c>
      <c r="E34" s="10">
        <f t="shared" si="18"/>
        <v>18.2989785464516</v>
      </c>
      <c r="F34" s="7" t="s">
        <v>83</v>
      </c>
      <c r="G34" s="1">
        <v>9</v>
      </c>
      <c r="H34" s="9">
        <f t="shared" si="0"/>
        <v>20.223869106129001</v>
      </c>
      <c r="I34" s="9">
        <f t="shared" si="1"/>
        <v>293.37386910612895</v>
      </c>
      <c r="J34" s="9">
        <f t="shared" si="2"/>
        <v>0.20342152444998282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158.27327112368107</v>
      </c>
      <c r="P34" s="9">
        <f t="shared" si="5"/>
        <v>32.196190091664647</v>
      </c>
      <c r="Q34" s="12">
        <f t="shared" si="6"/>
        <v>3.2196190091664647</v>
      </c>
      <c r="R34" s="9">
        <f t="shared" si="7"/>
        <v>4.0532094166666672</v>
      </c>
      <c r="S34" s="13">
        <f t="shared" si="8"/>
        <v>0.79433818443416582</v>
      </c>
      <c r="T34" s="2">
        <f t="shared" si="9"/>
        <v>0.34</v>
      </c>
      <c r="U34" s="14">
        <f t="shared" si="10"/>
        <v>0.27007498270761637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0.29572498270761638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15.665843816666699</v>
      </c>
      <c r="E35" s="10">
        <f t="shared" si="18"/>
        <v>20.223869106129001</v>
      </c>
      <c r="F35" s="7" t="s">
        <v>83</v>
      </c>
      <c r="G35" s="1">
        <v>10</v>
      </c>
      <c r="H35" s="9">
        <f t="shared" si="0"/>
        <v>15.665843816666699</v>
      </c>
      <c r="I35" s="9">
        <f t="shared" si="1"/>
        <v>288.8158438166667</v>
      </c>
      <c r="J35" s="9">
        <f t="shared" si="2"/>
        <v>0.12048182659864443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166.60917519868309</v>
      </c>
      <c r="P35" s="9">
        <f t="shared" si="5"/>
        <v>20.073377756030904</v>
      </c>
      <c r="Q35" s="12">
        <f t="shared" si="6"/>
        <v>2.0073377756030903</v>
      </c>
      <c r="R35" s="9">
        <f t="shared" si="7"/>
        <v>4.0532094166666672</v>
      </c>
      <c r="S35" s="13">
        <f t="shared" si="8"/>
        <v>0.49524649956377326</v>
      </c>
      <c r="T35" s="2">
        <f t="shared" si="9"/>
        <v>0.34</v>
      </c>
      <c r="U35" s="14">
        <f t="shared" si="10"/>
        <v>0.16838380985168291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0.19403380985168292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12.4463247224516</v>
      </c>
      <c r="E36" s="10">
        <f t="shared" si="18"/>
        <v>15.665843816666699</v>
      </c>
      <c r="F36" s="7" t="s">
        <v>83</v>
      </c>
      <c r="G36" s="1">
        <v>11</v>
      </c>
      <c r="H36" s="9">
        <f t="shared" si="0"/>
        <v>12.4463247224516</v>
      </c>
      <c r="I36" s="9">
        <f t="shared" si="1"/>
        <v>285.59632472245158</v>
      </c>
      <c r="J36" s="9">
        <f t="shared" si="2"/>
        <v>8.2389299800286725E-2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139.20900757051956</v>
      </c>
      <c r="O36" s="9">
        <f t="shared" si="19"/>
        <v>47.858884038799289</v>
      </c>
      <c r="P36" s="9">
        <f t="shared" si="5"/>
        <v>3.9430599451797916</v>
      </c>
      <c r="Q36" s="12">
        <f t="shared" si="6"/>
        <v>0.39430599451797921</v>
      </c>
      <c r="R36" s="9">
        <f t="shared" si="7"/>
        <v>4.0532094166666672</v>
      </c>
      <c r="S36" s="13">
        <f t="shared" si="8"/>
        <v>9.7282413510786189E-2</v>
      </c>
      <c r="T36" s="2">
        <f t="shared" si="9"/>
        <v>0.34</v>
      </c>
      <c r="U36" s="14">
        <f t="shared" si="10"/>
        <v>3.3076020593667307E-2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4.5976020593667309E-2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7.7026273346333296</v>
      </c>
      <c r="E37" s="10">
        <f t="shared" si="18"/>
        <v>12.4463247224516</v>
      </c>
      <c r="F37" s="7" t="s">
        <v>85</v>
      </c>
      <c r="G37" s="1">
        <v>12</v>
      </c>
      <c r="H37" s="9">
        <f t="shared" si="0"/>
        <v>7.7026273346333296</v>
      </c>
      <c r="I37" s="9">
        <f t="shared" si="1"/>
        <v>280.85262733463333</v>
      </c>
      <c r="J37" s="9">
        <f t="shared" si="2"/>
        <v>4.6321945250685746E-2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84.447918260286158</v>
      </c>
      <c r="P37" s="9">
        <f t="shared" si="5"/>
        <v>3.9117918461873606</v>
      </c>
      <c r="Q37" s="12">
        <f t="shared" si="6"/>
        <v>0.39117918461873608</v>
      </c>
      <c r="R37" s="9">
        <f t="shared" si="7"/>
        <v>4.0532094166666672</v>
      </c>
      <c r="S37" s="13">
        <f t="shared" si="8"/>
        <v>9.6510973010725726E-2</v>
      </c>
      <c r="T37" s="2">
        <f t="shared" si="9"/>
        <v>0.34</v>
      </c>
      <c r="U37" s="14">
        <f t="shared" si="10"/>
        <v>3.2813730823646747E-2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4.5713730823646749E-2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5.5964215667419399</v>
      </c>
      <c r="E38" s="10">
        <f t="shared" si="18"/>
        <v>7.7026273346333296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6.6270838536451597</v>
      </c>
      <c r="E42" s="7"/>
      <c r="F42" s="7"/>
      <c r="G42" s="1">
        <v>1</v>
      </c>
      <c r="H42" s="9">
        <f t="shared" ref="H42:H53" si="20">E43</f>
        <v>6.6270838536451597</v>
      </c>
      <c r="I42" s="9">
        <f t="shared" ref="I42:I53" si="21">H42+273.15</f>
        <v>279.77708385364514</v>
      </c>
      <c r="J42" s="9">
        <f t="shared" ref="J42:J53" si="22">EXP(($C$15*(I42-$C$13))/($C$16*I42*$C$13))</f>
        <v>4.0542040520840636E-2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2.3861524724047269</v>
      </c>
      <c r="Q42" s="12">
        <f t="shared" ref="Q42:Q53" si="26">P42*$B$44</f>
        <v>0.57267659337713439</v>
      </c>
      <c r="R42" s="9">
        <f t="shared" ref="R42:R53" si="27">L42*$B$44</f>
        <v>14.125500000000001</v>
      </c>
      <c r="S42" s="13">
        <f t="shared" ref="S42:S53" si="28">Q42/R42</f>
        <v>4.0542040520840636E-2</v>
      </c>
      <c r="T42" s="2">
        <f t="shared" ref="T42:T53" si="29">$B$43/100</f>
        <v>0.43</v>
      </c>
      <c r="U42" s="14">
        <f t="shared" ref="U42:U53" si="30">S42*T42</f>
        <v>1.7433077423961472E-2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2.5853077423961472E-2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1583804.0833333333</v>
      </c>
      <c r="AU42" s="1">
        <f t="shared" ref="AU42:AU53" si="38">AT42*10000*AS42*0.67*AR42*AQ42</f>
        <v>9012055999.887785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5.0731579343548399</v>
      </c>
      <c r="E43" s="10">
        <f t="shared" ref="E43:E54" si="39">D42</f>
        <v>6.6270838536451597</v>
      </c>
      <c r="F43" s="7" t="s">
        <v>83</v>
      </c>
      <c r="G43" s="1">
        <v>2</v>
      </c>
      <c r="H43" s="9">
        <f t="shared" si="20"/>
        <v>5.0731579343548399</v>
      </c>
      <c r="I43" s="9">
        <f t="shared" si="21"/>
        <v>278.22315793435484</v>
      </c>
      <c r="J43" s="9">
        <f t="shared" si="22"/>
        <v>3.338024839308934E-2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115.32634752759527</v>
      </c>
      <c r="P43" s="9">
        <f t="shared" si="25"/>
        <v>3.849622126738875</v>
      </c>
      <c r="Q43" s="12">
        <f t="shared" si="26"/>
        <v>0.92390931041732993</v>
      </c>
      <c r="R43" s="9">
        <f t="shared" si="27"/>
        <v>14.125500000000001</v>
      </c>
      <c r="S43" s="13">
        <f t="shared" si="28"/>
        <v>6.5407193403230326E-2</v>
      </c>
      <c r="T43" s="2">
        <f t="shared" si="29"/>
        <v>0.43</v>
      </c>
      <c r="U43" s="14">
        <f t="shared" si="30"/>
        <v>2.8125093163389039E-2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3.6545093163389039E-2</v>
      </c>
      <c r="AR43" s="9">
        <f t="shared" si="35"/>
        <v>136.875</v>
      </c>
      <c r="AS43" s="1">
        <f t="shared" si="36"/>
        <v>0.24</v>
      </c>
      <c r="AT43" s="1">
        <f t="shared" si="37"/>
        <v>1583804.0833333333</v>
      </c>
      <c r="AU43" s="1">
        <f t="shared" si="38"/>
        <v>12739157536.59289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0.42334898213793098</v>
      </c>
      <c r="E44" s="10">
        <f t="shared" si="39"/>
        <v>5.0731579343548399</v>
      </c>
      <c r="F44" s="7" t="s">
        <v>83</v>
      </c>
      <c r="G44" s="1">
        <v>3</v>
      </c>
      <c r="H44" s="9">
        <f t="shared" si="20"/>
        <v>0.42334898213793098</v>
      </c>
      <c r="I44" s="9">
        <f t="shared" si="21"/>
        <v>273.57334898213793</v>
      </c>
      <c r="J44" s="9">
        <f t="shared" si="22"/>
        <v>1.8414653957652835E-2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170.33297540085641</v>
      </c>
      <c r="P44" s="9">
        <f t="shared" si="25"/>
        <v>3.1366227995841633</v>
      </c>
      <c r="Q44" s="12">
        <f t="shared" si="26"/>
        <v>0.75278947190019918</v>
      </c>
      <c r="R44" s="9">
        <f t="shared" si="27"/>
        <v>14.125500000000001</v>
      </c>
      <c r="S44" s="13">
        <f t="shared" si="28"/>
        <v>5.329294339316832E-2</v>
      </c>
      <c r="T44" s="2">
        <f t="shared" si="29"/>
        <v>0.43</v>
      </c>
      <c r="U44" s="14">
        <f t="shared" si="30"/>
        <v>2.2915965659062378E-2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3.1335965659062374E-2</v>
      </c>
      <c r="AR44" s="9">
        <f t="shared" si="35"/>
        <v>136.875</v>
      </c>
      <c r="AS44" s="1">
        <f t="shared" si="36"/>
        <v>0.24</v>
      </c>
      <c r="AT44" s="1">
        <f t="shared" si="37"/>
        <v>1583804.0833333333</v>
      </c>
      <c r="AU44" s="1">
        <f t="shared" si="38"/>
        <v>10923321533.408312</v>
      </c>
    </row>
    <row r="45" spans="1:48" x14ac:dyDescent="0.15">
      <c r="C45" s="7">
        <v>3</v>
      </c>
      <c r="D45" s="8">
        <v>9.2872919869999997</v>
      </c>
      <c r="E45" s="10">
        <f t="shared" si="39"/>
        <v>0.42334898213793098</v>
      </c>
      <c r="F45" s="7" t="s">
        <v>83</v>
      </c>
      <c r="G45" s="1">
        <v>4</v>
      </c>
      <c r="H45" s="9">
        <f t="shared" si="20"/>
        <v>9.2872919869999997</v>
      </c>
      <c r="I45" s="9">
        <f t="shared" si="21"/>
        <v>282.43729198699998</v>
      </c>
      <c r="J45" s="9">
        <f t="shared" si="22"/>
        <v>5.6268259844668697E-2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226.05260260127224</v>
      </c>
      <c r="P45" s="9">
        <f t="shared" si="25"/>
        <v>12.719586581732017</v>
      </c>
      <c r="Q45" s="12">
        <f t="shared" si="26"/>
        <v>3.0527007796156838</v>
      </c>
      <c r="R45" s="9">
        <f t="shared" si="27"/>
        <v>14.125500000000001</v>
      </c>
      <c r="S45" s="13">
        <f t="shared" si="28"/>
        <v>0.21611275916715753</v>
      </c>
      <c r="T45" s="2">
        <f t="shared" si="29"/>
        <v>0.43</v>
      </c>
      <c r="U45" s="14">
        <f t="shared" si="30"/>
        <v>9.2928486441877733E-2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0.10134848644187774</v>
      </c>
      <c r="AR45" s="9">
        <f t="shared" si="35"/>
        <v>136.875</v>
      </c>
      <c r="AS45" s="1">
        <f t="shared" si="36"/>
        <v>0.24</v>
      </c>
      <c r="AT45" s="1">
        <f t="shared" si="37"/>
        <v>1583804.0833333333</v>
      </c>
      <c r="AU45" s="1">
        <f t="shared" si="38"/>
        <v>35328801300.519066</v>
      </c>
    </row>
    <row r="46" spans="1:48" x14ac:dyDescent="0.15">
      <c r="C46" s="7">
        <v>4</v>
      </c>
      <c r="D46" s="8">
        <v>9.0045305845333292</v>
      </c>
      <c r="E46" s="10">
        <f t="shared" si="39"/>
        <v>9.2872919869999997</v>
      </c>
      <c r="F46" s="7" t="s">
        <v>83</v>
      </c>
      <c r="G46" s="1">
        <v>5</v>
      </c>
      <c r="H46" s="9">
        <f t="shared" si="20"/>
        <v>9.0045305845333292</v>
      </c>
      <c r="I46" s="9">
        <f t="shared" si="21"/>
        <v>282.15453058453329</v>
      </c>
      <c r="J46" s="9">
        <f t="shared" si="22"/>
        <v>5.4357483584444609E-2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202.66636521856321</v>
      </c>
      <c r="O46" s="9">
        <f t="shared" si="40"/>
        <v>69.522900800977027</v>
      </c>
      <c r="P46" s="9">
        <f t="shared" si="25"/>
        <v>3.7790899390320796</v>
      </c>
      <c r="Q46" s="12">
        <f t="shared" si="26"/>
        <v>0.90698158536769902</v>
      </c>
      <c r="R46" s="9">
        <f t="shared" si="27"/>
        <v>14.125500000000001</v>
      </c>
      <c r="S46" s="13">
        <f t="shared" si="28"/>
        <v>6.4208812811418992E-2</v>
      </c>
      <c r="T46" s="2">
        <f t="shared" si="29"/>
        <v>0.43</v>
      </c>
      <c r="U46" s="14">
        <f t="shared" si="30"/>
        <v>2.7609789508910167E-2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3.6029789508910164E-2</v>
      </c>
      <c r="AR46" s="9">
        <f t="shared" si="35"/>
        <v>136.875</v>
      </c>
      <c r="AS46" s="1">
        <f t="shared" si="36"/>
        <v>0.24</v>
      </c>
      <c r="AT46" s="1">
        <f t="shared" si="37"/>
        <v>1583804.0833333333</v>
      </c>
      <c r="AU46" s="1">
        <f t="shared" si="38"/>
        <v>12559529196.223387</v>
      </c>
    </row>
    <row r="47" spans="1:48" x14ac:dyDescent="0.15">
      <c r="C47" s="7">
        <v>5</v>
      </c>
      <c r="D47" s="8">
        <v>14.5620530586129</v>
      </c>
      <c r="E47" s="10">
        <f t="shared" si="39"/>
        <v>9.0045305845333292</v>
      </c>
      <c r="F47" s="7" t="s">
        <v>85</v>
      </c>
      <c r="G47" s="1">
        <v>6</v>
      </c>
      <c r="H47" s="9">
        <f t="shared" si="20"/>
        <v>14.5620530586129</v>
      </c>
      <c r="I47" s="9">
        <f t="shared" si="21"/>
        <v>287.71205305861287</v>
      </c>
      <c r="J47" s="9">
        <f t="shared" si="22"/>
        <v>0.1058646855263954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124.60006086194494</v>
      </c>
      <c r="P47" s="9">
        <f t="shared" si="25"/>
        <v>13.190746259719528</v>
      </c>
      <c r="Q47" s="12">
        <f t="shared" si="26"/>
        <v>3.1657791023326869</v>
      </c>
      <c r="R47" s="9">
        <f t="shared" si="27"/>
        <v>14.125500000000001</v>
      </c>
      <c r="S47" s="13">
        <f t="shared" si="28"/>
        <v>0.22411802076618079</v>
      </c>
      <c r="T47" s="2">
        <f t="shared" si="29"/>
        <v>0.43</v>
      </c>
      <c r="U47" s="14">
        <f t="shared" si="30"/>
        <v>9.6370748929457739E-2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0.10479074892945775</v>
      </c>
      <c r="AR47" s="9">
        <f t="shared" si="35"/>
        <v>136.875</v>
      </c>
      <c r="AS47" s="1">
        <f t="shared" si="36"/>
        <v>0.24</v>
      </c>
      <c r="AT47" s="1">
        <f t="shared" si="37"/>
        <v>1583804.0833333333</v>
      </c>
      <c r="AU47" s="1">
        <f t="shared" si="38"/>
        <v>36528730492.532082</v>
      </c>
    </row>
    <row r="48" spans="1:48" x14ac:dyDescent="0.15">
      <c r="C48" s="7">
        <v>6</v>
      </c>
      <c r="D48" s="8">
        <v>17.287517559333299</v>
      </c>
      <c r="E48" s="10">
        <f t="shared" si="39"/>
        <v>14.5620530586129</v>
      </c>
      <c r="F48" s="7" t="s">
        <v>83</v>
      </c>
      <c r="G48" s="1">
        <v>7</v>
      </c>
      <c r="H48" s="9">
        <f t="shared" si="20"/>
        <v>17.287517559333299</v>
      </c>
      <c r="I48" s="9">
        <f t="shared" si="21"/>
        <v>290.43751755933329</v>
      </c>
      <c r="J48" s="9">
        <f t="shared" si="22"/>
        <v>0.14543600376716856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170.2655646022254</v>
      </c>
      <c r="P48" s="9">
        <f t="shared" si="25"/>
        <v>24.762743294908333</v>
      </c>
      <c r="Q48" s="12">
        <f t="shared" si="26"/>
        <v>5.9430583907779999</v>
      </c>
      <c r="R48" s="9">
        <f t="shared" si="27"/>
        <v>14.125500000000001</v>
      </c>
      <c r="S48" s="13">
        <f t="shared" si="28"/>
        <v>0.42073260350274322</v>
      </c>
      <c r="T48" s="2">
        <f t="shared" si="29"/>
        <v>0.43</v>
      </c>
      <c r="U48" s="14">
        <f t="shared" si="30"/>
        <v>0.18091501950617958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0.19651501950617956</v>
      </c>
      <c r="AR48" s="9">
        <f t="shared" si="35"/>
        <v>136.875</v>
      </c>
      <c r="AS48" s="1">
        <f t="shared" si="36"/>
        <v>0.24</v>
      </c>
      <c r="AT48" s="1">
        <f t="shared" si="37"/>
        <v>1583804.0833333333</v>
      </c>
      <c r="AU48" s="1">
        <f t="shared" si="38"/>
        <v>68502651795.229073</v>
      </c>
    </row>
    <row r="49" spans="1:48" x14ac:dyDescent="0.15">
      <c r="C49" s="7">
        <v>7</v>
      </c>
      <c r="D49" s="8">
        <v>18.2989785464516</v>
      </c>
      <c r="E49" s="10">
        <f t="shared" si="39"/>
        <v>17.287517559333299</v>
      </c>
      <c r="F49" s="7" t="s">
        <v>83</v>
      </c>
      <c r="G49" s="1">
        <v>8</v>
      </c>
      <c r="H49" s="9">
        <f t="shared" si="20"/>
        <v>18.2989785464516</v>
      </c>
      <c r="I49" s="9">
        <f t="shared" si="21"/>
        <v>291.4489785464516</v>
      </c>
      <c r="J49" s="9">
        <f t="shared" si="22"/>
        <v>0.16338047258211316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204.35907130731709</v>
      </c>
      <c r="P49" s="9">
        <f t="shared" si="25"/>
        <v>33.388281646631228</v>
      </c>
      <c r="Q49" s="12">
        <f t="shared" si="26"/>
        <v>8.0131875951914946</v>
      </c>
      <c r="R49" s="9">
        <f t="shared" si="27"/>
        <v>14.125500000000001</v>
      </c>
      <c r="S49" s="13">
        <f t="shared" si="28"/>
        <v>0.5672852355804392</v>
      </c>
      <c r="T49" s="2">
        <f t="shared" si="29"/>
        <v>0.43</v>
      </c>
      <c r="U49" s="14">
        <f t="shared" si="30"/>
        <v>0.24393265129958885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0.25953265129958886</v>
      </c>
      <c r="AR49" s="9">
        <f t="shared" si="35"/>
        <v>136.875</v>
      </c>
      <c r="AS49" s="1">
        <f t="shared" si="36"/>
        <v>0.24</v>
      </c>
      <c r="AT49" s="1">
        <f t="shared" si="37"/>
        <v>1583804.0833333333</v>
      </c>
      <c r="AU49" s="1">
        <f t="shared" si="38"/>
        <v>90469801677.979523</v>
      </c>
    </row>
    <row r="50" spans="1:48" x14ac:dyDescent="0.15">
      <c r="C50" s="7">
        <v>8</v>
      </c>
      <c r="D50" s="8">
        <v>20.223869106129001</v>
      </c>
      <c r="E50" s="10">
        <f t="shared" si="39"/>
        <v>18.2989785464516</v>
      </c>
      <c r="F50" s="7" t="s">
        <v>83</v>
      </c>
      <c r="G50" s="1">
        <v>9</v>
      </c>
      <c r="H50" s="9">
        <f t="shared" si="20"/>
        <v>20.223869106129001</v>
      </c>
      <c r="I50" s="9">
        <f t="shared" si="21"/>
        <v>293.37386910612895</v>
      </c>
      <c r="J50" s="9">
        <f t="shared" si="22"/>
        <v>0.20342152444998282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229.82703966068584</v>
      </c>
      <c r="P50" s="9">
        <f t="shared" si="25"/>
        <v>46.751766767603378</v>
      </c>
      <c r="Q50" s="12">
        <f t="shared" si="26"/>
        <v>11.22042402422481</v>
      </c>
      <c r="R50" s="9">
        <f t="shared" si="27"/>
        <v>14.125500000000001</v>
      </c>
      <c r="S50" s="13">
        <f t="shared" si="28"/>
        <v>0.79433818443416582</v>
      </c>
      <c r="T50" s="2">
        <f t="shared" si="29"/>
        <v>0.43</v>
      </c>
      <c r="U50" s="14">
        <f t="shared" si="30"/>
        <v>0.34156541930669132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0.35716541930669132</v>
      </c>
      <c r="AR50" s="9">
        <f t="shared" si="35"/>
        <v>136.875</v>
      </c>
      <c r="AS50" s="1">
        <f t="shared" si="36"/>
        <v>0.24</v>
      </c>
      <c r="AT50" s="1">
        <f t="shared" si="37"/>
        <v>1583804.0833333333</v>
      </c>
      <c r="AU50" s="1">
        <f t="shared" si="38"/>
        <v>124503350499.85269</v>
      </c>
    </row>
    <row r="51" spans="1:48" x14ac:dyDescent="0.15">
      <c r="C51" s="7">
        <v>9</v>
      </c>
      <c r="D51" s="8">
        <v>15.665843816666699</v>
      </c>
      <c r="E51" s="10">
        <f t="shared" si="39"/>
        <v>20.223869106129001</v>
      </c>
      <c r="F51" s="7" t="s">
        <v>83</v>
      </c>
      <c r="G51" s="1">
        <v>10</v>
      </c>
      <c r="H51" s="9">
        <f t="shared" si="20"/>
        <v>15.665843816666699</v>
      </c>
      <c r="I51" s="9">
        <f t="shared" si="21"/>
        <v>288.8158438166667</v>
      </c>
      <c r="J51" s="9">
        <f t="shared" si="22"/>
        <v>0.12048182659864443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241.93152289308244</v>
      </c>
      <c r="P51" s="9">
        <f t="shared" si="25"/>
        <v>29.148351789950333</v>
      </c>
      <c r="Q51" s="12">
        <f t="shared" si="26"/>
        <v>6.9956044295880799</v>
      </c>
      <c r="R51" s="9">
        <f t="shared" si="27"/>
        <v>14.125500000000001</v>
      </c>
      <c r="S51" s="13">
        <f t="shared" si="28"/>
        <v>0.49524649956377331</v>
      </c>
      <c r="T51" s="2">
        <f t="shared" si="29"/>
        <v>0.43</v>
      </c>
      <c r="U51" s="14">
        <f t="shared" si="30"/>
        <v>0.21295599481242253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0.2285559948124225</v>
      </c>
      <c r="AR51" s="9">
        <f t="shared" si="35"/>
        <v>136.875</v>
      </c>
      <c r="AS51" s="1">
        <f t="shared" si="36"/>
        <v>0.24</v>
      </c>
      <c r="AT51" s="1">
        <f t="shared" si="37"/>
        <v>1583804.0833333333</v>
      </c>
      <c r="AU51" s="1">
        <f t="shared" si="38"/>
        <v>79671730780.126068</v>
      </c>
    </row>
    <row r="52" spans="1:48" x14ac:dyDescent="0.15">
      <c r="C52" s="7">
        <v>10</v>
      </c>
      <c r="D52" s="8">
        <v>12.4463247224516</v>
      </c>
      <c r="E52" s="10">
        <f t="shared" si="39"/>
        <v>15.665843816666699</v>
      </c>
      <c r="F52" s="7" t="s">
        <v>83</v>
      </c>
      <c r="G52" s="1">
        <v>11</v>
      </c>
      <c r="H52" s="9">
        <f t="shared" si="20"/>
        <v>12.4463247224516</v>
      </c>
      <c r="I52" s="9">
        <f t="shared" si="21"/>
        <v>285.59632472245158</v>
      </c>
      <c r="J52" s="9">
        <f t="shared" si="22"/>
        <v>8.2389299800286725E-2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202.14401254797551</v>
      </c>
      <c r="O52" s="9">
        <f t="shared" si="40"/>
        <v>69.495408555156615</v>
      </c>
      <c r="P52" s="9">
        <f t="shared" si="25"/>
        <v>5.7256780501942091</v>
      </c>
      <c r="Q52" s="12">
        <f t="shared" si="26"/>
        <v>1.3741627320466101</v>
      </c>
      <c r="R52" s="9">
        <f t="shared" si="27"/>
        <v>14.125500000000001</v>
      </c>
      <c r="S52" s="13">
        <f t="shared" si="28"/>
        <v>9.7282413510786175E-2</v>
      </c>
      <c r="T52" s="2">
        <f t="shared" si="29"/>
        <v>0.43</v>
      </c>
      <c r="U52" s="14">
        <f t="shared" si="30"/>
        <v>4.1831437809638057E-2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5.0251437809638054E-2</v>
      </c>
      <c r="AR52" s="9">
        <f t="shared" si="35"/>
        <v>136.875</v>
      </c>
      <c r="AS52" s="1">
        <f t="shared" si="36"/>
        <v>0.24</v>
      </c>
      <c r="AT52" s="1">
        <f t="shared" si="37"/>
        <v>1583804.0833333333</v>
      </c>
      <c r="AU52" s="1">
        <f t="shared" si="38"/>
        <v>17517016028.258324</v>
      </c>
    </row>
    <row r="53" spans="1:48" x14ac:dyDescent="0.15">
      <c r="C53" s="7">
        <v>11</v>
      </c>
      <c r="D53" s="8">
        <v>7.7026273346333296</v>
      </c>
      <c r="E53" s="10">
        <f t="shared" si="39"/>
        <v>12.4463247224516</v>
      </c>
      <c r="F53" s="7" t="s">
        <v>85</v>
      </c>
      <c r="G53" s="1">
        <v>12</v>
      </c>
      <c r="H53" s="9">
        <f t="shared" si="20"/>
        <v>7.7026273346333296</v>
      </c>
      <c r="I53" s="9">
        <f t="shared" si="21"/>
        <v>280.85262733463333</v>
      </c>
      <c r="J53" s="9">
        <f t="shared" si="22"/>
        <v>4.6321945250685746E-2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122.62598050496243</v>
      </c>
      <c r="P53" s="9">
        <f t="shared" si="25"/>
        <v>5.6802739552625274</v>
      </c>
      <c r="Q53" s="12">
        <f t="shared" si="26"/>
        <v>1.3632657492630065</v>
      </c>
      <c r="R53" s="9">
        <f t="shared" si="27"/>
        <v>14.125500000000001</v>
      </c>
      <c r="S53" s="13">
        <f t="shared" si="28"/>
        <v>9.651097301072574E-2</v>
      </c>
      <c r="T53" s="2">
        <f t="shared" si="29"/>
        <v>0.43</v>
      </c>
      <c r="U53" s="14">
        <f t="shared" si="30"/>
        <v>4.149971839461207E-2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4.9919718394612067E-2</v>
      </c>
      <c r="AR53" s="9">
        <f t="shared" si="35"/>
        <v>136.875</v>
      </c>
      <c r="AS53" s="1">
        <f t="shared" si="36"/>
        <v>0.24</v>
      </c>
      <c r="AT53" s="1">
        <f t="shared" si="37"/>
        <v>1583804.0833333333</v>
      </c>
      <c r="AU53" s="1">
        <f t="shared" si="38"/>
        <v>17401382833.206139</v>
      </c>
      <c r="AV53" s="1">
        <f>SUM(AU42:AU53)</f>
        <v>515157529673.81525</v>
      </c>
    </row>
    <row r="54" spans="1:48" x14ac:dyDescent="0.15">
      <c r="C54" s="7">
        <v>12</v>
      </c>
      <c r="D54" s="8">
        <v>5.5964215667419399</v>
      </c>
      <c r="E54" s="10">
        <f t="shared" si="39"/>
        <v>7.7026273346333296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6.6270838536451597</v>
      </c>
      <c r="E58" s="7"/>
      <c r="F58" s="7"/>
      <c r="G58" s="1">
        <v>1</v>
      </c>
      <c r="H58" s="9">
        <f t="shared" ref="H58:H69" si="41">E59</f>
        <v>6.6270838536451597</v>
      </c>
      <c r="I58" s="9">
        <f t="shared" ref="I58:I69" si="42">H58+273.15</f>
        <v>279.77708385364514</v>
      </c>
      <c r="J58" s="9">
        <f t="shared" ref="J58:J69" si="43">EXP(($C$15*(I58-$C$13))/($C$16*I58*$C$13))</f>
        <v>4.0542040520840636E-2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4.0447442426292009E-3</v>
      </c>
      <c r="Q58" s="12">
        <f t="shared" ref="Q58:Q69" si="47">P58*$B$60</f>
        <v>7.6850140609954819E-4</v>
      </c>
      <c r="R58" s="9">
        <f t="shared" ref="R58:R69" si="48">L58*$B$60</f>
        <v>1.8955666666666669E-2</v>
      </c>
      <c r="S58" s="13">
        <f t="shared" ref="S58:S69" si="49">Q58/R58</f>
        <v>4.0542040520840636E-2</v>
      </c>
      <c r="T58" s="2">
        <f t="shared" ref="T58:T69" si="50">$B$59/100</f>
        <v>0.01</v>
      </c>
      <c r="U58" s="14">
        <f t="shared" ref="U58:U69" si="51">S58*T58</f>
        <v>4.0542040520840636E-4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1.2405420405208407E-2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621827.83333333337</v>
      </c>
      <c r="AU58" s="1">
        <f t="shared" ref="AU58:AU69" si="58">AT58*10000*AS58*0.67*AR58*AQ58</f>
        <v>97970541.787685648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5.0731579343548399</v>
      </c>
      <c r="E59" s="10">
        <f t="shared" ref="E59:E70" si="59">D58</f>
        <v>6.6270838536451597</v>
      </c>
      <c r="F59" s="7" t="s">
        <v>83</v>
      </c>
      <c r="G59" s="1">
        <v>2</v>
      </c>
      <c r="H59" s="9">
        <f t="shared" si="41"/>
        <v>5.0731579343548399</v>
      </c>
      <c r="I59" s="9">
        <f t="shared" si="42"/>
        <v>278.22315793435484</v>
      </c>
      <c r="J59" s="9">
        <f t="shared" si="43"/>
        <v>3.338024839308934E-2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0.19548858909070413</v>
      </c>
      <c r="P59" s="9">
        <f t="shared" si="46"/>
        <v>6.5254576618622787E-3</v>
      </c>
      <c r="Q59" s="12">
        <f t="shared" si="47"/>
        <v>1.2398369557538329E-3</v>
      </c>
      <c r="R59" s="9">
        <f t="shared" si="48"/>
        <v>1.8955666666666669E-2</v>
      </c>
      <c r="S59" s="13">
        <f t="shared" si="49"/>
        <v>6.5407193403230313E-2</v>
      </c>
      <c r="T59" s="2">
        <f t="shared" si="50"/>
        <v>0.01</v>
      </c>
      <c r="U59" s="14">
        <f t="shared" si="51"/>
        <v>6.540719340323031E-4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1.2654071934032304E-2</v>
      </c>
      <c r="AR59" s="9">
        <f t="shared" si="55"/>
        <v>9.9766666666666666</v>
      </c>
      <c r="AS59" s="1">
        <f t="shared" si="56"/>
        <v>0.19</v>
      </c>
      <c r="AT59" s="1">
        <f t="shared" si="57"/>
        <v>621827.83333333337</v>
      </c>
      <c r="AU59" s="1">
        <f t="shared" si="58"/>
        <v>99934241.863902807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0.42334898213793098</v>
      </c>
      <c r="E60" s="10">
        <f t="shared" si="59"/>
        <v>5.0731579343548399</v>
      </c>
      <c r="F60" s="7" t="s">
        <v>83</v>
      </c>
      <c r="G60" s="1">
        <v>3</v>
      </c>
      <c r="H60" s="9">
        <f t="shared" si="41"/>
        <v>0.42334898213793098</v>
      </c>
      <c r="I60" s="9">
        <f t="shared" si="42"/>
        <v>273.57334898213793</v>
      </c>
      <c r="J60" s="9">
        <f t="shared" si="43"/>
        <v>1.8414653957652835E-2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0.28872979809550847</v>
      </c>
      <c r="P60" s="9">
        <f t="shared" si="46"/>
        <v>5.3168593191917591E-3</v>
      </c>
      <c r="Q60" s="12">
        <f t="shared" si="47"/>
        <v>1.0102032706464342E-3</v>
      </c>
      <c r="R60" s="9">
        <f t="shared" si="48"/>
        <v>1.8955666666666669E-2</v>
      </c>
      <c r="S60" s="13">
        <f t="shared" si="49"/>
        <v>5.3292943393168306E-2</v>
      </c>
      <c r="T60" s="2">
        <f t="shared" si="50"/>
        <v>0.01</v>
      </c>
      <c r="U60" s="14">
        <f t="shared" si="51"/>
        <v>5.3292943393168303E-4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1.2532929433931684E-2</v>
      </c>
      <c r="AR60" s="9">
        <f t="shared" si="55"/>
        <v>9.9766666666666666</v>
      </c>
      <c r="AS60" s="1">
        <f t="shared" si="56"/>
        <v>0.19</v>
      </c>
      <c r="AT60" s="1">
        <f t="shared" si="57"/>
        <v>621827.83333333337</v>
      </c>
      <c r="AU60" s="1">
        <f t="shared" si="58"/>
        <v>98977531.330869228</v>
      </c>
    </row>
    <row r="61" spans="1:48" x14ac:dyDescent="0.15">
      <c r="C61" s="7">
        <v>3</v>
      </c>
      <c r="D61" s="8">
        <v>9.2872919869999997</v>
      </c>
      <c r="E61" s="10">
        <f t="shared" si="59"/>
        <v>0.42334898213793098</v>
      </c>
      <c r="F61" s="7" t="s">
        <v>83</v>
      </c>
      <c r="G61" s="1">
        <v>4</v>
      </c>
      <c r="H61" s="9">
        <f t="shared" si="41"/>
        <v>9.2872919869999997</v>
      </c>
      <c r="I61" s="9">
        <f t="shared" si="42"/>
        <v>282.43729198699998</v>
      </c>
      <c r="J61" s="9">
        <f t="shared" si="43"/>
        <v>5.6268259844668697E-2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0.38317960544298341</v>
      </c>
      <c r="P61" s="9">
        <f t="shared" si="46"/>
        <v>2.1560849606243417E-2</v>
      </c>
      <c r="Q61" s="12">
        <f t="shared" si="47"/>
        <v>4.0965614251862494E-3</v>
      </c>
      <c r="R61" s="9">
        <f t="shared" si="48"/>
        <v>1.8955666666666669E-2</v>
      </c>
      <c r="S61" s="13">
        <f t="shared" si="49"/>
        <v>0.21611275916715753</v>
      </c>
      <c r="T61" s="2">
        <f t="shared" si="50"/>
        <v>0.01</v>
      </c>
      <c r="U61" s="14">
        <f t="shared" si="51"/>
        <v>2.1611275916715751E-3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1.4161127591671575E-2</v>
      </c>
      <c r="AR61" s="9">
        <f t="shared" si="55"/>
        <v>9.9766666666666666</v>
      </c>
      <c r="AS61" s="1">
        <f t="shared" si="56"/>
        <v>0.19</v>
      </c>
      <c r="AT61" s="1">
        <f t="shared" si="57"/>
        <v>621827.83333333337</v>
      </c>
      <c r="AU61" s="1">
        <f t="shared" si="58"/>
        <v>111836060.13852789</v>
      </c>
    </row>
    <row r="62" spans="1:48" x14ac:dyDescent="0.15">
      <c r="C62" s="7">
        <v>4</v>
      </c>
      <c r="D62" s="8">
        <v>9.0045305845333292</v>
      </c>
      <c r="E62" s="10">
        <f t="shared" si="59"/>
        <v>9.2872919869999997</v>
      </c>
      <c r="F62" s="7" t="s">
        <v>83</v>
      </c>
      <c r="G62" s="1">
        <v>5</v>
      </c>
      <c r="H62" s="9">
        <f t="shared" si="41"/>
        <v>9.0045305845333292</v>
      </c>
      <c r="I62" s="9">
        <f t="shared" si="42"/>
        <v>282.15453058453329</v>
      </c>
      <c r="J62" s="9">
        <f t="shared" si="43"/>
        <v>5.4357483584444609E-2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0.34353781804490297</v>
      </c>
      <c r="O62" s="9">
        <f t="shared" si="60"/>
        <v>0.11784760445850367</v>
      </c>
      <c r="P62" s="9">
        <f t="shared" si="46"/>
        <v>6.4058992248192349E-3</v>
      </c>
      <c r="Q62" s="12">
        <f t="shared" si="47"/>
        <v>1.2171208527156547E-3</v>
      </c>
      <c r="R62" s="9">
        <f t="shared" si="48"/>
        <v>1.8955666666666669E-2</v>
      </c>
      <c r="S62" s="13">
        <f t="shared" si="49"/>
        <v>6.4208812811418992E-2</v>
      </c>
      <c r="T62" s="2">
        <f t="shared" si="50"/>
        <v>0.01</v>
      </c>
      <c r="U62" s="14">
        <f t="shared" si="51"/>
        <v>6.4208812811418991E-4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1.264208812811419E-2</v>
      </c>
      <c r="AR62" s="9">
        <f t="shared" si="55"/>
        <v>9.9766666666666666</v>
      </c>
      <c r="AS62" s="1">
        <f t="shared" si="56"/>
        <v>0.19</v>
      </c>
      <c r="AT62" s="1">
        <f t="shared" si="57"/>
        <v>621827.83333333337</v>
      </c>
      <c r="AU62" s="1">
        <f t="shared" si="58"/>
        <v>99839600.979504943</v>
      </c>
    </row>
    <row r="63" spans="1:48" x14ac:dyDescent="0.15">
      <c r="C63" s="7">
        <v>5</v>
      </c>
      <c r="D63" s="8">
        <v>14.5620530586129</v>
      </c>
      <c r="E63" s="10">
        <f t="shared" si="59"/>
        <v>9.0045305845333292</v>
      </c>
      <c r="F63" s="7" t="s">
        <v>85</v>
      </c>
      <c r="G63" s="1">
        <v>6</v>
      </c>
      <c r="H63" s="9">
        <f t="shared" si="41"/>
        <v>14.5620530586129</v>
      </c>
      <c r="I63" s="9">
        <f t="shared" si="42"/>
        <v>287.71205305861287</v>
      </c>
      <c r="J63" s="9">
        <f t="shared" si="43"/>
        <v>0.1058646855263954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0.21120837190035111</v>
      </c>
      <c r="P63" s="9">
        <f t="shared" si="46"/>
        <v>2.2359507871772637E-2</v>
      </c>
      <c r="Q63" s="12">
        <f t="shared" si="47"/>
        <v>4.248306495636801E-3</v>
      </c>
      <c r="R63" s="9">
        <f t="shared" si="48"/>
        <v>1.8955666666666669E-2</v>
      </c>
      <c r="S63" s="13">
        <f t="shared" si="49"/>
        <v>0.22411802076618076</v>
      </c>
      <c r="T63" s="2">
        <f t="shared" si="50"/>
        <v>0.01</v>
      </c>
      <c r="U63" s="14">
        <f t="shared" si="51"/>
        <v>2.2411802076618076E-3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1.4241180207661807E-2</v>
      </c>
      <c r="AR63" s="9">
        <f t="shared" si="55"/>
        <v>9.9766666666666666</v>
      </c>
      <c r="AS63" s="1">
        <f t="shared" si="56"/>
        <v>0.19</v>
      </c>
      <c r="AT63" s="1">
        <f t="shared" si="57"/>
        <v>621827.83333333337</v>
      </c>
      <c r="AU63" s="1">
        <f t="shared" si="58"/>
        <v>112468267.50465566</v>
      </c>
    </row>
    <row r="64" spans="1:48" x14ac:dyDescent="0.15">
      <c r="C64" s="7">
        <v>6</v>
      </c>
      <c r="D64" s="8">
        <v>17.287517559333299</v>
      </c>
      <c r="E64" s="10">
        <f t="shared" si="59"/>
        <v>14.5620530586129</v>
      </c>
      <c r="F64" s="7" t="s">
        <v>83</v>
      </c>
      <c r="G64" s="1">
        <v>7</v>
      </c>
      <c r="H64" s="9">
        <f t="shared" si="41"/>
        <v>17.287517559333299</v>
      </c>
      <c r="I64" s="9">
        <f t="shared" si="42"/>
        <v>290.43751755933329</v>
      </c>
      <c r="J64" s="9">
        <f t="shared" si="43"/>
        <v>0.14543600376716856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0.28861553069524515</v>
      </c>
      <c r="P64" s="9">
        <f t="shared" si="46"/>
        <v>4.1975089409457024E-2</v>
      </c>
      <c r="Q64" s="12">
        <f t="shared" si="47"/>
        <v>7.9752669877968339E-3</v>
      </c>
      <c r="R64" s="9">
        <f t="shared" si="48"/>
        <v>1.8955666666666669E-2</v>
      </c>
      <c r="S64" s="13">
        <f t="shared" si="49"/>
        <v>0.42073260350274322</v>
      </c>
      <c r="T64" s="2">
        <f t="shared" si="50"/>
        <v>0.01</v>
      </c>
      <c r="U64" s="14">
        <f t="shared" si="51"/>
        <v>4.2073260350274323E-3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2.4307326035027433E-2</v>
      </c>
      <c r="AR64" s="9">
        <f t="shared" si="55"/>
        <v>9.9766666666666666</v>
      </c>
      <c r="AS64" s="1">
        <f t="shared" si="56"/>
        <v>0.19</v>
      </c>
      <c r="AT64" s="1">
        <f t="shared" si="57"/>
        <v>621827.83333333337</v>
      </c>
      <c r="AU64" s="1">
        <f t="shared" si="58"/>
        <v>191964627.01592317</v>
      </c>
    </row>
    <row r="65" spans="1:48" x14ac:dyDescent="0.15">
      <c r="C65" s="7">
        <v>7</v>
      </c>
      <c r="D65" s="8">
        <v>18.2989785464516</v>
      </c>
      <c r="E65" s="10">
        <f t="shared" si="59"/>
        <v>17.287517559333299</v>
      </c>
      <c r="F65" s="7" t="s">
        <v>83</v>
      </c>
      <c r="G65" s="1">
        <v>8</v>
      </c>
      <c r="H65" s="9">
        <f t="shared" si="41"/>
        <v>18.2989785464516</v>
      </c>
      <c r="I65" s="9">
        <f t="shared" si="42"/>
        <v>291.4489785464516</v>
      </c>
      <c r="J65" s="9">
        <f t="shared" si="43"/>
        <v>0.16338047258211316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0.34640710795245477</v>
      </c>
      <c r="P65" s="9">
        <f t="shared" si="46"/>
        <v>5.6596157003075152E-2</v>
      </c>
      <c r="Q65" s="12">
        <f t="shared" si="47"/>
        <v>1.075326983058428E-2</v>
      </c>
      <c r="R65" s="9">
        <f t="shared" si="48"/>
        <v>1.8955666666666669E-2</v>
      </c>
      <c r="S65" s="13">
        <f t="shared" si="49"/>
        <v>0.5672852355804392</v>
      </c>
      <c r="T65" s="2">
        <f t="shared" si="50"/>
        <v>0.01</v>
      </c>
      <c r="U65" s="14">
        <f t="shared" si="51"/>
        <v>5.672852355804392E-3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2.5772852355804392E-2</v>
      </c>
      <c r="AR65" s="9">
        <f t="shared" si="55"/>
        <v>9.9766666666666666</v>
      </c>
      <c r="AS65" s="1">
        <f t="shared" si="56"/>
        <v>0.19</v>
      </c>
      <c r="AT65" s="1">
        <f t="shared" si="57"/>
        <v>621827.83333333337</v>
      </c>
      <c r="AU65" s="1">
        <f t="shared" si="58"/>
        <v>203538471.59037638</v>
      </c>
    </row>
    <row r="66" spans="1:48" x14ac:dyDescent="0.15">
      <c r="C66" s="7">
        <v>8</v>
      </c>
      <c r="D66" s="8">
        <v>20.223869106129001</v>
      </c>
      <c r="E66" s="10">
        <f t="shared" si="59"/>
        <v>18.2989785464516</v>
      </c>
      <c r="F66" s="7" t="s">
        <v>83</v>
      </c>
      <c r="G66" s="1">
        <v>9</v>
      </c>
      <c r="H66" s="9">
        <f t="shared" si="41"/>
        <v>20.223869106129001</v>
      </c>
      <c r="I66" s="9">
        <f t="shared" si="42"/>
        <v>293.37386910612895</v>
      </c>
      <c r="J66" s="9">
        <f t="shared" si="43"/>
        <v>0.20342152444998282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0.38957761761604631</v>
      </c>
      <c r="P66" s="9">
        <f t="shared" si="46"/>
        <v>7.9248472867048628E-2</v>
      </c>
      <c r="Q66" s="12">
        <f t="shared" si="47"/>
        <v>1.5057209844739239E-2</v>
      </c>
      <c r="R66" s="9">
        <f t="shared" si="48"/>
        <v>1.8955666666666669E-2</v>
      </c>
      <c r="S66" s="13">
        <f t="shared" si="49"/>
        <v>0.79433818443416582</v>
      </c>
      <c r="T66" s="2">
        <f t="shared" si="50"/>
        <v>0.01</v>
      </c>
      <c r="U66" s="14">
        <f t="shared" si="51"/>
        <v>7.9433818443416584E-3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2.8043381844341658E-2</v>
      </c>
      <c r="AR66" s="9">
        <f t="shared" si="55"/>
        <v>9.9766666666666666</v>
      </c>
      <c r="AS66" s="1">
        <f t="shared" si="56"/>
        <v>0.19</v>
      </c>
      <c r="AT66" s="1">
        <f t="shared" si="57"/>
        <v>621827.83333333337</v>
      </c>
      <c r="AU66" s="1">
        <f t="shared" si="58"/>
        <v>221469746.53882709</v>
      </c>
    </row>
    <row r="67" spans="1:48" x14ac:dyDescent="0.15">
      <c r="C67" s="7">
        <v>9</v>
      </c>
      <c r="D67" s="8">
        <v>15.665843816666699</v>
      </c>
      <c r="E67" s="10">
        <f t="shared" si="59"/>
        <v>20.223869106129001</v>
      </c>
      <c r="F67" s="7" t="s">
        <v>83</v>
      </c>
      <c r="G67" s="1">
        <v>10</v>
      </c>
      <c r="H67" s="9">
        <f t="shared" si="41"/>
        <v>15.665843816666699</v>
      </c>
      <c r="I67" s="9">
        <f t="shared" si="42"/>
        <v>288.8158438166667</v>
      </c>
      <c r="J67" s="9">
        <f t="shared" si="43"/>
        <v>0.12048182659864443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0.41009581141566437</v>
      </c>
      <c r="P67" s="9">
        <f t="shared" si="46"/>
        <v>4.9409092439812459E-2</v>
      </c>
      <c r="Q67" s="12">
        <f t="shared" si="47"/>
        <v>9.3877275635643673E-3</v>
      </c>
      <c r="R67" s="9">
        <f t="shared" si="48"/>
        <v>1.8955666666666669E-2</v>
      </c>
      <c r="S67" s="13">
        <f t="shared" si="49"/>
        <v>0.49524649956377331</v>
      </c>
      <c r="T67" s="2">
        <f t="shared" si="50"/>
        <v>0.01</v>
      </c>
      <c r="U67" s="14">
        <f t="shared" si="51"/>
        <v>4.952464995637733E-3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2.5052464995637732E-2</v>
      </c>
      <c r="AR67" s="9">
        <f t="shared" si="55"/>
        <v>9.9766666666666666</v>
      </c>
      <c r="AS67" s="1">
        <f t="shared" si="56"/>
        <v>0.19</v>
      </c>
      <c r="AT67" s="1">
        <f t="shared" si="57"/>
        <v>621827.83333333337</v>
      </c>
      <c r="AU67" s="1">
        <f t="shared" si="58"/>
        <v>197849285.92256162</v>
      </c>
    </row>
    <row r="68" spans="1:48" x14ac:dyDescent="0.15">
      <c r="C68" s="7">
        <v>10</v>
      </c>
      <c r="D68" s="8">
        <v>12.4463247224516</v>
      </c>
      <c r="E68" s="10">
        <f t="shared" si="59"/>
        <v>15.665843816666699</v>
      </c>
      <c r="F68" s="7" t="s">
        <v>83</v>
      </c>
      <c r="G68" s="1">
        <v>11</v>
      </c>
      <c r="H68" s="9">
        <f t="shared" si="41"/>
        <v>12.4463247224516</v>
      </c>
      <c r="I68" s="9">
        <f t="shared" si="42"/>
        <v>285.59632472245158</v>
      </c>
      <c r="J68" s="9">
        <f t="shared" si="43"/>
        <v>8.2389299800286725E-2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0.3426523830270593</v>
      </c>
      <c r="O68" s="9">
        <f t="shared" si="60"/>
        <v>0.11780100261545934</v>
      </c>
      <c r="P68" s="9">
        <f t="shared" si="46"/>
        <v>9.7055421212594393E-3</v>
      </c>
      <c r="Q68" s="12">
        <f t="shared" si="47"/>
        <v>1.8440530030392934E-3</v>
      </c>
      <c r="R68" s="9">
        <f t="shared" si="48"/>
        <v>1.8955666666666669E-2</v>
      </c>
      <c r="S68" s="13">
        <f t="shared" si="49"/>
        <v>9.7282413510786217E-2</v>
      </c>
      <c r="T68" s="2">
        <f t="shared" si="50"/>
        <v>0.01</v>
      </c>
      <c r="U68" s="14">
        <f t="shared" si="51"/>
        <v>9.7282413510786224E-4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1.2972824135107863E-2</v>
      </c>
      <c r="AR68" s="9">
        <f t="shared" si="55"/>
        <v>9.9766666666666666</v>
      </c>
      <c r="AS68" s="1">
        <f t="shared" si="56"/>
        <v>0.19</v>
      </c>
      <c r="AT68" s="1">
        <f t="shared" si="57"/>
        <v>621827.83333333337</v>
      </c>
      <c r="AU68" s="1">
        <f t="shared" si="58"/>
        <v>102451554.84607942</v>
      </c>
    </row>
    <row r="69" spans="1:48" x14ac:dyDescent="0.15">
      <c r="C69" s="7">
        <v>11</v>
      </c>
      <c r="D69" s="8">
        <v>7.7026273346333296</v>
      </c>
      <c r="E69" s="10">
        <f t="shared" si="59"/>
        <v>12.4463247224516</v>
      </c>
      <c r="F69" s="7" t="s">
        <v>85</v>
      </c>
      <c r="G69" s="1">
        <v>12</v>
      </c>
      <c r="H69" s="9">
        <f t="shared" si="41"/>
        <v>7.7026273346333296</v>
      </c>
      <c r="I69" s="9">
        <f t="shared" si="42"/>
        <v>280.85262733463333</v>
      </c>
      <c r="J69" s="9">
        <f t="shared" si="43"/>
        <v>4.6321945250685746E-2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0.20786212716086658</v>
      </c>
      <c r="P69" s="9">
        <f t="shared" si="46"/>
        <v>9.6285780740367408E-3</v>
      </c>
      <c r="Q69" s="12">
        <f t="shared" si="47"/>
        <v>1.8294298340669807E-3</v>
      </c>
      <c r="R69" s="9">
        <f t="shared" si="48"/>
        <v>1.8955666666666669E-2</v>
      </c>
      <c r="S69" s="13">
        <f t="shared" si="49"/>
        <v>9.6510973010725754E-2</v>
      </c>
      <c r="T69" s="2">
        <f t="shared" si="50"/>
        <v>0.01</v>
      </c>
      <c r="U69" s="14">
        <f t="shared" si="51"/>
        <v>9.6510973010725755E-4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1.2965109730107258E-2</v>
      </c>
      <c r="AR69" s="9">
        <f t="shared" si="55"/>
        <v>9.9766666666666666</v>
      </c>
      <c r="AS69" s="1">
        <f t="shared" si="56"/>
        <v>0.19</v>
      </c>
      <c r="AT69" s="1">
        <f t="shared" si="57"/>
        <v>621827.83333333337</v>
      </c>
      <c r="AU69" s="1">
        <f t="shared" si="58"/>
        <v>102390631.11977333</v>
      </c>
      <c r="AV69" s="1">
        <f>SUM(AU58:AU69)</f>
        <v>1640690560.6386871</v>
      </c>
    </row>
    <row r="70" spans="1:48" x14ac:dyDescent="0.15">
      <c r="C70" s="7">
        <v>12</v>
      </c>
      <c r="D70" s="8">
        <v>5.5964215667419399</v>
      </c>
      <c r="E70" s="10">
        <f t="shared" si="59"/>
        <v>7.7026273346333296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6.6270838536451597</v>
      </c>
      <c r="E73" s="7"/>
      <c r="F73" s="7"/>
      <c r="G73" s="1">
        <v>1</v>
      </c>
      <c r="H73" s="9">
        <f t="shared" ref="H73:H84" si="61">E74</f>
        <v>6.6270838536451597</v>
      </c>
      <c r="I73" s="9">
        <f t="shared" ref="I73:I84" si="62">H73+273.15</f>
        <v>279.77708385364514</v>
      </c>
      <c r="J73" s="9">
        <f t="shared" ref="J73:J84" si="63">EXP(($C$15*(I73-$C$13))/($C$16*I73*$C$13))</f>
        <v>4.0542040520840636E-2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4.4393534370320504E-3</v>
      </c>
      <c r="Q73" s="12">
        <f t="shared" ref="Q73:Q84" si="67">P73*$B$75</f>
        <v>7.9908361866576902E-4</v>
      </c>
      <c r="R73" s="9">
        <f t="shared" ref="R73:R84" si="68">L73*$B$75</f>
        <v>1.9710000000000002E-2</v>
      </c>
      <c r="S73" s="13">
        <f t="shared" ref="S73:S84" si="69">Q73/R73</f>
        <v>4.0542040520840636E-2</v>
      </c>
      <c r="T73" s="2">
        <f t="shared" ref="T73:T84" si="70">$B$74/100</f>
        <v>0.01</v>
      </c>
      <c r="U73" s="14">
        <f t="shared" ref="U73:U84" si="71">S73*T73</f>
        <v>4.0542040520840636E-4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1.3005420405208407E-2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108979.41666666667</v>
      </c>
      <c r="AU73" s="1">
        <f t="shared" ref="AU73:AU84" si="78">AT73*10000*AS73*0.67*AR73*AQ73</f>
        <v>18716744.048126571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5.0731579343548399</v>
      </c>
      <c r="E74" s="10">
        <f t="shared" ref="E74:E85" si="79">D73</f>
        <v>6.6270838536451597</v>
      </c>
      <c r="F74" s="7" t="s">
        <v>83</v>
      </c>
      <c r="G74" s="1">
        <v>2</v>
      </c>
      <c r="H74" s="9">
        <f t="shared" si="61"/>
        <v>5.0731579343548399</v>
      </c>
      <c r="I74" s="9">
        <f t="shared" si="62"/>
        <v>278.22315793435484</v>
      </c>
      <c r="J74" s="9">
        <f t="shared" si="63"/>
        <v>3.338024839308934E-2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0.21456064656296797</v>
      </c>
      <c r="P74" s="9">
        <f t="shared" si="66"/>
        <v>7.1620876776537215E-3</v>
      </c>
      <c r="Q74" s="12">
        <f t="shared" si="67"/>
        <v>1.2891757819776697E-3</v>
      </c>
      <c r="R74" s="9">
        <f t="shared" si="68"/>
        <v>1.9710000000000002E-2</v>
      </c>
      <c r="S74" s="13">
        <f t="shared" si="69"/>
        <v>6.5407193403230326E-2</v>
      </c>
      <c r="T74" s="2">
        <f t="shared" si="70"/>
        <v>0.01</v>
      </c>
      <c r="U74" s="14">
        <f t="shared" si="71"/>
        <v>6.5407193403230332E-4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1.3254071934032304E-2</v>
      </c>
      <c r="AR74" s="9">
        <f t="shared" si="75"/>
        <v>10.950000000000001</v>
      </c>
      <c r="AS74" s="1">
        <f t="shared" si="76"/>
        <v>0.18</v>
      </c>
      <c r="AT74" s="1">
        <f t="shared" si="77"/>
        <v>108979.41666666667</v>
      </c>
      <c r="AU74" s="1">
        <f t="shared" si="78"/>
        <v>19074590.767199829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0.42334898213793098</v>
      </c>
      <c r="E75" s="10">
        <f t="shared" si="79"/>
        <v>5.0731579343548399</v>
      </c>
      <c r="F75" s="7" t="s">
        <v>83</v>
      </c>
      <c r="G75" s="1">
        <v>3</v>
      </c>
      <c r="H75" s="9">
        <f t="shared" si="61"/>
        <v>0.42334898213793098</v>
      </c>
      <c r="I75" s="9">
        <f t="shared" si="62"/>
        <v>273.57334898213793</v>
      </c>
      <c r="J75" s="9">
        <f t="shared" si="63"/>
        <v>1.8414653957652835E-2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0.31689855888531426</v>
      </c>
      <c r="P75" s="9">
        <f t="shared" si="66"/>
        <v>5.8355773015519325E-3</v>
      </c>
      <c r="Q75" s="12">
        <f t="shared" si="67"/>
        <v>1.0504039142793479E-3</v>
      </c>
      <c r="R75" s="9">
        <f t="shared" si="68"/>
        <v>1.9710000000000002E-2</v>
      </c>
      <c r="S75" s="13">
        <f t="shared" si="69"/>
        <v>5.3292943393168327E-2</v>
      </c>
      <c r="T75" s="2">
        <f t="shared" si="70"/>
        <v>0.01</v>
      </c>
      <c r="U75" s="14">
        <f t="shared" si="71"/>
        <v>5.3292943393168325E-4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1.3132929433931684E-2</v>
      </c>
      <c r="AR75" s="9">
        <f t="shared" si="75"/>
        <v>10.950000000000001</v>
      </c>
      <c r="AS75" s="1">
        <f t="shared" si="76"/>
        <v>0.18</v>
      </c>
      <c r="AT75" s="1">
        <f t="shared" si="77"/>
        <v>108979.41666666667</v>
      </c>
      <c r="AU75" s="1">
        <f t="shared" si="78"/>
        <v>18900248.600850064</v>
      </c>
    </row>
    <row r="76" spans="1:48" x14ac:dyDescent="0.15">
      <c r="C76" s="7">
        <v>3</v>
      </c>
      <c r="D76" s="8">
        <v>9.2872919869999997</v>
      </c>
      <c r="E76" s="10">
        <f t="shared" si="79"/>
        <v>0.42334898213793098</v>
      </c>
      <c r="F76" s="7" t="s">
        <v>83</v>
      </c>
      <c r="G76" s="1">
        <v>4</v>
      </c>
      <c r="H76" s="9">
        <f t="shared" si="61"/>
        <v>9.2872919869999997</v>
      </c>
      <c r="I76" s="9">
        <f t="shared" si="62"/>
        <v>282.43729198699998</v>
      </c>
      <c r="J76" s="9">
        <f t="shared" si="63"/>
        <v>5.6268259844668697E-2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0.42056298158376237</v>
      </c>
      <c r="P76" s="9">
        <f t="shared" si="66"/>
        <v>2.3664347128803758E-2</v>
      </c>
      <c r="Q76" s="12">
        <f t="shared" si="67"/>
        <v>4.2595824831846759E-3</v>
      </c>
      <c r="R76" s="9">
        <f t="shared" si="68"/>
        <v>1.9710000000000002E-2</v>
      </c>
      <c r="S76" s="13">
        <f t="shared" si="69"/>
        <v>0.21611275916715755</v>
      </c>
      <c r="T76" s="2">
        <f t="shared" si="70"/>
        <v>0.01</v>
      </c>
      <c r="U76" s="14">
        <f t="shared" si="71"/>
        <v>2.1611275916715755E-3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1.4761127591671575E-2</v>
      </c>
      <c r="AR76" s="9">
        <f t="shared" si="75"/>
        <v>10.950000000000001</v>
      </c>
      <c r="AS76" s="1">
        <f t="shared" si="76"/>
        <v>0.18</v>
      </c>
      <c r="AT76" s="1">
        <f t="shared" si="77"/>
        <v>108979.41666666667</v>
      </c>
      <c r="AU76" s="1">
        <f t="shared" si="78"/>
        <v>21243469.137253817</v>
      </c>
    </row>
    <row r="77" spans="1:48" x14ac:dyDescent="0.15">
      <c r="C77" s="7">
        <v>4</v>
      </c>
      <c r="D77" s="8">
        <v>9.0045305845333292</v>
      </c>
      <c r="E77" s="10">
        <f t="shared" si="79"/>
        <v>9.2872919869999997</v>
      </c>
      <c r="F77" s="7" t="s">
        <v>83</v>
      </c>
      <c r="G77" s="1">
        <v>5</v>
      </c>
      <c r="H77" s="9">
        <f t="shared" si="61"/>
        <v>9.0045305845333292</v>
      </c>
      <c r="I77" s="9">
        <f t="shared" si="62"/>
        <v>282.15453058453329</v>
      </c>
      <c r="J77" s="9">
        <f t="shared" si="63"/>
        <v>5.4357483584444609E-2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0.37705370273221062</v>
      </c>
      <c r="O77" s="9">
        <f t="shared" si="80"/>
        <v>0.12934493172274808</v>
      </c>
      <c r="P77" s="9">
        <f t="shared" si="66"/>
        <v>7.0308650028503873E-3</v>
      </c>
      <c r="Q77" s="12">
        <f t="shared" si="67"/>
        <v>1.2655557005130697E-3</v>
      </c>
      <c r="R77" s="9">
        <f t="shared" si="68"/>
        <v>1.9710000000000002E-2</v>
      </c>
      <c r="S77" s="13">
        <f t="shared" si="69"/>
        <v>6.4208812811419047E-2</v>
      </c>
      <c r="T77" s="2">
        <f t="shared" si="70"/>
        <v>0.01</v>
      </c>
      <c r="U77" s="14">
        <f t="shared" si="71"/>
        <v>6.4208812811419045E-4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1.324208812811419E-2</v>
      </c>
      <c r="AR77" s="9">
        <f t="shared" si="75"/>
        <v>10.950000000000001</v>
      </c>
      <c r="AS77" s="1">
        <f t="shared" si="76"/>
        <v>0.18</v>
      </c>
      <c r="AT77" s="1">
        <f t="shared" si="77"/>
        <v>108979.41666666667</v>
      </c>
      <c r="AU77" s="1">
        <f t="shared" si="78"/>
        <v>19057344.279112298</v>
      </c>
    </row>
    <row r="78" spans="1:48" x14ac:dyDescent="0.15">
      <c r="C78" s="7">
        <v>5</v>
      </c>
      <c r="D78" s="8">
        <v>14.5620530586129</v>
      </c>
      <c r="E78" s="10">
        <f t="shared" si="79"/>
        <v>9.0045305845333292</v>
      </c>
      <c r="F78" s="7" t="s">
        <v>85</v>
      </c>
      <c r="G78" s="1">
        <v>6</v>
      </c>
      <c r="H78" s="9">
        <f t="shared" si="61"/>
        <v>14.5620530586129</v>
      </c>
      <c r="I78" s="9">
        <f t="shared" si="62"/>
        <v>287.71205305861287</v>
      </c>
      <c r="J78" s="9">
        <f t="shared" si="63"/>
        <v>0.1058646855263954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0.23181406671989771</v>
      </c>
      <c r="P78" s="9">
        <f t="shared" si="66"/>
        <v>2.4540923273896814E-2</v>
      </c>
      <c r="Q78" s="12">
        <f t="shared" si="67"/>
        <v>4.4173661893014268E-3</v>
      </c>
      <c r="R78" s="9">
        <f t="shared" si="68"/>
        <v>1.9710000000000002E-2</v>
      </c>
      <c r="S78" s="13">
        <f t="shared" si="69"/>
        <v>0.22411802076618095</v>
      </c>
      <c r="T78" s="2">
        <f t="shared" si="70"/>
        <v>0.01</v>
      </c>
      <c r="U78" s="14">
        <f t="shared" si="71"/>
        <v>2.2411802076618098E-3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1.484118020766181E-2</v>
      </c>
      <c r="AR78" s="9">
        <f t="shared" si="75"/>
        <v>10.950000000000001</v>
      </c>
      <c r="AS78" s="1">
        <f t="shared" si="76"/>
        <v>0.18</v>
      </c>
      <c r="AT78" s="1">
        <f t="shared" si="77"/>
        <v>108979.41666666667</v>
      </c>
      <c r="AU78" s="1">
        <f t="shared" si="78"/>
        <v>21358676.818142947</v>
      </c>
    </row>
    <row r="79" spans="1:48" x14ac:dyDescent="0.15">
      <c r="C79" s="7">
        <v>6</v>
      </c>
      <c r="D79" s="8">
        <v>17.287517559333299</v>
      </c>
      <c r="E79" s="10">
        <f t="shared" si="79"/>
        <v>14.5620530586129</v>
      </c>
      <c r="F79" s="7" t="s">
        <v>83</v>
      </c>
      <c r="G79" s="1">
        <v>7</v>
      </c>
      <c r="H79" s="9">
        <f t="shared" si="61"/>
        <v>17.287517559333299</v>
      </c>
      <c r="I79" s="9">
        <f t="shared" si="62"/>
        <v>290.43751755933329</v>
      </c>
      <c r="J79" s="9">
        <f t="shared" si="63"/>
        <v>0.14543600376716856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0.31677314344600094</v>
      </c>
      <c r="P79" s="9">
        <f t="shared" si="66"/>
        <v>4.6070220083550419E-2</v>
      </c>
      <c r="Q79" s="12">
        <f t="shared" si="67"/>
        <v>8.2926396150390744E-3</v>
      </c>
      <c r="R79" s="9">
        <f t="shared" si="68"/>
        <v>1.9710000000000002E-2</v>
      </c>
      <c r="S79" s="13">
        <f t="shared" si="69"/>
        <v>0.42073260350274344</v>
      </c>
      <c r="T79" s="2">
        <f t="shared" si="70"/>
        <v>0.01</v>
      </c>
      <c r="U79" s="14">
        <f t="shared" si="71"/>
        <v>4.2073260350274349E-3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2.5807326035027438E-2</v>
      </c>
      <c r="AR79" s="9">
        <f t="shared" si="75"/>
        <v>10.950000000000001</v>
      </c>
      <c r="AS79" s="1">
        <f t="shared" si="76"/>
        <v>0.18</v>
      </c>
      <c r="AT79" s="1">
        <f t="shared" si="77"/>
        <v>108979.41666666667</v>
      </c>
      <c r="AU79" s="1">
        <f t="shared" si="78"/>
        <v>37140599.912534803</v>
      </c>
    </row>
    <row r="80" spans="1:48" x14ac:dyDescent="0.15">
      <c r="C80" s="7">
        <v>7</v>
      </c>
      <c r="D80" s="8">
        <v>18.2989785464516</v>
      </c>
      <c r="E80" s="10">
        <f t="shared" si="79"/>
        <v>17.287517559333299</v>
      </c>
      <c r="F80" s="7" t="s">
        <v>83</v>
      </c>
      <c r="G80" s="1">
        <v>8</v>
      </c>
      <c r="H80" s="9">
        <f t="shared" si="61"/>
        <v>18.2989785464516</v>
      </c>
      <c r="I80" s="9">
        <f t="shared" si="62"/>
        <v>291.4489785464516</v>
      </c>
      <c r="J80" s="9">
        <f t="shared" si="63"/>
        <v>0.16338047258211316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0.38020292336245054</v>
      </c>
      <c r="P80" s="9">
        <f t="shared" si="66"/>
        <v>6.2117733296058124E-2</v>
      </c>
      <c r="Q80" s="12">
        <f t="shared" si="67"/>
        <v>1.1181191993290462E-2</v>
      </c>
      <c r="R80" s="9">
        <f t="shared" si="68"/>
        <v>1.9710000000000002E-2</v>
      </c>
      <c r="S80" s="13">
        <f t="shared" si="69"/>
        <v>0.56728523558043942</v>
      </c>
      <c r="T80" s="2">
        <f t="shared" si="70"/>
        <v>0.01</v>
      </c>
      <c r="U80" s="14">
        <f t="shared" si="71"/>
        <v>5.6728523558043946E-3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2.7272852355804397E-2</v>
      </c>
      <c r="AR80" s="9">
        <f t="shared" si="75"/>
        <v>10.950000000000001</v>
      </c>
      <c r="AS80" s="1">
        <f t="shared" si="76"/>
        <v>0.18</v>
      </c>
      <c r="AT80" s="1">
        <f t="shared" si="77"/>
        <v>108979.41666666667</v>
      </c>
      <c r="AU80" s="1">
        <f t="shared" si="78"/>
        <v>39249711.358927555</v>
      </c>
    </row>
    <row r="81" spans="1:48" x14ac:dyDescent="0.15">
      <c r="C81" s="7">
        <v>8</v>
      </c>
      <c r="D81" s="8">
        <v>20.223869106129001</v>
      </c>
      <c r="E81" s="10">
        <f t="shared" si="79"/>
        <v>18.2989785464516</v>
      </c>
      <c r="F81" s="7" t="s">
        <v>83</v>
      </c>
      <c r="G81" s="1">
        <v>9</v>
      </c>
      <c r="H81" s="9">
        <f t="shared" si="61"/>
        <v>20.223869106129001</v>
      </c>
      <c r="I81" s="9">
        <f t="shared" si="62"/>
        <v>293.37386910612895</v>
      </c>
      <c r="J81" s="9">
        <f t="shared" si="63"/>
        <v>0.20342152444998282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0.42758519006639245</v>
      </c>
      <c r="P81" s="9">
        <f t="shared" si="66"/>
        <v>8.6980031195541208E-2</v>
      </c>
      <c r="Q81" s="12">
        <f t="shared" si="67"/>
        <v>1.5656405615197416E-2</v>
      </c>
      <c r="R81" s="9">
        <f t="shared" si="68"/>
        <v>1.9710000000000002E-2</v>
      </c>
      <c r="S81" s="13">
        <f t="shared" si="69"/>
        <v>0.79433818443416615</v>
      </c>
      <c r="T81" s="2">
        <f t="shared" si="70"/>
        <v>0.01</v>
      </c>
      <c r="U81" s="14">
        <f t="shared" si="71"/>
        <v>7.9433818443416619E-3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2.9543381844341663E-2</v>
      </c>
      <c r="AR81" s="9">
        <f t="shared" si="75"/>
        <v>10.950000000000001</v>
      </c>
      <c r="AS81" s="1">
        <f t="shared" si="76"/>
        <v>0.18</v>
      </c>
      <c r="AT81" s="1">
        <f t="shared" si="77"/>
        <v>108979.41666666667</v>
      </c>
      <c r="AU81" s="1">
        <f t="shared" si="78"/>
        <v>42517342.697754294</v>
      </c>
    </row>
    <row r="82" spans="1:48" x14ac:dyDescent="0.15">
      <c r="C82" s="7">
        <v>9</v>
      </c>
      <c r="D82" s="8">
        <v>15.665843816666699</v>
      </c>
      <c r="E82" s="10">
        <f t="shared" si="79"/>
        <v>20.223869106129001</v>
      </c>
      <c r="F82" s="7" t="s">
        <v>83</v>
      </c>
      <c r="G82" s="1">
        <v>10</v>
      </c>
      <c r="H82" s="9">
        <f t="shared" si="61"/>
        <v>15.665843816666699</v>
      </c>
      <c r="I82" s="9">
        <f t="shared" si="62"/>
        <v>288.8158438166667</v>
      </c>
      <c r="J82" s="9">
        <f t="shared" si="63"/>
        <v>0.12048182659864443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0.45010515887085123</v>
      </c>
      <c r="P82" s="9">
        <f t="shared" si="66"/>
        <v>5.42294917022332E-2</v>
      </c>
      <c r="Q82" s="12">
        <f t="shared" si="67"/>
        <v>9.7613085064019757E-3</v>
      </c>
      <c r="R82" s="9">
        <f t="shared" si="68"/>
        <v>1.9710000000000002E-2</v>
      </c>
      <c r="S82" s="13">
        <f t="shared" si="69"/>
        <v>0.49524649956377348</v>
      </c>
      <c r="T82" s="2">
        <f t="shared" si="70"/>
        <v>0.01</v>
      </c>
      <c r="U82" s="14">
        <f t="shared" si="71"/>
        <v>4.9524649956377348E-3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2.6552464995637737E-2</v>
      </c>
      <c r="AR82" s="9">
        <f t="shared" si="75"/>
        <v>10.950000000000001</v>
      </c>
      <c r="AS82" s="1">
        <f t="shared" si="76"/>
        <v>0.18</v>
      </c>
      <c r="AT82" s="1">
        <f t="shared" si="77"/>
        <v>108979.41666666667</v>
      </c>
      <c r="AU82" s="1">
        <f t="shared" si="78"/>
        <v>38212966.262218103</v>
      </c>
    </row>
    <row r="83" spans="1:48" x14ac:dyDescent="0.15">
      <c r="C83" s="7">
        <v>10</v>
      </c>
      <c r="D83" s="8">
        <v>12.4463247224516</v>
      </c>
      <c r="E83" s="10">
        <f t="shared" si="79"/>
        <v>15.665843816666699</v>
      </c>
      <c r="F83" s="7" t="s">
        <v>83</v>
      </c>
      <c r="G83" s="1">
        <v>11</v>
      </c>
      <c r="H83" s="9">
        <f t="shared" si="61"/>
        <v>12.4463247224516</v>
      </c>
      <c r="I83" s="9">
        <f t="shared" si="62"/>
        <v>285.59632472245158</v>
      </c>
      <c r="J83" s="9">
        <f t="shared" si="63"/>
        <v>8.2389299800286725E-2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0.37608188381018715</v>
      </c>
      <c r="O83" s="9">
        <f t="shared" si="80"/>
        <v>0.12929378335843089</v>
      </c>
      <c r="P83" s="9">
        <f t="shared" si="66"/>
        <v>1.0652424279431085E-2</v>
      </c>
      <c r="Q83" s="12">
        <f t="shared" si="67"/>
        <v>1.9174363702975951E-3</v>
      </c>
      <c r="R83" s="9">
        <f t="shared" si="68"/>
        <v>1.9710000000000002E-2</v>
      </c>
      <c r="S83" s="13">
        <f t="shared" si="69"/>
        <v>9.7282413510786148E-2</v>
      </c>
      <c r="T83" s="2">
        <f t="shared" si="70"/>
        <v>0.01</v>
      </c>
      <c r="U83" s="14">
        <f t="shared" si="71"/>
        <v>9.7282413510786148E-4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1.3572824135107861E-2</v>
      </c>
      <c r="AR83" s="9">
        <f t="shared" si="75"/>
        <v>10.950000000000001</v>
      </c>
      <c r="AS83" s="1">
        <f t="shared" si="76"/>
        <v>0.18</v>
      </c>
      <c r="AT83" s="1">
        <f t="shared" si="77"/>
        <v>108979.41666666667</v>
      </c>
      <c r="AU83" s="1">
        <f t="shared" si="78"/>
        <v>19533322.832479235</v>
      </c>
    </row>
    <row r="84" spans="1:48" x14ac:dyDescent="0.15">
      <c r="C84" s="7">
        <v>11</v>
      </c>
      <c r="D84" s="8">
        <v>7.7026273346333296</v>
      </c>
      <c r="E84" s="10">
        <f t="shared" si="79"/>
        <v>12.4463247224516</v>
      </c>
      <c r="F84" s="7" t="s">
        <v>85</v>
      </c>
      <c r="G84" s="1">
        <v>12</v>
      </c>
      <c r="H84" s="9">
        <f t="shared" si="61"/>
        <v>7.7026273346333296</v>
      </c>
      <c r="I84" s="9">
        <f t="shared" si="62"/>
        <v>280.85262733463333</v>
      </c>
      <c r="J84" s="9">
        <f t="shared" si="63"/>
        <v>4.6321945250685746E-2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0.22814135907899982</v>
      </c>
      <c r="P84" s="9">
        <f t="shared" si="66"/>
        <v>1.0567951544674468E-2</v>
      </c>
      <c r="Q84" s="12">
        <f t="shared" si="67"/>
        <v>1.902231278041404E-3</v>
      </c>
      <c r="R84" s="9">
        <f t="shared" si="68"/>
        <v>1.9710000000000002E-2</v>
      </c>
      <c r="S84" s="13">
        <f t="shared" si="69"/>
        <v>9.6510973010725712E-2</v>
      </c>
      <c r="T84" s="2">
        <f t="shared" si="70"/>
        <v>0.01</v>
      </c>
      <c r="U84" s="14">
        <f t="shared" si="71"/>
        <v>9.6510973010725711E-4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1.3565109730107256E-2</v>
      </c>
      <c r="AR84" s="9">
        <f t="shared" si="75"/>
        <v>10.950000000000001</v>
      </c>
      <c r="AS84" s="1">
        <f t="shared" si="76"/>
        <v>0.18</v>
      </c>
      <c r="AT84" s="1">
        <f t="shared" si="77"/>
        <v>108979.41666666667</v>
      </c>
      <c r="AU84" s="1">
        <f t="shared" si="78"/>
        <v>19522220.65051347</v>
      </c>
      <c r="AV84" s="1">
        <f>SUM(AU73:AU84)</f>
        <v>314527237.36511296</v>
      </c>
    </row>
    <row r="85" spans="1:48" x14ac:dyDescent="0.15">
      <c r="C85" s="7">
        <v>12</v>
      </c>
      <c r="D85" s="8">
        <v>5.5964215667419399</v>
      </c>
      <c r="E85" s="10">
        <f t="shared" si="79"/>
        <v>7.7026273346333296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6.6270838536451597</v>
      </c>
      <c r="E89" s="7"/>
      <c r="F89" s="7"/>
      <c r="G89" s="1">
        <v>1</v>
      </c>
      <c r="H89" s="9">
        <f t="shared" ref="H89:H100" si="81">E90</f>
        <v>6.6270838536451597</v>
      </c>
      <c r="I89" s="9">
        <f t="shared" ref="I89:I100" si="82">H89+273.15</f>
        <v>279.77708385364514</v>
      </c>
      <c r="J89" s="9">
        <f t="shared" ref="J89:J100" si="83">EXP(($C$15*(I89-$C$13))/($C$16*I89*$C$13))</f>
        <v>4.0542040520840636E-2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0.21508667402420281</v>
      </c>
      <c r="Q89" s="12">
        <f t="shared" ref="Q89:Q100" si="87">P89*$B$91</f>
        <v>9.678900331089127E-2</v>
      </c>
      <c r="R89" s="9">
        <f t="shared" ref="R89:R100" si="88">L89*$B$91</f>
        <v>2.3873737500000001</v>
      </c>
      <c r="S89" s="13">
        <f t="shared" ref="S89:S100" si="89">Q89/R89</f>
        <v>4.0542040520840636E-2</v>
      </c>
      <c r="T89" s="2">
        <f t="shared" ref="T89:T100" si="90">$B$90/100</f>
        <v>0.51</v>
      </c>
      <c r="U89" s="14">
        <f t="shared" ref="U89:U100" si="91">S89*T89</f>
        <v>2.0676440665628723E-2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3.6570946860687056E-2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1146659.4166666667</v>
      </c>
      <c r="AN89" s="1">
        <f t="shared" ref="AN89:AN100" si="96">AM89*10000*AK89*AJ89</f>
        <v>4362228102.3140574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5.0731579343548399</v>
      </c>
      <c r="E90" s="10">
        <f t="shared" ref="E90:E101" si="97">D89</f>
        <v>6.6270838536451597</v>
      </c>
      <c r="F90" s="7" t="s">
        <v>83</v>
      </c>
      <c r="G90" s="1">
        <v>2</v>
      </c>
      <c r="H90" s="9">
        <f t="shared" si="81"/>
        <v>5.0731579343548399</v>
      </c>
      <c r="I90" s="9">
        <f t="shared" si="82"/>
        <v>278.22315793435484</v>
      </c>
      <c r="J90" s="9">
        <f t="shared" si="83"/>
        <v>3.338024839308934E-2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10.395463325975797</v>
      </c>
      <c r="P90" s="9">
        <f t="shared" si="86"/>
        <v>0.34700314798232273</v>
      </c>
      <c r="Q90" s="12">
        <f t="shared" si="87"/>
        <v>0.15615141659204523</v>
      </c>
      <c r="R90" s="9">
        <f t="shared" si="88"/>
        <v>2.3873737500000001</v>
      </c>
      <c r="S90" s="13">
        <f t="shared" si="89"/>
        <v>6.5407193403230313E-2</v>
      </c>
      <c r="T90" s="2">
        <f t="shared" si="90"/>
        <v>0.51</v>
      </c>
      <c r="U90" s="14">
        <f t="shared" si="91"/>
        <v>3.3357668635647458E-2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4.039433709364771E-2</v>
      </c>
      <c r="AK90" s="9">
        <f t="shared" si="93"/>
        <v>10.4025</v>
      </c>
      <c r="AL90" s="1">
        <f t="shared" si="94"/>
        <v>0.45</v>
      </c>
      <c r="AM90" s="17">
        <f t="shared" si="95"/>
        <v>1146659.4166666667</v>
      </c>
      <c r="AN90" s="1">
        <f t="shared" si="96"/>
        <v>4818286852.552845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0.42334898213793098</v>
      </c>
      <c r="E91" s="10">
        <f t="shared" si="97"/>
        <v>5.0731579343548399</v>
      </c>
      <c r="F91" s="7" t="s">
        <v>83</v>
      </c>
      <c r="G91" s="1">
        <v>3</v>
      </c>
      <c r="H91" s="9">
        <f t="shared" si="81"/>
        <v>0.42334898213793098</v>
      </c>
      <c r="I91" s="9">
        <f t="shared" si="82"/>
        <v>273.57334898213793</v>
      </c>
      <c r="J91" s="9">
        <f t="shared" si="83"/>
        <v>1.8414653957652835E-2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15.353735177993475</v>
      </c>
      <c r="P91" s="9">
        <f t="shared" si="86"/>
        <v>0.28273372026019111</v>
      </c>
      <c r="Q91" s="12">
        <f t="shared" si="87"/>
        <v>0.12723017411708601</v>
      </c>
      <c r="R91" s="9">
        <f t="shared" si="88"/>
        <v>2.3873737500000001</v>
      </c>
      <c r="S91" s="13">
        <f t="shared" si="89"/>
        <v>5.3292943393168334E-2</v>
      </c>
      <c r="T91" s="2">
        <f t="shared" si="90"/>
        <v>0.51</v>
      </c>
      <c r="U91" s="14">
        <f t="shared" si="91"/>
        <v>2.717940113051585E-2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3.8531589440850528E-2</v>
      </c>
      <c r="AK91" s="9">
        <f t="shared" si="93"/>
        <v>10.4025</v>
      </c>
      <c r="AL91" s="1">
        <f t="shared" si="94"/>
        <v>0.45</v>
      </c>
      <c r="AM91" s="17">
        <f t="shared" si="95"/>
        <v>1146659.4166666667</v>
      </c>
      <c r="AN91" s="1">
        <f t="shared" si="96"/>
        <v>4596095991.8812447</v>
      </c>
    </row>
    <row r="92" spans="1:48" x14ac:dyDescent="0.15">
      <c r="C92" s="7">
        <v>3</v>
      </c>
      <c r="D92" s="8">
        <v>9.2872919869999997</v>
      </c>
      <c r="E92" s="10">
        <f t="shared" si="97"/>
        <v>0.42334898213793098</v>
      </c>
      <c r="F92" s="7" t="s">
        <v>83</v>
      </c>
      <c r="G92" s="1">
        <v>4</v>
      </c>
      <c r="H92" s="9">
        <f t="shared" si="81"/>
        <v>9.2872919869999997</v>
      </c>
      <c r="I92" s="9">
        <f t="shared" si="82"/>
        <v>282.43729198699998</v>
      </c>
      <c r="J92" s="9">
        <f t="shared" si="83"/>
        <v>5.6268259844668697E-2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20.376276457733283</v>
      </c>
      <c r="P92" s="9">
        <f t="shared" si="86"/>
        <v>1.1465376183905418</v>
      </c>
      <c r="Q92" s="12">
        <f t="shared" si="87"/>
        <v>0.51594192827574381</v>
      </c>
      <c r="R92" s="9">
        <f t="shared" si="88"/>
        <v>2.3873737500000001</v>
      </c>
      <c r="S92" s="13">
        <f t="shared" si="89"/>
        <v>0.21611275916715755</v>
      </c>
      <c r="T92" s="2">
        <f t="shared" si="90"/>
        <v>0.51</v>
      </c>
      <c r="U92" s="14">
        <f t="shared" si="91"/>
        <v>0.11021750717525035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6.3567578413337988E-2</v>
      </c>
      <c r="AK92" s="9">
        <f t="shared" si="93"/>
        <v>10.4025</v>
      </c>
      <c r="AL92" s="1">
        <f t="shared" si="94"/>
        <v>0.45</v>
      </c>
      <c r="AM92" s="17">
        <f t="shared" si="95"/>
        <v>1146659.4166666667</v>
      </c>
      <c r="AN92" s="1">
        <f t="shared" si="96"/>
        <v>7582419946.8240356</v>
      </c>
    </row>
    <row r="93" spans="1:48" x14ac:dyDescent="0.15">
      <c r="C93" s="7">
        <v>4</v>
      </c>
      <c r="D93" s="8">
        <v>9.0045305845333292</v>
      </c>
      <c r="E93" s="10">
        <f t="shared" si="97"/>
        <v>9.2872919869999997</v>
      </c>
      <c r="F93" s="7" t="s">
        <v>83</v>
      </c>
      <c r="G93" s="1">
        <v>5</v>
      </c>
      <c r="H93" s="9">
        <f t="shared" si="81"/>
        <v>9.0045305845333292</v>
      </c>
      <c r="I93" s="9">
        <f t="shared" si="82"/>
        <v>282.15453058453329</v>
      </c>
      <c r="J93" s="9">
        <f t="shared" si="83"/>
        <v>5.4357483584444609E-2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18.268251897375603</v>
      </c>
      <c r="O93" s="9">
        <f t="shared" si="98"/>
        <v>6.2667619419671396</v>
      </c>
      <c r="P93" s="9">
        <f t="shared" si="86"/>
        <v>0.34064540938810101</v>
      </c>
      <c r="Q93" s="12">
        <f t="shared" si="87"/>
        <v>0.15329043422464544</v>
      </c>
      <c r="R93" s="9">
        <f t="shared" si="88"/>
        <v>2.3873737500000001</v>
      </c>
      <c r="S93" s="13">
        <f t="shared" si="89"/>
        <v>6.4208812811419005E-2</v>
      </c>
      <c r="T93" s="2">
        <f t="shared" si="90"/>
        <v>0.51</v>
      </c>
      <c r="U93" s="14">
        <f t="shared" si="91"/>
        <v>3.2746494533823695E-2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3.2784068101947846E-2</v>
      </c>
      <c r="AK93" s="9">
        <f t="shared" si="93"/>
        <v>10.4025</v>
      </c>
      <c r="AL93" s="1">
        <f t="shared" si="94"/>
        <v>0.45</v>
      </c>
      <c r="AM93" s="17">
        <f t="shared" si="95"/>
        <v>1146659.4166666667</v>
      </c>
      <c r="AN93" s="1">
        <f t="shared" si="96"/>
        <v>3910524486.2070823</v>
      </c>
    </row>
    <row r="94" spans="1:48" x14ac:dyDescent="0.15">
      <c r="C94" s="7">
        <v>5</v>
      </c>
      <c r="D94" s="8">
        <v>14.5620530586129</v>
      </c>
      <c r="E94" s="10">
        <f t="shared" si="97"/>
        <v>9.0045305845333292</v>
      </c>
      <c r="F94" s="7" t="s">
        <v>85</v>
      </c>
      <c r="G94" s="1">
        <v>6</v>
      </c>
      <c r="H94" s="9">
        <f t="shared" si="81"/>
        <v>14.5620530586129</v>
      </c>
      <c r="I94" s="9">
        <f t="shared" si="82"/>
        <v>287.71205305861287</v>
      </c>
      <c r="J94" s="9">
        <f t="shared" si="83"/>
        <v>0.1058646855263954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11.231391532579039</v>
      </c>
      <c r="P94" s="9">
        <f t="shared" si="86"/>
        <v>1.1890077326203001</v>
      </c>
      <c r="Q94" s="12">
        <f t="shared" si="87"/>
        <v>0.53505347967913508</v>
      </c>
      <c r="R94" s="9">
        <f t="shared" si="88"/>
        <v>2.3873737500000001</v>
      </c>
      <c r="S94" s="13">
        <f t="shared" si="89"/>
        <v>0.22411802076618087</v>
      </c>
      <c r="T94" s="2">
        <f t="shared" si="90"/>
        <v>0.51</v>
      </c>
      <c r="U94" s="14">
        <f t="shared" si="91"/>
        <v>0.11430019059075225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6.0590507463111815E-2</v>
      </c>
      <c r="AK94" s="9">
        <f t="shared" si="93"/>
        <v>10.4025</v>
      </c>
      <c r="AL94" s="1">
        <f t="shared" si="94"/>
        <v>0.45</v>
      </c>
      <c r="AM94" s="17">
        <f t="shared" si="95"/>
        <v>1146659.4166666667</v>
      </c>
      <c r="AN94" s="1">
        <f t="shared" si="96"/>
        <v>7227311214.9902477</v>
      </c>
    </row>
    <row r="95" spans="1:48" x14ac:dyDescent="0.15">
      <c r="C95" s="7">
        <v>6</v>
      </c>
      <c r="D95" s="8">
        <v>17.287517559333299</v>
      </c>
      <c r="E95" s="10">
        <f t="shared" si="97"/>
        <v>14.5620530586129</v>
      </c>
      <c r="F95" s="7" t="s">
        <v>83</v>
      </c>
      <c r="G95" s="1">
        <v>7</v>
      </c>
      <c r="H95" s="9">
        <f t="shared" si="81"/>
        <v>17.287517559333299</v>
      </c>
      <c r="I95" s="9">
        <f t="shared" si="82"/>
        <v>290.43751755933329</v>
      </c>
      <c r="J95" s="9">
        <f t="shared" si="83"/>
        <v>0.14543600376716856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15.34765879995874</v>
      </c>
      <c r="P95" s="9">
        <f t="shared" si="86"/>
        <v>2.2321021630480171</v>
      </c>
      <c r="Q95" s="12">
        <f t="shared" si="87"/>
        <v>1.0044459733716078</v>
      </c>
      <c r="R95" s="9">
        <f t="shared" si="88"/>
        <v>2.3873737500000001</v>
      </c>
      <c r="S95" s="13">
        <f t="shared" si="89"/>
        <v>0.42073260350274344</v>
      </c>
      <c r="T95" s="2">
        <f t="shared" si="90"/>
        <v>0.51</v>
      </c>
      <c r="U95" s="14">
        <f t="shared" si="91"/>
        <v>0.21457362778639916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0.11114894877759936</v>
      </c>
      <c r="AK95" s="9">
        <f t="shared" si="93"/>
        <v>10.4025</v>
      </c>
      <c r="AL95" s="1">
        <f t="shared" si="94"/>
        <v>0.45</v>
      </c>
      <c r="AM95" s="17">
        <f t="shared" si="95"/>
        <v>1146659.4166666667</v>
      </c>
      <c r="AN95" s="1">
        <f t="shared" si="96"/>
        <v>13257985081.636482</v>
      </c>
    </row>
    <row r="96" spans="1:48" x14ac:dyDescent="0.15">
      <c r="C96" s="7">
        <v>7</v>
      </c>
      <c r="D96" s="8">
        <v>18.2989785464516</v>
      </c>
      <c r="E96" s="10">
        <f t="shared" si="97"/>
        <v>17.287517559333299</v>
      </c>
      <c r="F96" s="7" t="s">
        <v>83</v>
      </c>
      <c r="G96" s="1">
        <v>8</v>
      </c>
      <c r="H96" s="9">
        <f t="shared" si="81"/>
        <v>18.2989785464516</v>
      </c>
      <c r="I96" s="9">
        <f t="shared" si="82"/>
        <v>291.4489785464516</v>
      </c>
      <c r="J96" s="9">
        <f t="shared" si="83"/>
        <v>0.16338047258211316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18.420831636910719</v>
      </c>
      <c r="P96" s="9">
        <f t="shared" si="86"/>
        <v>3.0096041781940146</v>
      </c>
      <c r="Q96" s="12">
        <f t="shared" si="87"/>
        <v>1.3543218801873067</v>
      </c>
      <c r="R96" s="9">
        <f t="shared" si="88"/>
        <v>2.3873737500000001</v>
      </c>
      <c r="S96" s="13">
        <f t="shared" si="89"/>
        <v>0.5672852355804392</v>
      </c>
      <c r="T96" s="2">
        <f t="shared" si="90"/>
        <v>0.51</v>
      </c>
      <c r="U96" s="14">
        <f t="shared" si="91"/>
        <v>0.28931547014602399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0.13368361424902625</v>
      </c>
      <c r="AK96" s="9">
        <f t="shared" si="93"/>
        <v>10.4025</v>
      </c>
      <c r="AL96" s="1">
        <f t="shared" si="94"/>
        <v>0.45</v>
      </c>
      <c r="AM96" s="17">
        <f t="shared" si="95"/>
        <v>1146659.4166666667</v>
      </c>
      <c r="AN96" s="1">
        <f t="shared" si="96"/>
        <v>15945948053.177052</v>
      </c>
    </row>
    <row r="97" spans="1:50" x14ac:dyDescent="0.15">
      <c r="C97" s="7">
        <v>8</v>
      </c>
      <c r="D97" s="8">
        <v>20.223869106129001</v>
      </c>
      <c r="E97" s="10">
        <f t="shared" si="97"/>
        <v>18.2989785464516</v>
      </c>
      <c r="F97" s="7" t="s">
        <v>83</v>
      </c>
      <c r="G97" s="1">
        <v>9</v>
      </c>
      <c r="H97" s="9">
        <f t="shared" si="81"/>
        <v>20.223869106129001</v>
      </c>
      <c r="I97" s="9">
        <f t="shared" si="82"/>
        <v>293.37386910612895</v>
      </c>
      <c r="J97" s="9">
        <f t="shared" si="83"/>
        <v>0.20342152444998282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20.716502458716707</v>
      </c>
      <c r="P97" s="9">
        <f t="shared" si="86"/>
        <v>4.2141825114239699</v>
      </c>
      <c r="Q97" s="12">
        <f t="shared" si="87"/>
        <v>1.8963821301407866</v>
      </c>
      <c r="R97" s="9">
        <f t="shared" si="88"/>
        <v>2.3873737500000001</v>
      </c>
      <c r="S97" s="13">
        <f t="shared" si="89"/>
        <v>0.79433818443416604</v>
      </c>
      <c r="T97" s="2">
        <f t="shared" si="90"/>
        <v>0.51</v>
      </c>
      <c r="U97" s="14">
        <f t="shared" si="91"/>
        <v>0.4051124740614247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0.16859641092951955</v>
      </c>
      <c r="AK97" s="9">
        <f t="shared" si="93"/>
        <v>10.4025</v>
      </c>
      <c r="AL97" s="1">
        <f t="shared" si="94"/>
        <v>0.45</v>
      </c>
      <c r="AM97" s="17">
        <f t="shared" si="95"/>
        <v>1146659.4166666667</v>
      </c>
      <c r="AN97" s="1">
        <f t="shared" si="96"/>
        <v>20110389936.243011</v>
      </c>
    </row>
    <row r="98" spans="1:50" x14ac:dyDescent="0.15">
      <c r="C98" s="7">
        <v>9</v>
      </c>
      <c r="D98" s="8">
        <v>15.665843816666699</v>
      </c>
      <c r="E98" s="10">
        <f t="shared" si="97"/>
        <v>20.223869106129001</v>
      </c>
      <c r="F98" s="7" t="s">
        <v>83</v>
      </c>
      <c r="G98" s="1">
        <v>10</v>
      </c>
      <c r="H98" s="9">
        <f t="shared" si="81"/>
        <v>15.665843816666699</v>
      </c>
      <c r="I98" s="9">
        <f t="shared" si="82"/>
        <v>288.8158438166667</v>
      </c>
      <c r="J98" s="9">
        <f t="shared" si="83"/>
        <v>0.12048182659864443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21.807594947292735</v>
      </c>
      <c r="P98" s="9">
        <f t="shared" si="86"/>
        <v>2.6274188729731978</v>
      </c>
      <c r="Q98" s="12">
        <f t="shared" si="87"/>
        <v>1.182338492837939</v>
      </c>
      <c r="R98" s="9">
        <f t="shared" si="88"/>
        <v>2.3873737500000001</v>
      </c>
      <c r="S98" s="13">
        <f t="shared" si="89"/>
        <v>0.49524649956377337</v>
      </c>
      <c r="T98" s="2">
        <f t="shared" si="90"/>
        <v>0.51</v>
      </c>
      <c r="U98" s="14">
        <f t="shared" si="91"/>
        <v>0.25257571477752444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0.11940057800542363</v>
      </c>
      <c r="AK98" s="9">
        <f t="shared" si="93"/>
        <v>10.4025</v>
      </c>
      <c r="AL98" s="1">
        <f t="shared" si="94"/>
        <v>0.45</v>
      </c>
      <c r="AM98" s="17">
        <f t="shared" si="95"/>
        <v>1146659.4166666667</v>
      </c>
      <c r="AN98" s="1">
        <f t="shared" si="96"/>
        <v>14242249695.965773</v>
      </c>
    </row>
    <row r="99" spans="1:50" x14ac:dyDescent="0.15">
      <c r="C99" s="7">
        <v>10</v>
      </c>
      <c r="D99" s="8">
        <v>12.4463247224516</v>
      </c>
      <c r="E99" s="10">
        <f t="shared" si="97"/>
        <v>15.665843816666699</v>
      </c>
      <c r="F99" s="7" t="s">
        <v>83</v>
      </c>
      <c r="G99" s="1">
        <v>11</v>
      </c>
      <c r="H99" s="9">
        <f t="shared" si="81"/>
        <v>12.4463247224516</v>
      </c>
      <c r="I99" s="9">
        <f t="shared" si="82"/>
        <v>285.59632472245158</v>
      </c>
      <c r="J99" s="9">
        <f t="shared" si="83"/>
        <v>8.2389299800286725E-2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18.221167270603559</v>
      </c>
      <c r="O99" s="9">
        <f t="shared" si="98"/>
        <v>6.2642838037159798</v>
      </c>
      <c r="P99" s="9">
        <f t="shared" si="86"/>
        <v>0.51610995633843637</v>
      </c>
      <c r="Q99" s="12">
        <f t="shared" si="87"/>
        <v>0.23224948035229637</v>
      </c>
      <c r="R99" s="9">
        <f t="shared" si="88"/>
        <v>2.3873737500000001</v>
      </c>
      <c r="S99" s="13">
        <f t="shared" si="89"/>
        <v>9.7282413510786217E-2</v>
      </c>
      <c r="T99" s="2">
        <f t="shared" si="90"/>
        <v>0.51</v>
      </c>
      <c r="U99" s="14">
        <f t="shared" si="91"/>
        <v>4.9614030890500975E-2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4.5295630313486046E-2</v>
      </c>
      <c r="AK99" s="9">
        <f t="shared" si="93"/>
        <v>10.4025</v>
      </c>
      <c r="AL99" s="1">
        <f t="shared" si="94"/>
        <v>0.45</v>
      </c>
      <c r="AM99" s="17">
        <f t="shared" si="95"/>
        <v>1146659.4166666667</v>
      </c>
      <c r="AN99" s="1">
        <f t="shared" si="96"/>
        <v>5402919213.9381542</v>
      </c>
    </row>
    <row r="100" spans="1:50" x14ac:dyDescent="0.15">
      <c r="C100" s="7">
        <v>11</v>
      </c>
      <c r="D100" s="8">
        <v>7.7026273346333296</v>
      </c>
      <c r="E100" s="10">
        <f t="shared" si="97"/>
        <v>12.4463247224516</v>
      </c>
      <c r="F100" s="7" t="s">
        <v>85</v>
      </c>
      <c r="G100" s="1">
        <v>12</v>
      </c>
      <c r="H100" s="9">
        <f t="shared" si="81"/>
        <v>7.7026273346333296</v>
      </c>
      <c r="I100" s="9">
        <f t="shared" si="82"/>
        <v>280.85262733463333</v>
      </c>
      <c r="J100" s="9">
        <f t="shared" si="83"/>
        <v>4.6321945250685746E-2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11.053448847377544</v>
      </c>
      <c r="P100" s="9">
        <f t="shared" si="86"/>
        <v>0.51201725233947804</v>
      </c>
      <c r="Q100" s="12">
        <f t="shared" si="87"/>
        <v>0.23040776355276513</v>
      </c>
      <c r="R100" s="9">
        <f t="shared" si="88"/>
        <v>2.3873737500000001</v>
      </c>
      <c r="S100" s="13">
        <f t="shared" si="89"/>
        <v>9.6510973010725754E-2</v>
      </c>
      <c r="T100" s="2">
        <f t="shared" si="90"/>
        <v>0.51</v>
      </c>
      <c r="U100" s="14">
        <f t="shared" si="91"/>
        <v>4.9220596235470135E-2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4.5177009764994246E-2</v>
      </c>
      <c r="AK100" s="9">
        <f t="shared" si="93"/>
        <v>10.4025</v>
      </c>
      <c r="AL100" s="1">
        <f t="shared" si="94"/>
        <v>0.45</v>
      </c>
      <c r="AM100" s="17">
        <f t="shared" si="95"/>
        <v>1146659.4166666667</v>
      </c>
      <c r="AN100" s="1">
        <f t="shared" si="96"/>
        <v>5388770007.1343489</v>
      </c>
      <c r="AO100" s="1">
        <f>SUM(AN89:AN100)</f>
        <v>106845128582.86433</v>
      </c>
    </row>
    <row r="101" spans="1:50" x14ac:dyDescent="0.15">
      <c r="C101" s="7">
        <v>12</v>
      </c>
      <c r="D101" s="8">
        <v>5.5964215667419399</v>
      </c>
      <c r="E101" s="10">
        <f t="shared" si="97"/>
        <v>7.7026273346333296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6.6270838536451597</v>
      </c>
      <c r="E105" s="7"/>
      <c r="F105" s="7"/>
      <c r="G105" s="1">
        <v>1</v>
      </c>
      <c r="H105" s="9">
        <f t="shared" ref="H105:H116" si="99">E106</f>
        <v>6.6270838536451597</v>
      </c>
      <c r="I105" s="9">
        <f t="shared" ref="I105:I116" si="100">H105+273.15</f>
        <v>279.77708385364514</v>
      </c>
      <c r="J105" s="9">
        <f t="shared" ref="J105:J116" si="101">EXP(($C$15*(I105-$C$13))/($C$16*I105*$C$13))</f>
        <v>4.0542040520840636E-2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2.6266791079305886E-2</v>
      </c>
      <c r="Q105" s="12">
        <f t="shared" ref="Q105:Q116" si="105">P105*$B$107</f>
        <v>7.8800373237917654E-3</v>
      </c>
      <c r="R105" s="9">
        <f t="shared" ref="R105:R116" si="106">L105*$B$107</f>
        <v>0.19436706250000002</v>
      </c>
      <c r="S105" s="13">
        <f t="shared" ref="S105:S116" si="107">Q105/R105</f>
        <v>4.0542040520840636E-2</v>
      </c>
      <c r="T105" s="2">
        <f t="shared" ref="T105:T116" si="108">$B$106/100</f>
        <v>0.01</v>
      </c>
      <c r="U105" s="14">
        <f t="shared" ref="U105:U116" si="109">S105*T105</f>
        <v>4.0542040520840636E-4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5.8954204052084061E-3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34523.666666666664</v>
      </c>
      <c r="AX105" s="1">
        <f t="shared" ref="AX105:AX116" si="116">AW105*10000*AV105*0.67*AU105*AT105</f>
        <v>26505083.020759001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5.0731579343548399</v>
      </c>
      <c r="E106" s="10">
        <f t="shared" ref="E106:E117" si="117">D105</f>
        <v>6.6270838536451597</v>
      </c>
      <c r="F106" s="7" t="s">
        <v>83</v>
      </c>
      <c r="G106" s="1">
        <v>2</v>
      </c>
      <c r="H106" s="9">
        <f t="shared" si="99"/>
        <v>5.0731579343548399</v>
      </c>
      <c r="I106" s="9">
        <f t="shared" si="100"/>
        <v>278.22315793435484</v>
      </c>
      <c r="J106" s="9">
        <f t="shared" si="101"/>
        <v>3.338024839308934E-2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1.2695136255873609</v>
      </c>
      <c r="P106" s="9">
        <f t="shared" si="104"/>
        <v>4.237668016051753E-2</v>
      </c>
      <c r="Q106" s="12">
        <f t="shared" si="105"/>
        <v>1.2713004048155259E-2</v>
      </c>
      <c r="R106" s="9">
        <f t="shared" si="106"/>
        <v>0.19436706250000002</v>
      </c>
      <c r="S106" s="13">
        <f t="shared" si="107"/>
        <v>6.5407193403230326E-2</v>
      </c>
      <c r="T106" s="2">
        <f t="shared" si="108"/>
        <v>0.01</v>
      </c>
      <c r="U106" s="14">
        <f t="shared" si="109"/>
        <v>6.5407193403230332E-4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6.144071934032303E-3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34523.666666666664</v>
      </c>
      <c r="AX106" s="1">
        <f t="shared" si="116"/>
        <v>27622989.626519214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0.42334898213793098</v>
      </c>
      <c r="E107" s="10">
        <f t="shared" si="117"/>
        <v>5.0731579343548399</v>
      </c>
      <c r="F107" s="7" t="s">
        <v>83</v>
      </c>
      <c r="G107" s="1">
        <v>3</v>
      </c>
      <c r="H107" s="9">
        <f t="shared" si="99"/>
        <v>0.42334898213793098</v>
      </c>
      <c r="I107" s="9">
        <f t="shared" si="100"/>
        <v>273.57334898213793</v>
      </c>
      <c r="J107" s="9">
        <f t="shared" si="101"/>
        <v>1.8414653957652835E-2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1.875027153760177</v>
      </c>
      <c r="P107" s="9">
        <f t="shared" si="104"/>
        <v>3.4527976197696375E-2</v>
      </c>
      <c r="Q107" s="12">
        <f t="shared" si="105"/>
        <v>1.0358392859308911E-2</v>
      </c>
      <c r="R107" s="9">
        <f t="shared" si="106"/>
        <v>0.19436706250000002</v>
      </c>
      <c r="S107" s="13">
        <f t="shared" si="107"/>
        <v>5.3292943393168327E-2</v>
      </c>
      <c r="T107" s="2">
        <f t="shared" si="108"/>
        <v>0.01</v>
      </c>
      <c r="U107" s="14">
        <f t="shared" si="109"/>
        <v>5.3292943393168325E-4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6.0229294339316829E-3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34523.666666666664</v>
      </c>
      <c r="AX107" s="1">
        <f t="shared" si="116"/>
        <v>27078347.887369871</v>
      </c>
    </row>
    <row r="108" spans="1:50" x14ac:dyDescent="0.15">
      <c r="C108" s="7">
        <v>3</v>
      </c>
      <c r="D108" s="8">
        <v>9.2872919869999997</v>
      </c>
      <c r="E108" s="10">
        <f t="shared" si="117"/>
        <v>0.42334898213793098</v>
      </c>
      <c r="F108" s="7" t="s">
        <v>83</v>
      </c>
      <c r="G108" s="1">
        <v>4</v>
      </c>
      <c r="H108" s="9">
        <f t="shared" si="99"/>
        <v>9.2872919869999997</v>
      </c>
      <c r="I108" s="9">
        <f t="shared" si="100"/>
        <v>282.43729198699998</v>
      </c>
      <c r="J108" s="9">
        <f t="shared" si="101"/>
        <v>5.6268259844668697E-2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2.4883893858958142</v>
      </c>
      <c r="P108" s="9">
        <f t="shared" si="104"/>
        <v>0.14001734056030124</v>
      </c>
      <c r="Q108" s="12">
        <f t="shared" si="105"/>
        <v>4.2005202168090373E-2</v>
      </c>
      <c r="R108" s="9">
        <f t="shared" si="106"/>
        <v>0.19436706250000002</v>
      </c>
      <c r="S108" s="13">
        <f t="shared" si="107"/>
        <v>0.21611275916715761</v>
      </c>
      <c r="T108" s="2">
        <f t="shared" si="108"/>
        <v>0.01</v>
      </c>
      <c r="U108" s="14">
        <f t="shared" si="109"/>
        <v>2.161127591671576E-3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7.6511275916715761E-3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34523.666666666664</v>
      </c>
      <c r="AX108" s="1">
        <f t="shared" si="116"/>
        <v>34398525.988157436</v>
      </c>
    </row>
    <row r="109" spans="1:50" x14ac:dyDescent="0.15">
      <c r="C109" s="7">
        <v>4</v>
      </c>
      <c r="D109" s="8">
        <v>9.0045305845333292</v>
      </c>
      <c r="E109" s="10">
        <f t="shared" si="117"/>
        <v>9.2872919869999997</v>
      </c>
      <c r="F109" s="7" t="s">
        <v>83</v>
      </c>
      <c r="G109" s="1">
        <v>5</v>
      </c>
      <c r="H109" s="9">
        <f t="shared" si="99"/>
        <v>9.0045305845333292</v>
      </c>
      <c r="I109" s="9">
        <f t="shared" si="100"/>
        <v>282.15453058453329</v>
      </c>
      <c r="J109" s="9">
        <f t="shared" si="101"/>
        <v>5.4357483584444609E-2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2.2309534430687372</v>
      </c>
      <c r="O109" s="9">
        <f t="shared" si="118"/>
        <v>0.76530881060010936</v>
      </c>
      <c r="P109" s="9">
        <f t="shared" si="104"/>
        <v>4.1600261109226273E-2</v>
      </c>
      <c r="Q109" s="12">
        <f t="shared" si="105"/>
        <v>1.2480078332767881E-2</v>
      </c>
      <c r="R109" s="9">
        <f t="shared" si="106"/>
        <v>0.19436706250000002</v>
      </c>
      <c r="S109" s="13">
        <f t="shared" si="107"/>
        <v>6.4208812811419019E-2</v>
      </c>
      <c r="T109" s="2">
        <f t="shared" si="108"/>
        <v>0.01</v>
      </c>
      <c r="U109" s="14">
        <f t="shared" si="109"/>
        <v>6.4208812811419023E-4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6.1320881281141902E-3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34523.666666666664</v>
      </c>
      <c r="AX109" s="1">
        <f t="shared" si="116"/>
        <v>27569111.913153157</v>
      </c>
    </row>
    <row r="110" spans="1:50" x14ac:dyDescent="0.15">
      <c r="C110" s="7">
        <v>5</v>
      </c>
      <c r="D110" s="8">
        <v>14.5620530586129</v>
      </c>
      <c r="E110" s="10">
        <f t="shared" si="117"/>
        <v>9.0045305845333292</v>
      </c>
      <c r="F110" s="7" t="s">
        <v>85</v>
      </c>
      <c r="G110" s="1">
        <v>6</v>
      </c>
      <c r="H110" s="9">
        <f t="shared" si="99"/>
        <v>14.5620530586129</v>
      </c>
      <c r="I110" s="9">
        <f t="shared" si="100"/>
        <v>287.71205305861287</v>
      </c>
      <c r="J110" s="9">
        <f t="shared" si="101"/>
        <v>0.1058646855263954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1.3715987578242166</v>
      </c>
      <c r="P110" s="9">
        <f t="shared" si="104"/>
        <v>0.14520387116545524</v>
      </c>
      <c r="Q110" s="12">
        <f t="shared" si="105"/>
        <v>4.3561161349636571E-2</v>
      </c>
      <c r="R110" s="9">
        <f t="shared" si="106"/>
        <v>0.19436706250000002</v>
      </c>
      <c r="S110" s="13">
        <f t="shared" si="107"/>
        <v>0.22411802076618081</v>
      </c>
      <c r="T110" s="2">
        <f t="shared" si="108"/>
        <v>0.01</v>
      </c>
      <c r="U110" s="14">
        <f t="shared" si="109"/>
        <v>2.2411802076618081E-3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7.7311802076618077E-3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34523.666666666664</v>
      </c>
      <c r="AX110" s="1">
        <f t="shared" si="116"/>
        <v>34758432.676232725</v>
      </c>
    </row>
    <row r="111" spans="1:50" x14ac:dyDescent="0.15">
      <c r="C111" s="7">
        <v>6</v>
      </c>
      <c r="D111" s="8">
        <v>17.287517559333299</v>
      </c>
      <c r="E111" s="10">
        <f t="shared" si="117"/>
        <v>14.5620530586129</v>
      </c>
      <c r="F111" s="7" t="s">
        <v>83</v>
      </c>
      <c r="G111" s="1">
        <v>7</v>
      </c>
      <c r="H111" s="9">
        <f t="shared" si="99"/>
        <v>17.287517559333299</v>
      </c>
      <c r="I111" s="9">
        <f t="shared" si="100"/>
        <v>290.43751755933329</v>
      </c>
      <c r="J111" s="9">
        <f t="shared" si="101"/>
        <v>0.14543600376716856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1.8742850949920946</v>
      </c>
      <c r="P111" s="9">
        <f t="shared" si="104"/>
        <v>0.27258853413601813</v>
      </c>
      <c r="Q111" s="12">
        <f t="shared" si="105"/>
        <v>8.1776560240805443E-2</v>
      </c>
      <c r="R111" s="9">
        <f t="shared" si="106"/>
        <v>0.19436706250000002</v>
      </c>
      <c r="S111" s="13">
        <f t="shared" si="107"/>
        <v>0.42073260350274333</v>
      </c>
      <c r="T111" s="2">
        <f t="shared" si="108"/>
        <v>0.01</v>
      </c>
      <c r="U111" s="14">
        <f t="shared" si="109"/>
        <v>4.2073260350274332E-3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1.4157326035027434E-2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34523.666666666664</v>
      </c>
      <c r="AX111" s="1">
        <f t="shared" si="116"/>
        <v>63649591.73714602</v>
      </c>
    </row>
    <row r="112" spans="1:50" x14ac:dyDescent="0.15">
      <c r="C112" s="7">
        <v>7</v>
      </c>
      <c r="D112" s="8">
        <v>18.2989785464516</v>
      </c>
      <c r="E112" s="10">
        <f t="shared" si="117"/>
        <v>17.287517559333299</v>
      </c>
      <c r="F112" s="7" t="s">
        <v>83</v>
      </c>
      <c r="G112" s="1">
        <v>8</v>
      </c>
      <c r="H112" s="9">
        <f t="shared" si="99"/>
        <v>18.2989785464516</v>
      </c>
      <c r="I112" s="9">
        <f t="shared" si="100"/>
        <v>291.4489785464516</v>
      </c>
      <c r="J112" s="9">
        <f t="shared" si="101"/>
        <v>0.16338047258211316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2.2495867691894098</v>
      </c>
      <c r="P112" s="9">
        <f t="shared" si="104"/>
        <v>0.36753854946463488</v>
      </c>
      <c r="Q112" s="12">
        <f t="shared" si="105"/>
        <v>0.11026156483939047</v>
      </c>
      <c r="R112" s="9">
        <f t="shared" si="106"/>
        <v>0.19436706250000002</v>
      </c>
      <c r="S112" s="13">
        <f t="shared" si="107"/>
        <v>0.5672852355804392</v>
      </c>
      <c r="T112" s="2">
        <f t="shared" si="108"/>
        <v>0.01</v>
      </c>
      <c r="U112" s="14">
        <f t="shared" si="109"/>
        <v>5.672852355804392E-3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1.5622852355804392E-2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34523.666666666664</v>
      </c>
      <c r="AX112" s="1">
        <f t="shared" si="116"/>
        <v>70238417.322338134</v>
      </c>
    </row>
    <row r="113" spans="1:53" x14ac:dyDescent="0.15">
      <c r="C113" s="7">
        <v>8</v>
      </c>
      <c r="D113" s="8">
        <v>20.223869106129001</v>
      </c>
      <c r="E113" s="10">
        <f t="shared" si="117"/>
        <v>18.2989785464516</v>
      </c>
      <c r="F113" s="7" t="s">
        <v>83</v>
      </c>
      <c r="G113" s="1">
        <v>9</v>
      </c>
      <c r="H113" s="9">
        <f t="shared" si="99"/>
        <v>20.223869106129001</v>
      </c>
      <c r="I113" s="9">
        <f t="shared" si="100"/>
        <v>293.37386910612895</v>
      </c>
      <c r="J113" s="9">
        <f t="shared" si="101"/>
        <v>0.20342152444998282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2.5299384280581085</v>
      </c>
      <c r="P113" s="9">
        <f t="shared" si="104"/>
        <v>0.51464393180017365</v>
      </c>
      <c r="Q113" s="12">
        <f t="shared" si="105"/>
        <v>0.15439317954005208</v>
      </c>
      <c r="R113" s="9">
        <f t="shared" si="106"/>
        <v>0.19436706250000002</v>
      </c>
      <c r="S113" s="13">
        <f t="shared" si="107"/>
        <v>0.79433818443416593</v>
      </c>
      <c r="T113" s="2">
        <f t="shared" si="108"/>
        <v>0.01</v>
      </c>
      <c r="U113" s="14">
        <f t="shared" si="109"/>
        <v>7.9433818443416602E-3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1.7893381844341659E-2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34523.666666666664</v>
      </c>
      <c r="AX113" s="1">
        <f t="shared" si="116"/>
        <v>80446437.863433748</v>
      </c>
    </row>
    <row r="114" spans="1:53" x14ac:dyDescent="0.15">
      <c r="C114" s="7">
        <v>9</v>
      </c>
      <c r="D114" s="8">
        <v>15.665843816666699</v>
      </c>
      <c r="E114" s="10">
        <f t="shared" si="117"/>
        <v>20.223869106129001</v>
      </c>
      <c r="F114" s="7" t="s">
        <v>83</v>
      </c>
      <c r="G114" s="1">
        <v>10</v>
      </c>
      <c r="H114" s="9">
        <f t="shared" si="99"/>
        <v>15.665843816666699</v>
      </c>
      <c r="I114" s="9">
        <f t="shared" si="100"/>
        <v>288.8158438166667</v>
      </c>
      <c r="J114" s="9">
        <f t="shared" si="101"/>
        <v>0.12048182659864443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2.6631847045912682</v>
      </c>
      <c r="P114" s="9">
        <f t="shared" si="104"/>
        <v>0.32086535777872727</v>
      </c>
      <c r="Q114" s="12">
        <f t="shared" si="105"/>
        <v>9.6259607333618172E-2</v>
      </c>
      <c r="R114" s="9">
        <f t="shared" si="106"/>
        <v>0.19436706250000002</v>
      </c>
      <c r="S114" s="13">
        <f t="shared" si="107"/>
        <v>0.49524649956377337</v>
      </c>
      <c r="T114" s="2">
        <f t="shared" si="108"/>
        <v>0.01</v>
      </c>
      <c r="U114" s="14">
        <f t="shared" si="109"/>
        <v>4.9524649956377339E-3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1.4902464995637733E-2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34523.666666666664</v>
      </c>
      <c r="AX114" s="1">
        <f t="shared" si="116"/>
        <v>66999644.601150356</v>
      </c>
    </row>
    <row r="115" spans="1:53" x14ac:dyDescent="0.15">
      <c r="C115" s="7">
        <v>10</v>
      </c>
      <c r="D115" s="8">
        <v>12.4463247224516</v>
      </c>
      <c r="E115" s="10">
        <f t="shared" si="117"/>
        <v>15.665843816666699</v>
      </c>
      <c r="F115" s="7" t="s">
        <v>83</v>
      </c>
      <c r="G115" s="1">
        <v>11</v>
      </c>
      <c r="H115" s="9">
        <f t="shared" si="99"/>
        <v>12.4463247224516</v>
      </c>
      <c r="I115" s="9">
        <f t="shared" si="100"/>
        <v>285.59632472245158</v>
      </c>
      <c r="J115" s="9">
        <f t="shared" si="101"/>
        <v>8.2389299800286725E-2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2.2252033794719144</v>
      </c>
      <c r="O115" s="9">
        <f t="shared" si="118"/>
        <v>0.7650061756739599</v>
      </c>
      <c r="P115" s="9">
        <f t="shared" si="104"/>
        <v>6.30283231566727E-2</v>
      </c>
      <c r="Q115" s="12">
        <f t="shared" si="105"/>
        <v>1.8908496947001811E-2</v>
      </c>
      <c r="R115" s="9">
        <f t="shared" si="106"/>
        <v>0.19436706250000002</v>
      </c>
      <c r="S115" s="13">
        <f t="shared" si="107"/>
        <v>9.7282413510786106E-2</v>
      </c>
      <c r="T115" s="2">
        <f t="shared" si="108"/>
        <v>0.01</v>
      </c>
      <c r="U115" s="14">
        <f t="shared" si="109"/>
        <v>9.7282413510786105E-4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6.4628241351078614E-3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34523.666666666664</v>
      </c>
      <c r="AX115" s="1">
        <f t="shared" si="116"/>
        <v>29056060.208744925</v>
      </c>
    </row>
    <row r="116" spans="1:53" x14ac:dyDescent="0.15">
      <c r="C116" s="7">
        <v>11</v>
      </c>
      <c r="D116" s="8">
        <v>7.7026273346333296</v>
      </c>
      <c r="E116" s="10">
        <f t="shared" si="117"/>
        <v>12.4463247224516</v>
      </c>
      <c r="F116" s="7" t="s">
        <v>85</v>
      </c>
      <c r="G116" s="1">
        <v>12</v>
      </c>
      <c r="H116" s="9">
        <f t="shared" si="99"/>
        <v>7.7026273346333296</v>
      </c>
      <c r="I116" s="9">
        <f t="shared" si="100"/>
        <v>280.85262733463333</v>
      </c>
      <c r="J116" s="9">
        <f t="shared" si="101"/>
        <v>4.6321945250685746E-2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1.3498680608506208</v>
      </c>
      <c r="P116" s="9">
        <f t="shared" si="104"/>
        <v>6.2528514410371799E-2</v>
      </c>
      <c r="Q116" s="12">
        <f t="shared" si="105"/>
        <v>1.8758554323111538E-2</v>
      </c>
      <c r="R116" s="9">
        <f t="shared" si="106"/>
        <v>0.19436706250000002</v>
      </c>
      <c r="S116" s="13">
        <f t="shared" si="107"/>
        <v>9.6510973010725698E-2</v>
      </c>
      <c r="T116" s="2">
        <f t="shared" si="108"/>
        <v>0.01</v>
      </c>
      <c r="U116" s="14">
        <f t="shared" si="109"/>
        <v>9.6510973010725701E-4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6.4551097301072573E-3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34523.666666666664</v>
      </c>
      <c r="AX116" s="1">
        <f t="shared" si="116"/>
        <v>29021377.195330627</v>
      </c>
      <c r="AY116" s="1">
        <f>SUM(AX105:AX116)</f>
        <v>517344020.04033518</v>
      </c>
    </row>
    <row r="117" spans="1:53" x14ac:dyDescent="0.15">
      <c r="C117" s="7">
        <v>12</v>
      </c>
      <c r="D117" s="8">
        <v>5.5964215667419399</v>
      </c>
      <c r="E117" s="10">
        <f t="shared" si="117"/>
        <v>7.7026273346333296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6.6270838536451597</v>
      </c>
      <c r="E121" s="7"/>
      <c r="F121" s="7"/>
      <c r="G121" s="1">
        <v>1</v>
      </c>
      <c r="H121" s="9">
        <f t="shared" ref="H121:H132" si="119">E122</f>
        <v>6.6270838536451597</v>
      </c>
      <c r="I121" s="9">
        <f t="shared" ref="I121:I132" si="120">H121+273.15</f>
        <v>279.77708385364514</v>
      </c>
      <c r="J121" s="9">
        <f t="shared" ref="J121:J132" si="121">EXP(($C$15*(I121-$C$13))/($C$16*I121*$C$13))</f>
        <v>4.0542040520840636E-2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1.154231893628333E-2</v>
      </c>
      <c r="Q121" s="12">
        <f t="shared" ref="Q121:Q132" si="125">P121*$B$123</f>
        <v>3.808965248973499E-3</v>
      </c>
      <c r="R121" s="9">
        <f t="shared" ref="R121:R132" si="126">L121*$B$123</f>
        <v>9.3951000000000007E-2</v>
      </c>
      <c r="S121" s="13">
        <f t="shared" ref="S121:S132" si="127">Q121/R121</f>
        <v>4.0542040520840636E-2</v>
      </c>
      <c r="T121" s="2">
        <f t="shared" ref="T121:T132" si="128">$B$122/100</f>
        <v>0.01</v>
      </c>
      <c r="U121" s="14">
        <f t="shared" ref="U121:U132" si="129">S121*T121</f>
        <v>4.0542040520840636E-4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5.8954204052084061E-3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2590.1666666666665</v>
      </c>
      <c r="AX121" s="1">
        <f t="shared" ref="AX121:AX132" si="136">AW121*10000*AV121*0.67*AU121*AT121</f>
        <v>961210.92891751509</v>
      </c>
      <c r="AZ121" s="1">
        <f t="shared" ref="AZ121:AZ132" si="137">$E$9/12</f>
        <v>2590.1666666666665</v>
      </c>
      <c r="BA121" s="1">
        <f t="shared" ref="BA121:BA132" si="138">AZ121*10000*AV121*0.67*AU121*AT121</f>
        <v>961210.92891751509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5.0731579343548399</v>
      </c>
      <c r="E122" s="10">
        <f t="shared" ref="E122:E133" si="139">D121</f>
        <v>6.6270838536451597</v>
      </c>
      <c r="F122" s="7" t="s">
        <v>83</v>
      </c>
      <c r="G122" s="1">
        <v>2</v>
      </c>
      <c r="H122" s="9">
        <f t="shared" si="119"/>
        <v>5.0731579343548399</v>
      </c>
      <c r="I122" s="9">
        <f t="shared" si="120"/>
        <v>278.22315793435484</v>
      </c>
      <c r="J122" s="9">
        <f t="shared" si="121"/>
        <v>3.338024839308934E-2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0.55785768106371669</v>
      </c>
      <c r="P122" s="9">
        <f t="shared" si="124"/>
        <v>1.8621427961899674E-2</v>
      </c>
      <c r="Q122" s="12">
        <f t="shared" si="125"/>
        <v>6.1450712274268926E-3</v>
      </c>
      <c r="R122" s="9">
        <f t="shared" si="126"/>
        <v>9.3951000000000007E-2</v>
      </c>
      <c r="S122" s="13">
        <f t="shared" si="127"/>
        <v>6.5407193403230326E-2</v>
      </c>
      <c r="T122" s="2">
        <f t="shared" si="128"/>
        <v>0.01</v>
      </c>
      <c r="U122" s="14">
        <f t="shared" si="129"/>
        <v>6.5407193403230332E-4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6.144071934032303E-3</v>
      </c>
      <c r="AU122" s="9">
        <f t="shared" si="133"/>
        <v>28.47</v>
      </c>
      <c r="AV122" s="1">
        <f t="shared" si="134"/>
        <v>0.33</v>
      </c>
      <c r="AW122" s="1">
        <f t="shared" si="135"/>
        <v>2590.1666666666665</v>
      </c>
      <c r="AX122" s="1">
        <f t="shared" si="136"/>
        <v>1001751.9846132929</v>
      </c>
      <c r="AZ122" s="1">
        <f t="shared" si="137"/>
        <v>2590.1666666666665</v>
      </c>
      <c r="BA122" s="1">
        <f t="shared" si="138"/>
        <v>1001751.9846132929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0.42334898213793098</v>
      </c>
      <c r="E123" s="10">
        <f t="shared" si="139"/>
        <v>5.0731579343548399</v>
      </c>
      <c r="F123" s="7" t="s">
        <v>83</v>
      </c>
      <c r="G123" s="1">
        <v>3</v>
      </c>
      <c r="H123" s="9">
        <f t="shared" si="119"/>
        <v>0.42334898213793098</v>
      </c>
      <c r="I123" s="9">
        <f t="shared" si="120"/>
        <v>273.57334898213793</v>
      </c>
      <c r="J123" s="9">
        <f t="shared" si="121"/>
        <v>1.8414653957652835E-2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0.82393625310181706</v>
      </c>
      <c r="P123" s="9">
        <f t="shared" si="124"/>
        <v>1.5172500984035024E-2</v>
      </c>
      <c r="Q123" s="12">
        <f t="shared" si="125"/>
        <v>5.0069253247315582E-3</v>
      </c>
      <c r="R123" s="9">
        <f t="shared" si="126"/>
        <v>9.3951000000000007E-2</v>
      </c>
      <c r="S123" s="13">
        <f t="shared" si="127"/>
        <v>5.3292943393168334E-2</v>
      </c>
      <c r="T123" s="2">
        <f t="shared" si="128"/>
        <v>0.01</v>
      </c>
      <c r="U123" s="14">
        <f t="shared" si="129"/>
        <v>5.3292943393168336E-4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6.0229294339316838E-3</v>
      </c>
      <c r="AU123" s="9">
        <f t="shared" si="133"/>
        <v>28.47</v>
      </c>
      <c r="AV123" s="1">
        <f t="shared" si="134"/>
        <v>0.33</v>
      </c>
      <c r="AW123" s="1">
        <f t="shared" si="135"/>
        <v>2590.1666666666665</v>
      </c>
      <c r="AX123" s="1">
        <f t="shared" si="136"/>
        <v>982000.46783422946</v>
      </c>
      <c r="AZ123" s="1">
        <f t="shared" si="137"/>
        <v>2590.1666666666665</v>
      </c>
      <c r="BA123" s="1">
        <f t="shared" si="138"/>
        <v>982000.46783422946</v>
      </c>
    </row>
    <row r="124" spans="1:53" x14ac:dyDescent="0.15">
      <c r="C124" s="7">
        <v>3</v>
      </c>
      <c r="D124" s="8">
        <v>9.2872919869999997</v>
      </c>
      <c r="E124" s="10">
        <f t="shared" si="139"/>
        <v>0.42334898213793098</v>
      </c>
      <c r="F124" s="7" t="s">
        <v>83</v>
      </c>
      <c r="G124" s="1">
        <v>4</v>
      </c>
      <c r="H124" s="9">
        <f t="shared" si="119"/>
        <v>9.2872919869999997</v>
      </c>
      <c r="I124" s="9">
        <f t="shared" si="120"/>
        <v>282.43729198699998</v>
      </c>
      <c r="J124" s="9">
        <f t="shared" si="121"/>
        <v>5.6268259844668697E-2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1.0934637521177819</v>
      </c>
      <c r="P124" s="9">
        <f t="shared" si="124"/>
        <v>6.1527302534889756E-2</v>
      </c>
      <c r="Q124" s="12">
        <f t="shared" si="125"/>
        <v>2.030400983651362E-2</v>
      </c>
      <c r="R124" s="9">
        <f t="shared" si="126"/>
        <v>9.3951000000000007E-2</v>
      </c>
      <c r="S124" s="13">
        <f t="shared" si="127"/>
        <v>0.21611275916715755</v>
      </c>
      <c r="T124" s="2">
        <f t="shared" si="128"/>
        <v>0.01</v>
      </c>
      <c r="U124" s="14">
        <f t="shared" si="129"/>
        <v>2.1611275916715755E-3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7.6511275916715761E-3</v>
      </c>
      <c r="AU124" s="9">
        <f t="shared" si="133"/>
        <v>28.47</v>
      </c>
      <c r="AV124" s="1">
        <f t="shared" si="134"/>
        <v>0.33</v>
      </c>
      <c r="AW124" s="1">
        <f t="shared" si="135"/>
        <v>2590.1666666666665</v>
      </c>
      <c r="AX124" s="1">
        <f t="shared" si="136"/>
        <v>1247467.8571115551</v>
      </c>
      <c r="AZ124" s="1">
        <f t="shared" si="137"/>
        <v>2590.1666666666665</v>
      </c>
      <c r="BA124" s="1">
        <f t="shared" si="138"/>
        <v>1247467.8571115551</v>
      </c>
    </row>
    <row r="125" spans="1:53" x14ac:dyDescent="0.15">
      <c r="C125" s="7">
        <v>4</v>
      </c>
      <c r="D125" s="8">
        <v>9.0045305845333292</v>
      </c>
      <c r="E125" s="10">
        <f t="shared" si="139"/>
        <v>9.2872919869999997</v>
      </c>
      <c r="F125" s="7" t="s">
        <v>83</v>
      </c>
      <c r="G125" s="1">
        <v>5</v>
      </c>
      <c r="H125" s="9">
        <f t="shared" si="119"/>
        <v>9.0045305845333292</v>
      </c>
      <c r="I125" s="9">
        <f t="shared" si="120"/>
        <v>282.15453058453329</v>
      </c>
      <c r="J125" s="9">
        <f t="shared" si="121"/>
        <v>5.4357483584444609E-2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0.98033962710374767</v>
      </c>
      <c r="O125" s="9">
        <f t="shared" si="140"/>
        <v>0.3362968224791445</v>
      </c>
      <c r="P125" s="9">
        <f t="shared" si="124"/>
        <v>1.828024900741098E-2</v>
      </c>
      <c r="Q125" s="12">
        <f t="shared" si="125"/>
        <v>6.0324821724456234E-3</v>
      </c>
      <c r="R125" s="9">
        <f t="shared" si="126"/>
        <v>9.3951000000000007E-2</v>
      </c>
      <c r="S125" s="13">
        <f t="shared" si="127"/>
        <v>6.4208812811418964E-2</v>
      </c>
      <c r="T125" s="2">
        <f t="shared" si="128"/>
        <v>0.01</v>
      </c>
      <c r="U125" s="14">
        <f t="shared" si="129"/>
        <v>6.4208812811418969E-4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6.1320881281141893E-3</v>
      </c>
      <c r="AU125" s="9">
        <f t="shared" si="133"/>
        <v>28.47</v>
      </c>
      <c r="AV125" s="1">
        <f t="shared" si="134"/>
        <v>0.33</v>
      </c>
      <c r="AW125" s="1">
        <f t="shared" si="135"/>
        <v>2590.1666666666665</v>
      </c>
      <c r="AX125" s="1">
        <f t="shared" si="136"/>
        <v>999798.10101775813</v>
      </c>
      <c r="AZ125" s="1">
        <f t="shared" si="137"/>
        <v>2590.1666666666665</v>
      </c>
      <c r="BA125" s="1">
        <f t="shared" si="138"/>
        <v>999798.10101775813</v>
      </c>
    </row>
    <row r="126" spans="1:53" x14ac:dyDescent="0.15">
      <c r="C126" s="7">
        <v>5</v>
      </c>
      <c r="D126" s="8">
        <v>14.5620530586129</v>
      </c>
      <c r="E126" s="10">
        <f t="shared" si="139"/>
        <v>9.0045305845333292</v>
      </c>
      <c r="F126" s="7" t="s">
        <v>85</v>
      </c>
      <c r="G126" s="1">
        <v>6</v>
      </c>
      <c r="H126" s="9">
        <f t="shared" si="119"/>
        <v>14.5620530586129</v>
      </c>
      <c r="I126" s="9">
        <f t="shared" si="120"/>
        <v>287.71205305861287</v>
      </c>
      <c r="J126" s="9">
        <f t="shared" si="121"/>
        <v>0.1058646855263954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0.60271657347173346</v>
      </c>
      <c r="P126" s="9">
        <f t="shared" si="124"/>
        <v>6.3806400512131656E-2</v>
      </c>
      <c r="Q126" s="12">
        <f t="shared" si="125"/>
        <v>2.1056112169003448E-2</v>
      </c>
      <c r="R126" s="9">
        <f t="shared" si="126"/>
        <v>9.3951000000000007E-2</v>
      </c>
      <c r="S126" s="13">
        <f t="shared" si="127"/>
        <v>0.22411802076618073</v>
      </c>
      <c r="T126" s="2">
        <f t="shared" si="128"/>
        <v>0.01</v>
      </c>
      <c r="U126" s="14">
        <f t="shared" si="129"/>
        <v>2.2411802076618072E-3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7.7311802076618077E-3</v>
      </c>
      <c r="AU126" s="9">
        <f t="shared" si="133"/>
        <v>28.47</v>
      </c>
      <c r="AV126" s="1">
        <f t="shared" si="134"/>
        <v>0.33</v>
      </c>
      <c r="AW126" s="1">
        <f t="shared" si="135"/>
        <v>2590.1666666666665</v>
      </c>
      <c r="AX126" s="1">
        <f t="shared" si="136"/>
        <v>1260519.9287348557</v>
      </c>
      <c r="AZ126" s="1">
        <f t="shared" si="137"/>
        <v>2590.1666666666665</v>
      </c>
      <c r="BA126" s="1">
        <f t="shared" si="138"/>
        <v>1260519.9287348557</v>
      </c>
    </row>
    <row r="127" spans="1:53" x14ac:dyDescent="0.15">
      <c r="C127" s="7">
        <v>6</v>
      </c>
      <c r="D127" s="8">
        <v>17.287517559333299</v>
      </c>
      <c r="E127" s="10">
        <f t="shared" si="139"/>
        <v>14.5620530586129</v>
      </c>
      <c r="F127" s="7" t="s">
        <v>83</v>
      </c>
      <c r="G127" s="1">
        <v>7</v>
      </c>
      <c r="H127" s="9">
        <f t="shared" si="119"/>
        <v>17.287517559333299</v>
      </c>
      <c r="I127" s="9">
        <f t="shared" si="120"/>
        <v>290.43751755933329</v>
      </c>
      <c r="J127" s="9">
        <f t="shared" si="121"/>
        <v>0.14543600376716856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0.82361017295960171</v>
      </c>
      <c r="P127" s="9">
        <f t="shared" si="124"/>
        <v>0.11978257221723099</v>
      </c>
      <c r="Q127" s="12">
        <f t="shared" si="125"/>
        <v>3.9528248831686229E-2</v>
      </c>
      <c r="R127" s="9">
        <f t="shared" si="126"/>
        <v>9.3951000000000007E-2</v>
      </c>
      <c r="S127" s="13">
        <f t="shared" si="127"/>
        <v>0.42073260350274322</v>
      </c>
      <c r="T127" s="2">
        <f t="shared" si="128"/>
        <v>0.01</v>
      </c>
      <c r="U127" s="14">
        <f t="shared" si="129"/>
        <v>4.2073260350274323E-3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1.4157326035027434E-2</v>
      </c>
      <c r="AU127" s="9">
        <f t="shared" si="133"/>
        <v>28.47</v>
      </c>
      <c r="AV127" s="1">
        <f t="shared" si="134"/>
        <v>0.33</v>
      </c>
      <c r="AW127" s="1">
        <f t="shared" si="135"/>
        <v>2590.1666666666665</v>
      </c>
      <c r="AX127" s="1">
        <f t="shared" si="136"/>
        <v>2308262.2737293635</v>
      </c>
      <c r="AZ127" s="1">
        <f t="shared" si="137"/>
        <v>2590.1666666666665</v>
      </c>
      <c r="BA127" s="1">
        <f t="shared" si="138"/>
        <v>2308262.2737293635</v>
      </c>
    </row>
    <row r="128" spans="1:53" x14ac:dyDescent="0.15">
      <c r="C128" s="7">
        <v>7</v>
      </c>
      <c r="D128" s="8">
        <v>18.2989785464516</v>
      </c>
      <c r="E128" s="10">
        <f t="shared" si="139"/>
        <v>17.287517559333299</v>
      </c>
      <c r="F128" s="7" t="s">
        <v>83</v>
      </c>
      <c r="G128" s="1">
        <v>8</v>
      </c>
      <c r="H128" s="9">
        <f t="shared" si="119"/>
        <v>18.2989785464516</v>
      </c>
      <c r="I128" s="9">
        <f t="shared" si="120"/>
        <v>291.4489785464516</v>
      </c>
      <c r="J128" s="9">
        <f t="shared" si="121"/>
        <v>0.16338047258211316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0.98852760074237067</v>
      </c>
      <c r="P128" s="9">
        <f t="shared" si="124"/>
        <v>0.16150610656975101</v>
      </c>
      <c r="Q128" s="12">
        <f t="shared" si="125"/>
        <v>5.3297015168017832E-2</v>
      </c>
      <c r="R128" s="9">
        <f t="shared" si="126"/>
        <v>9.3951000000000007E-2</v>
      </c>
      <c r="S128" s="13">
        <f t="shared" si="127"/>
        <v>0.56728523558043908</v>
      </c>
      <c r="T128" s="2">
        <f t="shared" si="128"/>
        <v>0.01</v>
      </c>
      <c r="U128" s="14">
        <f t="shared" si="129"/>
        <v>5.6728523558043911E-3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1.5622852355804392E-2</v>
      </c>
      <c r="AU128" s="9">
        <f t="shared" si="133"/>
        <v>28.47</v>
      </c>
      <c r="AV128" s="1">
        <f t="shared" si="134"/>
        <v>0.33</v>
      </c>
      <c r="AW128" s="1">
        <f t="shared" si="135"/>
        <v>2590.1666666666665</v>
      </c>
      <c r="AX128" s="1">
        <f t="shared" si="136"/>
        <v>2547207.0510861347</v>
      </c>
      <c r="AZ128" s="1">
        <f t="shared" si="137"/>
        <v>2590.1666666666665</v>
      </c>
      <c r="BA128" s="1">
        <f t="shared" si="138"/>
        <v>2547207.0510861347</v>
      </c>
    </row>
    <row r="129" spans="1:54" x14ac:dyDescent="0.15">
      <c r="C129" s="7">
        <v>8</v>
      </c>
      <c r="D129" s="8">
        <v>20.223869106129001</v>
      </c>
      <c r="E129" s="10">
        <f t="shared" si="139"/>
        <v>18.2989785464516</v>
      </c>
      <c r="F129" s="7" t="s">
        <v>83</v>
      </c>
      <c r="G129" s="1">
        <v>9</v>
      </c>
      <c r="H129" s="9">
        <f t="shared" si="119"/>
        <v>20.223869106129001</v>
      </c>
      <c r="I129" s="9">
        <f t="shared" si="120"/>
        <v>293.37386910612895</v>
      </c>
      <c r="J129" s="9">
        <f t="shared" si="121"/>
        <v>0.20342152444998282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1.1117214941726197</v>
      </c>
      <c r="P129" s="9">
        <f t="shared" si="124"/>
        <v>0.22614808110840698</v>
      </c>
      <c r="Q129" s="12">
        <f t="shared" si="125"/>
        <v>7.4628866765774307E-2</v>
      </c>
      <c r="R129" s="9">
        <f t="shared" si="126"/>
        <v>9.3951000000000007E-2</v>
      </c>
      <c r="S129" s="13">
        <f t="shared" si="127"/>
        <v>0.79433818443416571</v>
      </c>
      <c r="T129" s="2">
        <f t="shared" si="128"/>
        <v>0.01</v>
      </c>
      <c r="U129" s="14">
        <f t="shared" si="129"/>
        <v>7.9433818443416567E-3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1.7893381844341655E-2</v>
      </c>
      <c r="AU129" s="9">
        <f t="shared" si="133"/>
        <v>28.47</v>
      </c>
      <c r="AV129" s="1">
        <f t="shared" si="134"/>
        <v>0.33</v>
      </c>
      <c r="AW129" s="1">
        <f t="shared" si="135"/>
        <v>2590.1666666666665</v>
      </c>
      <c r="AX129" s="1">
        <f t="shared" si="136"/>
        <v>2917402.4924296197</v>
      </c>
      <c r="AZ129" s="1">
        <f t="shared" si="137"/>
        <v>2590.1666666666665</v>
      </c>
      <c r="BA129" s="1">
        <f t="shared" si="138"/>
        <v>2917402.4924296197</v>
      </c>
    </row>
    <row r="130" spans="1:54" x14ac:dyDescent="0.15">
      <c r="C130" s="7">
        <v>9</v>
      </c>
      <c r="D130" s="8">
        <v>15.665843816666699</v>
      </c>
      <c r="E130" s="10">
        <f t="shared" si="139"/>
        <v>20.223869106129001</v>
      </c>
      <c r="F130" s="7" t="s">
        <v>83</v>
      </c>
      <c r="G130" s="1">
        <v>10</v>
      </c>
      <c r="H130" s="9">
        <f t="shared" si="119"/>
        <v>15.665843816666699</v>
      </c>
      <c r="I130" s="9">
        <f t="shared" si="120"/>
        <v>288.8158438166667</v>
      </c>
      <c r="J130" s="9">
        <f t="shared" si="121"/>
        <v>0.12048182659864443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1.1702734130642127</v>
      </c>
      <c r="P130" s="9">
        <f t="shared" si="124"/>
        <v>0.14099667842580627</v>
      </c>
      <c r="Q130" s="12">
        <f t="shared" si="125"/>
        <v>4.6528903880516073E-2</v>
      </c>
      <c r="R130" s="9">
        <f t="shared" si="126"/>
        <v>9.3951000000000007E-2</v>
      </c>
      <c r="S130" s="13">
        <f t="shared" si="127"/>
        <v>0.49524649956377337</v>
      </c>
      <c r="T130" s="2">
        <f t="shared" si="128"/>
        <v>0.01</v>
      </c>
      <c r="U130" s="14">
        <f t="shared" si="129"/>
        <v>4.9524649956377339E-3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1.4902464995637733E-2</v>
      </c>
      <c r="AU130" s="9">
        <f t="shared" si="133"/>
        <v>28.47</v>
      </c>
      <c r="AV130" s="1">
        <f t="shared" si="134"/>
        <v>0.33</v>
      </c>
      <c r="AW130" s="1">
        <f t="shared" si="135"/>
        <v>2590.1666666666665</v>
      </c>
      <c r="AX130" s="1">
        <f t="shared" si="136"/>
        <v>2429752.4581898451</v>
      </c>
      <c r="AZ130" s="1">
        <f t="shared" si="137"/>
        <v>2590.1666666666665</v>
      </c>
      <c r="BA130" s="1">
        <f t="shared" si="138"/>
        <v>2429752.4581898451</v>
      </c>
    </row>
    <row r="131" spans="1:54" x14ac:dyDescent="0.15">
      <c r="C131" s="7">
        <v>10</v>
      </c>
      <c r="D131" s="8">
        <v>12.4463247224516</v>
      </c>
      <c r="E131" s="10">
        <f t="shared" si="139"/>
        <v>15.665843816666699</v>
      </c>
      <c r="F131" s="7" t="s">
        <v>83</v>
      </c>
      <c r="G131" s="1">
        <v>11</v>
      </c>
      <c r="H131" s="9">
        <f t="shared" si="119"/>
        <v>12.4463247224516</v>
      </c>
      <c r="I131" s="9">
        <f t="shared" si="120"/>
        <v>285.59632472245158</v>
      </c>
      <c r="J131" s="9">
        <f t="shared" si="121"/>
        <v>8.2389299800286725E-2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0.97781289790648618</v>
      </c>
      <c r="O131" s="9">
        <f t="shared" si="140"/>
        <v>0.33616383673192018</v>
      </c>
      <c r="P131" s="9">
        <f t="shared" si="124"/>
        <v>2.769630312652081E-2</v>
      </c>
      <c r="Q131" s="12">
        <f t="shared" si="125"/>
        <v>9.1397800317518669E-3</v>
      </c>
      <c r="R131" s="9">
        <f t="shared" si="126"/>
        <v>9.3951000000000007E-2</v>
      </c>
      <c r="S131" s="13">
        <f t="shared" si="127"/>
        <v>9.728241351078612E-2</v>
      </c>
      <c r="T131" s="2">
        <f t="shared" si="128"/>
        <v>0.01</v>
      </c>
      <c r="U131" s="14">
        <f t="shared" si="129"/>
        <v>9.7282413510786127E-4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6.4628241351078614E-3</v>
      </c>
      <c r="AU131" s="9">
        <f t="shared" si="133"/>
        <v>28.47</v>
      </c>
      <c r="AV131" s="1">
        <f t="shared" si="134"/>
        <v>0.33</v>
      </c>
      <c r="AW131" s="1">
        <f t="shared" si="135"/>
        <v>2590.1666666666665</v>
      </c>
      <c r="AX131" s="1">
        <f t="shared" si="136"/>
        <v>1053722.5105862424</v>
      </c>
      <c r="AZ131" s="1">
        <f t="shared" si="137"/>
        <v>2590.1666666666665</v>
      </c>
      <c r="BA131" s="1">
        <f t="shared" si="138"/>
        <v>1053722.5105862424</v>
      </c>
    </row>
    <row r="132" spans="1:54" x14ac:dyDescent="0.15">
      <c r="C132" s="7">
        <v>11</v>
      </c>
      <c r="D132" s="8">
        <v>7.7026273346333296</v>
      </c>
      <c r="E132" s="10">
        <f t="shared" si="139"/>
        <v>12.4463247224516</v>
      </c>
      <c r="F132" s="7" t="s">
        <v>85</v>
      </c>
      <c r="G132" s="1">
        <v>12</v>
      </c>
      <c r="H132" s="9">
        <f t="shared" si="119"/>
        <v>7.7026273346333296</v>
      </c>
      <c r="I132" s="9">
        <f t="shared" si="120"/>
        <v>280.85262733463333</v>
      </c>
      <c r="J132" s="9">
        <f t="shared" si="121"/>
        <v>4.6321945250685746E-2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0.59316753360539931</v>
      </c>
      <c r="P132" s="9">
        <f t="shared" si="124"/>
        <v>2.7476674016153606E-2</v>
      </c>
      <c r="Q132" s="12">
        <f t="shared" si="125"/>
        <v>9.0673024253306901E-3</v>
      </c>
      <c r="R132" s="9">
        <f t="shared" si="126"/>
        <v>9.3951000000000007E-2</v>
      </c>
      <c r="S132" s="13">
        <f t="shared" si="127"/>
        <v>9.6510973010725698E-2</v>
      </c>
      <c r="T132" s="2">
        <f t="shared" si="128"/>
        <v>0.01</v>
      </c>
      <c r="U132" s="14">
        <f t="shared" si="129"/>
        <v>9.6510973010725701E-4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6.4551097301072573E-3</v>
      </c>
      <c r="AU132" s="9">
        <f t="shared" si="133"/>
        <v>28.47</v>
      </c>
      <c r="AV132" s="1">
        <f t="shared" si="134"/>
        <v>0.33</v>
      </c>
      <c r="AW132" s="1">
        <f t="shared" si="135"/>
        <v>2590.1666666666665</v>
      </c>
      <c r="AX132" s="1">
        <f t="shared" si="136"/>
        <v>1052464.7257486884</v>
      </c>
      <c r="AY132" s="1">
        <f>SUM(AX121:AX132)</f>
        <v>18761560.7799991</v>
      </c>
      <c r="AZ132" s="1">
        <f t="shared" si="137"/>
        <v>2590.1666666666665</v>
      </c>
      <c r="BA132" s="1">
        <f t="shared" si="138"/>
        <v>1052464.7257486884</v>
      </c>
      <c r="BB132" s="1">
        <f>SUM(BA121:BA132)</f>
        <v>18761560.7799991</v>
      </c>
    </row>
    <row r="133" spans="1:54" x14ac:dyDescent="0.15">
      <c r="C133" s="7">
        <v>12</v>
      </c>
      <c r="D133" s="8">
        <v>5.5964215667419399</v>
      </c>
      <c r="E133" s="10">
        <f t="shared" si="139"/>
        <v>7.7026273346333296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6.6270838536451597</v>
      </c>
      <c r="E136" s="7"/>
      <c r="F136" s="7"/>
      <c r="G136" s="1">
        <v>1</v>
      </c>
      <c r="H136" s="9">
        <f t="shared" ref="H136:H147" si="141">E137</f>
        <v>6.6270838536451597</v>
      </c>
      <c r="I136" s="9">
        <f t="shared" ref="I136:I147" si="142">H136+273.15</f>
        <v>279.77708385364514</v>
      </c>
      <c r="J136" s="9">
        <f t="shared" ref="J136:J147" si="143">EXP(($C$15*(I136-$C$13))/($C$16*I136*$C$13))</f>
        <v>4.0542040520840636E-2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3.0773351394759667E-2</v>
      </c>
      <c r="Q136" s="12">
        <f t="shared" ref="Q136:Q147" si="147">P136*$B$138</f>
        <v>8.001071362637514E-3</v>
      </c>
      <c r="R136" s="9">
        <f t="shared" ref="R136:R147" si="148">L136*$B$138</f>
        <v>0.19735245833333334</v>
      </c>
      <c r="S136" s="13">
        <f t="shared" ref="S136:S147" si="149">Q136/R136</f>
        <v>4.0542040520840636E-2</v>
      </c>
      <c r="T136" s="2">
        <f t="shared" ref="T136:T147" si="150">$B$137/100</f>
        <v>0.01</v>
      </c>
      <c r="U136" s="14">
        <f t="shared" ref="U136:U147" si="151">S136*T136</f>
        <v>4.0542040520840636E-4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5.8954204052084061E-3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5.0731579343548399</v>
      </c>
      <c r="E137" s="10">
        <f t="shared" ref="E137:E148" si="159">D136</f>
        <v>6.6270838536451597</v>
      </c>
      <c r="F137" s="7" t="s">
        <v>83</v>
      </c>
      <c r="G137" s="1">
        <v>2</v>
      </c>
      <c r="H137" s="9">
        <f t="shared" si="141"/>
        <v>5.0731579343548399</v>
      </c>
      <c r="I137" s="9">
        <f t="shared" si="142"/>
        <v>278.22315793435484</v>
      </c>
      <c r="J137" s="9">
        <f t="shared" si="143"/>
        <v>3.338024839308934E-2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1.4873224819385737</v>
      </c>
      <c r="P137" s="9">
        <f t="shared" si="146"/>
        <v>4.9647193887735724E-2</v>
      </c>
      <c r="Q137" s="12">
        <f t="shared" si="147"/>
        <v>1.2908270410811289E-2</v>
      </c>
      <c r="R137" s="9">
        <f t="shared" si="148"/>
        <v>0.19735245833333334</v>
      </c>
      <c r="S137" s="13">
        <f t="shared" si="149"/>
        <v>6.5407193403230326E-2</v>
      </c>
      <c r="T137" s="2">
        <f t="shared" si="150"/>
        <v>0.01</v>
      </c>
      <c r="U137" s="14">
        <f t="shared" si="151"/>
        <v>6.5407193403230332E-4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6.144071934032303E-3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0.42334898213793098</v>
      </c>
      <c r="E138" s="10">
        <f t="shared" si="159"/>
        <v>5.0731579343548399</v>
      </c>
      <c r="F138" s="7" t="s">
        <v>83</v>
      </c>
      <c r="G138" s="1">
        <v>3</v>
      </c>
      <c r="H138" s="9">
        <f t="shared" si="141"/>
        <v>0.42334898213793098</v>
      </c>
      <c r="I138" s="9">
        <f t="shared" si="142"/>
        <v>273.57334898213793</v>
      </c>
      <c r="J138" s="9">
        <f t="shared" si="143"/>
        <v>1.8414653957652835E-2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2.1967232047175047</v>
      </c>
      <c r="P138" s="9">
        <f t="shared" si="146"/>
        <v>4.0451897655619018E-2</v>
      </c>
      <c r="Q138" s="12">
        <f t="shared" si="147"/>
        <v>1.0517493390460946E-2</v>
      </c>
      <c r="R138" s="9">
        <f t="shared" si="148"/>
        <v>0.19735245833333334</v>
      </c>
      <c r="S138" s="13">
        <f t="shared" si="149"/>
        <v>5.3292943393168334E-2</v>
      </c>
      <c r="T138" s="2">
        <f t="shared" si="150"/>
        <v>0.01</v>
      </c>
      <c r="U138" s="14">
        <f t="shared" si="151"/>
        <v>5.3292943393168336E-4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6.0229294339316838E-3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9.2872919869999997</v>
      </c>
      <c r="E139" s="10">
        <f t="shared" si="159"/>
        <v>0.42334898213793098</v>
      </c>
      <c r="F139" s="7" t="s">
        <v>83</v>
      </c>
      <c r="G139" s="1">
        <v>4</v>
      </c>
      <c r="H139" s="9">
        <f t="shared" si="141"/>
        <v>9.2872919869999997</v>
      </c>
      <c r="I139" s="9">
        <f t="shared" si="142"/>
        <v>282.43729198699998</v>
      </c>
      <c r="J139" s="9">
        <f t="shared" si="143"/>
        <v>5.6268259844668697E-2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2.9153192237285523</v>
      </c>
      <c r="P139" s="9">
        <f t="shared" si="146"/>
        <v>0.16403993961091601</v>
      </c>
      <c r="Q139" s="12">
        <f t="shared" si="147"/>
        <v>4.2650384298838162E-2</v>
      </c>
      <c r="R139" s="9">
        <f t="shared" si="148"/>
        <v>0.19735245833333334</v>
      </c>
      <c r="S139" s="13">
        <f t="shared" si="149"/>
        <v>0.21611275916715755</v>
      </c>
      <c r="T139" s="2">
        <f t="shared" si="150"/>
        <v>0.01</v>
      </c>
      <c r="U139" s="14">
        <f t="shared" si="151"/>
        <v>2.1611275916715755E-3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7.6511275916715761E-3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9.0045305845333292</v>
      </c>
      <c r="E140" s="10">
        <f t="shared" si="159"/>
        <v>9.2872919869999997</v>
      </c>
      <c r="F140" s="7" t="s">
        <v>83</v>
      </c>
      <c r="G140" s="1">
        <v>5</v>
      </c>
      <c r="H140" s="9">
        <f t="shared" si="141"/>
        <v>9.0045305845333292</v>
      </c>
      <c r="I140" s="9">
        <f t="shared" si="142"/>
        <v>282.15453058453329</v>
      </c>
      <c r="J140" s="9">
        <f t="shared" si="143"/>
        <v>5.4357483584444609E-2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3.5103272007843032</v>
      </c>
      <c r="P140" s="9">
        <f t="shared" si="146"/>
        <v>0.19081255319266216</v>
      </c>
      <c r="Q140" s="12">
        <f t="shared" si="147"/>
        <v>4.9611263830092164E-2</v>
      </c>
      <c r="R140" s="9">
        <f t="shared" si="148"/>
        <v>0.19735245833333334</v>
      </c>
      <c r="S140" s="13">
        <f t="shared" si="149"/>
        <v>0.25138406812393221</v>
      </c>
      <c r="T140" s="2">
        <f t="shared" si="150"/>
        <v>0.01</v>
      </c>
      <c r="U140" s="14">
        <f t="shared" si="151"/>
        <v>2.5138406812393222E-3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8.0038406812393235E-3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14.5620530586129</v>
      </c>
      <c r="E141" s="10">
        <f t="shared" si="159"/>
        <v>9.0045305845333292</v>
      </c>
      <c r="F141" s="7" t="s">
        <v>85</v>
      </c>
      <c r="G141" s="1">
        <v>6</v>
      </c>
      <c r="H141" s="9">
        <f t="shared" si="141"/>
        <v>14.5620530586129</v>
      </c>
      <c r="I141" s="9">
        <f t="shared" si="142"/>
        <v>287.71205305861287</v>
      </c>
      <c r="J141" s="9">
        <f t="shared" si="143"/>
        <v>0.1058646855263954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4.0785625642583074</v>
      </c>
      <c r="P141" s="9">
        <f t="shared" si="146"/>
        <v>0.43177574326493456</v>
      </c>
      <c r="Q141" s="12">
        <f t="shared" si="147"/>
        <v>0.11226169324888299</v>
      </c>
      <c r="R141" s="9">
        <f t="shared" si="148"/>
        <v>0.19735245833333334</v>
      </c>
      <c r="S141" s="13">
        <f t="shared" si="149"/>
        <v>0.56883858552838562</v>
      </c>
      <c r="T141" s="2">
        <f t="shared" si="150"/>
        <v>0.01</v>
      </c>
      <c r="U141" s="14">
        <f t="shared" si="151"/>
        <v>5.6883858552838566E-3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1.1178385855283857E-2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17.287517559333299</v>
      </c>
      <c r="E142" s="10">
        <f t="shared" si="159"/>
        <v>14.5620530586129</v>
      </c>
      <c r="F142" s="7" t="s">
        <v>83</v>
      </c>
      <c r="G142" s="1">
        <v>7</v>
      </c>
      <c r="H142" s="9">
        <f t="shared" si="141"/>
        <v>17.287517559333299</v>
      </c>
      <c r="I142" s="9">
        <f t="shared" si="142"/>
        <v>290.43751755933329</v>
      </c>
      <c r="J142" s="9">
        <f t="shared" si="143"/>
        <v>0.14543600376716856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4.4058347376600393</v>
      </c>
      <c r="P142" s="9">
        <f t="shared" si="146"/>
        <v>0.64076699750384758</v>
      </c>
      <c r="Q142" s="12">
        <f t="shared" si="147"/>
        <v>0.16659941935100037</v>
      </c>
      <c r="R142" s="9">
        <f t="shared" si="148"/>
        <v>0.19735245833333334</v>
      </c>
      <c r="S142" s="13">
        <f t="shared" si="149"/>
        <v>0.8441719994671143</v>
      </c>
      <c r="T142" s="2">
        <f t="shared" si="150"/>
        <v>0.01</v>
      </c>
      <c r="U142" s="14">
        <f t="shared" si="151"/>
        <v>8.4417199946711426E-3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1.8391719994671145E-2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18.2989785464516</v>
      </c>
      <c r="E143" s="10">
        <f t="shared" si="159"/>
        <v>17.287517559333299</v>
      </c>
      <c r="F143" s="7" t="s">
        <v>83</v>
      </c>
      <c r="G143" s="1">
        <v>8</v>
      </c>
      <c r="H143" s="9">
        <f t="shared" si="141"/>
        <v>18.2989785464516</v>
      </c>
      <c r="I143" s="9">
        <f t="shared" si="142"/>
        <v>291.4489785464516</v>
      </c>
      <c r="J143" s="9">
        <f t="shared" si="143"/>
        <v>0.16338047258211316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4.5241156568228584</v>
      </c>
      <c r="P143" s="9">
        <f t="shared" si="146"/>
        <v>0.73915215402785595</v>
      </c>
      <c r="Q143" s="12">
        <f t="shared" si="147"/>
        <v>0.19217956004724254</v>
      </c>
      <c r="R143" s="9">
        <f t="shared" si="148"/>
        <v>0.19735245833333334</v>
      </c>
      <c r="S143" s="13">
        <f t="shared" si="149"/>
        <v>0.97378852875826027</v>
      </c>
      <c r="T143" s="2">
        <f t="shared" si="150"/>
        <v>0.01</v>
      </c>
      <c r="U143" s="14">
        <f t="shared" si="151"/>
        <v>9.7378852875826035E-3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1.9687885287582606E-2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20.223869106129001</v>
      </c>
      <c r="E144" s="10">
        <f t="shared" si="159"/>
        <v>18.2989785464516</v>
      </c>
      <c r="F144" s="7" t="s">
        <v>83</v>
      </c>
      <c r="G144" s="1">
        <v>9</v>
      </c>
      <c r="H144" s="9">
        <f t="shared" si="141"/>
        <v>20.223869106129001</v>
      </c>
      <c r="I144" s="9">
        <f t="shared" si="142"/>
        <v>293.37386910612895</v>
      </c>
      <c r="J144" s="9">
        <f t="shared" si="143"/>
        <v>0.20342152444998282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4.5440114194616692</v>
      </c>
      <c r="P144" s="9">
        <f t="shared" si="146"/>
        <v>0.92434973006502308</v>
      </c>
      <c r="Q144" s="12">
        <f t="shared" si="147"/>
        <v>0.24033092981690601</v>
      </c>
      <c r="R144" s="9">
        <f t="shared" si="148"/>
        <v>0.19735245833333334</v>
      </c>
      <c r="S144" s="13">
        <f t="shared" si="149"/>
        <v>1.2177752020244963</v>
      </c>
      <c r="T144" s="2">
        <f t="shared" si="150"/>
        <v>0.01</v>
      </c>
      <c r="U144" s="14">
        <f t="shared" si="151"/>
        <v>1.2177752020244964E-2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2.2127752020244966E-2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15.665843816666699</v>
      </c>
      <c r="E145" s="10">
        <f t="shared" si="159"/>
        <v>20.223869106129001</v>
      </c>
      <c r="F145" s="7" t="s">
        <v>83</v>
      </c>
      <c r="G145" s="1">
        <v>10</v>
      </c>
      <c r="H145" s="9">
        <f t="shared" si="141"/>
        <v>15.665843816666699</v>
      </c>
      <c r="I145" s="9">
        <f t="shared" si="142"/>
        <v>288.8158438166667</v>
      </c>
      <c r="J145" s="9">
        <f t="shared" si="143"/>
        <v>0.12048182659864443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4.3787096060633131</v>
      </c>
      <c r="P145" s="9">
        <f t="shared" si="146"/>
        <v>0.52755493148353871</v>
      </c>
      <c r="Q145" s="12">
        <f t="shared" si="147"/>
        <v>0.13716428218572008</v>
      </c>
      <c r="R145" s="9">
        <f t="shared" si="148"/>
        <v>0.19735245833333334</v>
      </c>
      <c r="S145" s="13">
        <f t="shared" si="149"/>
        <v>0.69502190823509324</v>
      </c>
      <c r="T145" s="2">
        <f t="shared" si="150"/>
        <v>0.01</v>
      </c>
      <c r="U145" s="14">
        <f t="shared" si="151"/>
        <v>6.9502190823509322E-3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1.6900219082350933E-2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12.4463247224516</v>
      </c>
      <c r="E146" s="10">
        <f t="shared" si="159"/>
        <v>15.665843816666699</v>
      </c>
      <c r="F146" s="7" t="s">
        <v>83</v>
      </c>
      <c r="G146" s="1">
        <v>11</v>
      </c>
      <c r="H146" s="9">
        <f t="shared" si="141"/>
        <v>12.4463247224516</v>
      </c>
      <c r="I146" s="9">
        <f t="shared" si="142"/>
        <v>285.59632472245158</v>
      </c>
      <c r="J146" s="9">
        <f t="shared" si="143"/>
        <v>8.2389299800286725E-2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4.6102025912464413</v>
      </c>
      <c r="P146" s="9">
        <f t="shared" si="146"/>
        <v>0.37983136343026175</v>
      </c>
      <c r="Q146" s="12">
        <f t="shared" si="147"/>
        <v>9.8756154491868059E-2</v>
      </c>
      <c r="R146" s="9">
        <f t="shared" si="148"/>
        <v>0.19735245833333334</v>
      </c>
      <c r="S146" s="13">
        <f t="shared" si="149"/>
        <v>0.50040498773552844</v>
      </c>
      <c r="T146" s="2">
        <f t="shared" si="150"/>
        <v>0.01</v>
      </c>
      <c r="U146" s="14">
        <f t="shared" si="151"/>
        <v>5.0040498773552848E-3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1.0494049877355284E-2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7.7026273346333296</v>
      </c>
      <c r="E147" s="10">
        <f t="shared" si="159"/>
        <v>12.4463247224516</v>
      </c>
      <c r="F147" s="7" t="s">
        <v>85</v>
      </c>
      <c r="G147" s="1">
        <v>12</v>
      </c>
      <c r="H147" s="9">
        <f t="shared" si="141"/>
        <v>7.7026273346333296</v>
      </c>
      <c r="I147" s="9">
        <f t="shared" si="142"/>
        <v>280.85262733463333</v>
      </c>
      <c r="J147" s="9">
        <f t="shared" si="143"/>
        <v>4.6321945250685746E-2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4.989419144482846</v>
      </c>
      <c r="P147" s="9">
        <f t="shared" si="146"/>
        <v>0.2311196004434577</v>
      </c>
      <c r="Q147" s="12">
        <f t="shared" si="147"/>
        <v>6.0091096115299003E-2</v>
      </c>
      <c r="R147" s="9">
        <f t="shared" si="148"/>
        <v>0.19735245833333334</v>
      </c>
      <c r="S147" s="13">
        <f t="shared" si="149"/>
        <v>0.30448617981643589</v>
      </c>
      <c r="T147" s="2">
        <f t="shared" si="150"/>
        <v>0.01</v>
      </c>
      <c r="U147" s="14">
        <f t="shared" si="151"/>
        <v>3.0448617981643591E-3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8.5348617981643587E-3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5.5964215667419399</v>
      </c>
      <c r="E148" s="10">
        <f t="shared" si="159"/>
        <v>7.7026273346333296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2137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622715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5009904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8913929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792611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31786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28927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15373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3707284.1449486106</v>
      </c>
      <c r="J13" s="6" t="s">
        <v>37</v>
      </c>
      <c r="K13" s="6">
        <f>I13/(10000*1000)</f>
        <v>0.37072841449486105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7.1300825968064503</v>
      </c>
      <c r="E26" s="7"/>
      <c r="F26" s="7"/>
      <c r="G26" s="1">
        <v>1</v>
      </c>
      <c r="H26" s="9">
        <f t="shared" ref="H26:H37" si="0">E27</f>
        <v>7.1300825968064503</v>
      </c>
      <c r="I26" s="9">
        <f t="shared" ref="I26:I37" si="1">H26+273.15</f>
        <v>280.28008259680644</v>
      </c>
      <c r="J26" s="9">
        <f t="shared" ref="J26:J37" si="2">EXP(($C$15*(I26-$C$13))/($C$16*I26*$C$13))</f>
        <v>4.3154904213640134E-2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1.7491586413407421</v>
      </c>
      <c r="Q26" s="12">
        <f t="shared" ref="Q26:Q37" si="6">P26*$B$28</f>
        <v>0.17491586413407423</v>
      </c>
      <c r="R26" s="9">
        <f t="shared" ref="R26:R37" si="7">L26*$B$28</f>
        <v>4.0532094166666672</v>
      </c>
      <c r="S26" s="13">
        <f t="shared" ref="S26:S37" si="8">Q26/R26</f>
        <v>4.3154904213640134E-2</v>
      </c>
      <c r="T26" s="2">
        <f t="shared" ref="T26:T37" si="9">$B$27/100</f>
        <v>0.34</v>
      </c>
      <c r="U26" s="14">
        <f t="shared" ref="U26:U37" si="10">S26*T26</f>
        <v>1.4672667432637647E-2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2.7572667432637647E-2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178.08333333333334</v>
      </c>
      <c r="AU26" s="1">
        <f t="shared" ref="AU26:AU37" si="17">AT26*10000*AS26*0.67*AR26*AQ26</f>
        <v>392190.42574703228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3.3067382157741898</v>
      </c>
      <c r="E27" s="10">
        <f t="shared" ref="E27:E38" si="18">D26</f>
        <v>7.1300825968064503</v>
      </c>
      <c r="F27" s="7" t="s">
        <v>83</v>
      </c>
      <c r="G27" s="1">
        <v>2</v>
      </c>
      <c r="H27" s="9">
        <f t="shared" si="0"/>
        <v>3.3067382157741898</v>
      </c>
      <c r="I27" s="9">
        <f t="shared" si="1"/>
        <v>276.45673821577418</v>
      </c>
      <c r="J27" s="9">
        <f t="shared" si="2"/>
        <v>2.6691773081318017E-2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79.315029691992592</v>
      </c>
      <c r="P27" s="9">
        <f t="shared" si="5"/>
        <v>2.1170587744766669</v>
      </c>
      <c r="Q27" s="12">
        <f t="shared" si="6"/>
        <v>0.2117058774476667</v>
      </c>
      <c r="R27" s="9">
        <f t="shared" si="7"/>
        <v>4.0532094166666672</v>
      </c>
      <c r="S27" s="13">
        <f t="shared" si="8"/>
        <v>5.2231665252019527E-2</v>
      </c>
      <c r="T27" s="2">
        <f t="shared" si="9"/>
        <v>0.34</v>
      </c>
      <c r="U27" s="14">
        <f t="shared" si="10"/>
        <v>1.7758766185686642E-2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3.0658766185686644E-2</v>
      </c>
      <c r="AR27" s="9">
        <f t="shared" si="14"/>
        <v>119.21204166666666</v>
      </c>
      <c r="AS27" s="1">
        <f t="shared" si="15"/>
        <v>0.1</v>
      </c>
      <c r="AT27" s="1">
        <f t="shared" si="16"/>
        <v>178.08333333333334</v>
      </c>
      <c r="AU27" s="1">
        <f t="shared" si="17"/>
        <v>436086.73671558948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4.4090084624827597</v>
      </c>
      <c r="E28" s="10">
        <f t="shared" si="18"/>
        <v>3.3067382157741898</v>
      </c>
      <c r="F28" s="7" t="s">
        <v>83</v>
      </c>
      <c r="G28" s="1">
        <v>3</v>
      </c>
      <c r="H28" s="9">
        <f t="shared" si="0"/>
        <v>4.4090084624827597</v>
      </c>
      <c r="I28" s="9">
        <f t="shared" si="1"/>
        <v>277.55900846248272</v>
      </c>
      <c r="J28" s="9">
        <f t="shared" si="2"/>
        <v>3.0698824149297796E-2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117.7300650841826</v>
      </c>
      <c r="P28" s="9">
        <f t="shared" si="5"/>
        <v>3.6141745651047059</v>
      </c>
      <c r="Q28" s="12">
        <f t="shared" si="6"/>
        <v>0.36141745651047064</v>
      </c>
      <c r="R28" s="9">
        <f t="shared" si="7"/>
        <v>4.0532094166666672</v>
      </c>
      <c r="S28" s="13">
        <f t="shared" si="8"/>
        <v>8.9168216925662319E-2</v>
      </c>
      <c r="T28" s="2">
        <f t="shared" si="9"/>
        <v>0.34</v>
      </c>
      <c r="U28" s="14">
        <f t="shared" si="10"/>
        <v>3.0317193754725191E-2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4.3217193754725193E-2</v>
      </c>
      <c r="AR28" s="9">
        <f t="shared" si="14"/>
        <v>119.21204166666666</v>
      </c>
      <c r="AS28" s="1">
        <f t="shared" si="15"/>
        <v>0.1</v>
      </c>
      <c r="AT28" s="1">
        <f t="shared" si="16"/>
        <v>178.08333333333334</v>
      </c>
      <c r="AU28" s="1">
        <f t="shared" si="17"/>
        <v>614716.35487086617</v>
      </c>
    </row>
    <row r="29" spans="1:47" x14ac:dyDescent="0.15">
      <c r="C29" s="7">
        <v>3</v>
      </c>
      <c r="D29" s="8">
        <v>9.4058438526451607</v>
      </c>
      <c r="E29" s="10">
        <f t="shared" si="18"/>
        <v>4.4090084624827597</v>
      </c>
      <c r="F29" s="7" t="s">
        <v>83</v>
      </c>
      <c r="G29" s="1">
        <v>4</v>
      </c>
      <c r="H29" s="9">
        <f t="shared" si="0"/>
        <v>9.4058438526451607</v>
      </c>
      <c r="I29" s="9">
        <f t="shared" si="1"/>
        <v>282.55584385264513</v>
      </c>
      <c r="J29" s="9">
        <f t="shared" si="2"/>
        <v>5.7088056195312202E-2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154.64798468574455</v>
      </c>
      <c r="P29" s="9">
        <f t="shared" si="5"/>
        <v>8.8285528402315663</v>
      </c>
      <c r="Q29" s="12">
        <f t="shared" si="6"/>
        <v>0.88285528402315672</v>
      </c>
      <c r="R29" s="9">
        <f t="shared" si="7"/>
        <v>4.0532094166666672</v>
      </c>
      <c r="S29" s="13">
        <f t="shared" si="8"/>
        <v>0.21781635076462719</v>
      </c>
      <c r="T29" s="2">
        <f t="shared" si="9"/>
        <v>0.34</v>
      </c>
      <c r="U29" s="14">
        <f t="shared" si="10"/>
        <v>7.4057559259973246E-2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8.6957559259973241E-2</v>
      </c>
      <c r="AR29" s="9">
        <f t="shared" si="14"/>
        <v>119.21204166666666</v>
      </c>
      <c r="AS29" s="1">
        <f t="shared" si="15"/>
        <v>0.1</v>
      </c>
      <c r="AT29" s="1">
        <f t="shared" si="16"/>
        <v>178.08333333333334</v>
      </c>
      <c r="AU29" s="1">
        <f t="shared" si="17"/>
        <v>1236874.2440828569</v>
      </c>
    </row>
    <row r="30" spans="1:47" x14ac:dyDescent="0.15">
      <c r="C30" s="7">
        <v>4</v>
      </c>
      <c r="D30" s="8">
        <v>13.511403123233301</v>
      </c>
      <c r="E30" s="10">
        <f t="shared" si="18"/>
        <v>9.4058438526451607</v>
      </c>
      <c r="F30" s="7" t="s">
        <v>83</v>
      </c>
      <c r="G30" s="1">
        <v>5</v>
      </c>
      <c r="H30" s="9">
        <f t="shared" si="0"/>
        <v>13.511403123233301</v>
      </c>
      <c r="I30" s="9">
        <f t="shared" si="1"/>
        <v>286.6614031232333</v>
      </c>
      <c r="J30" s="9">
        <f t="shared" si="2"/>
        <v>9.3515395240261603E-2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138.52846025323734</v>
      </c>
      <c r="O30" s="9">
        <f t="shared" si="19"/>
        <v>47.823065758942306</v>
      </c>
      <c r="P30" s="9">
        <f t="shared" si="5"/>
        <v>4.4721928960485107</v>
      </c>
      <c r="Q30" s="12">
        <f t="shared" si="6"/>
        <v>0.44721928960485108</v>
      </c>
      <c r="R30" s="9">
        <f t="shared" si="7"/>
        <v>4.0532094166666672</v>
      </c>
      <c r="S30" s="13">
        <f t="shared" si="8"/>
        <v>0.11033707949209327</v>
      </c>
      <c r="T30" s="2">
        <f t="shared" si="9"/>
        <v>0.34</v>
      </c>
      <c r="U30" s="14">
        <f t="shared" si="10"/>
        <v>3.7514607027311714E-2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5.0414607027311716E-2</v>
      </c>
      <c r="AR30" s="9">
        <f t="shared" si="14"/>
        <v>119.21204166666666</v>
      </c>
      <c r="AS30" s="1">
        <f t="shared" si="15"/>
        <v>0.1</v>
      </c>
      <c r="AT30" s="1">
        <f t="shared" si="16"/>
        <v>178.08333333333334</v>
      </c>
      <c r="AU30" s="1">
        <f t="shared" si="17"/>
        <v>717091.52704270196</v>
      </c>
    </row>
    <row r="31" spans="1:47" x14ac:dyDescent="0.15">
      <c r="C31" s="7">
        <v>5</v>
      </c>
      <c r="D31" s="8">
        <v>17.2636907796774</v>
      </c>
      <c r="E31" s="10">
        <f t="shared" si="18"/>
        <v>13.511403123233301</v>
      </c>
      <c r="F31" s="7" t="s">
        <v>85</v>
      </c>
      <c r="G31" s="1">
        <v>6</v>
      </c>
      <c r="H31" s="9">
        <f t="shared" si="0"/>
        <v>17.2636907796774</v>
      </c>
      <c r="I31" s="9">
        <f t="shared" si="1"/>
        <v>290.41369077967738</v>
      </c>
      <c r="J31" s="9">
        <f t="shared" si="2"/>
        <v>0.14503653197549077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83.882967029560461</v>
      </c>
      <c r="P31" s="9">
        <f t="shared" si="5"/>
        <v>12.166094629781883</v>
      </c>
      <c r="Q31" s="12">
        <f t="shared" si="6"/>
        <v>1.2166094629781883</v>
      </c>
      <c r="R31" s="9">
        <f t="shared" si="7"/>
        <v>4.0532094166666672</v>
      </c>
      <c r="S31" s="13">
        <f t="shared" si="8"/>
        <v>0.30015953727323569</v>
      </c>
      <c r="T31" s="2">
        <f t="shared" si="9"/>
        <v>0.34</v>
      </c>
      <c r="U31" s="14">
        <f t="shared" si="10"/>
        <v>0.10205424267290014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0.11495424267290014</v>
      </c>
      <c r="AR31" s="9">
        <f t="shared" si="14"/>
        <v>119.21204166666666</v>
      </c>
      <c r="AS31" s="1">
        <f t="shared" si="15"/>
        <v>0.1</v>
      </c>
      <c r="AT31" s="1">
        <f t="shared" si="16"/>
        <v>178.08333333333334</v>
      </c>
      <c r="AU31" s="1">
        <f t="shared" si="17"/>
        <v>1635095.8239878777</v>
      </c>
    </row>
    <row r="32" spans="1:47" x14ac:dyDescent="0.15">
      <c r="C32" s="7">
        <v>6</v>
      </c>
      <c r="D32" s="8">
        <v>23.351926874666699</v>
      </c>
      <c r="E32" s="10">
        <f t="shared" si="18"/>
        <v>17.2636907796774</v>
      </c>
      <c r="F32" s="7" t="s">
        <v>83</v>
      </c>
      <c r="G32" s="1">
        <v>7</v>
      </c>
      <c r="H32" s="9">
        <f t="shared" si="0"/>
        <v>23.351926874666699</v>
      </c>
      <c r="I32" s="9">
        <f t="shared" si="1"/>
        <v>296.50192687466665</v>
      </c>
      <c r="J32" s="9">
        <f t="shared" si="2"/>
        <v>0.28870926641397421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112.24896656644525</v>
      </c>
      <c r="P32" s="9">
        <f t="shared" si="5"/>
        <v>32.407316793125126</v>
      </c>
      <c r="Q32" s="12">
        <f t="shared" si="6"/>
        <v>3.2407316793125127</v>
      </c>
      <c r="R32" s="9">
        <f t="shared" si="7"/>
        <v>4.0532094166666672</v>
      </c>
      <c r="S32" s="13">
        <f t="shared" si="8"/>
        <v>0.79954706164125833</v>
      </c>
      <c r="T32" s="2">
        <f t="shared" si="9"/>
        <v>0.34</v>
      </c>
      <c r="U32" s="14">
        <f t="shared" si="10"/>
        <v>0.27184600095802786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0.30394600095802787</v>
      </c>
      <c r="AR32" s="9">
        <f t="shared" si="14"/>
        <v>119.21204166666666</v>
      </c>
      <c r="AS32" s="1">
        <f t="shared" si="15"/>
        <v>0.1</v>
      </c>
      <c r="AT32" s="1">
        <f t="shared" si="16"/>
        <v>178.08333333333334</v>
      </c>
      <c r="AU32" s="1">
        <f t="shared" si="17"/>
        <v>4323292.6887129806</v>
      </c>
    </row>
    <row r="33" spans="1:48" x14ac:dyDescent="0.15">
      <c r="C33" s="7">
        <v>7</v>
      </c>
      <c r="D33" s="8">
        <v>26.529224106451601</v>
      </c>
      <c r="E33" s="10">
        <f t="shared" si="18"/>
        <v>23.351926874666699</v>
      </c>
      <c r="F33" s="7" t="s">
        <v>83</v>
      </c>
      <c r="G33" s="1">
        <v>8</v>
      </c>
      <c r="H33" s="9">
        <f t="shared" si="0"/>
        <v>26.529224106451601</v>
      </c>
      <c r="I33" s="9">
        <f t="shared" si="1"/>
        <v>299.67922410645156</v>
      </c>
      <c r="J33" s="9">
        <f t="shared" si="2"/>
        <v>0.40894826827273262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120.37374393998681</v>
      </c>
      <c r="P33" s="9">
        <f t="shared" si="5"/>
        <v>49.226634129762949</v>
      </c>
      <c r="Q33" s="12">
        <f t="shared" si="6"/>
        <v>4.9226634129762949</v>
      </c>
      <c r="R33" s="9">
        <f t="shared" si="7"/>
        <v>4.0532094166666672</v>
      </c>
      <c r="S33" s="13">
        <f t="shared" si="8"/>
        <v>1.214510010939593</v>
      </c>
      <c r="T33" s="2">
        <f t="shared" si="9"/>
        <v>0.34</v>
      </c>
      <c r="U33" s="14">
        <f t="shared" si="10"/>
        <v>0.41293340371946163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0.44503340371946165</v>
      </c>
      <c r="AR33" s="9">
        <f t="shared" si="14"/>
        <v>119.21204166666666</v>
      </c>
      <c r="AS33" s="1">
        <f t="shared" si="15"/>
        <v>0.1</v>
      </c>
      <c r="AT33" s="1">
        <f t="shared" si="16"/>
        <v>178.08333333333334</v>
      </c>
      <c r="AU33" s="1">
        <f t="shared" si="17"/>
        <v>6330103.5528317038</v>
      </c>
    </row>
    <row r="34" spans="1:48" x14ac:dyDescent="0.15">
      <c r="C34" s="7">
        <v>8</v>
      </c>
      <c r="D34" s="8">
        <v>25.3494149532258</v>
      </c>
      <c r="E34" s="10">
        <f t="shared" si="18"/>
        <v>26.529224106451601</v>
      </c>
      <c r="F34" s="7" t="s">
        <v>83</v>
      </c>
      <c r="G34" s="1">
        <v>9</v>
      </c>
      <c r="H34" s="9">
        <f t="shared" si="0"/>
        <v>25.3494149532258</v>
      </c>
      <c r="I34" s="9">
        <f t="shared" si="1"/>
        <v>298.49941495322577</v>
      </c>
      <c r="J34" s="9">
        <f t="shared" si="2"/>
        <v>0.35966398474593292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111.67920397689053</v>
      </c>
      <c r="P34" s="9">
        <f t="shared" si="5"/>
        <v>40.166987515582285</v>
      </c>
      <c r="Q34" s="12">
        <f t="shared" si="6"/>
        <v>4.0166987515582289</v>
      </c>
      <c r="R34" s="9">
        <f t="shared" si="7"/>
        <v>4.0532094166666672</v>
      </c>
      <c r="S34" s="13">
        <f t="shared" si="8"/>
        <v>0.9909921592113381</v>
      </c>
      <c r="T34" s="2">
        <f t="shared" si="9"/>
        <v>0.34</v>
      </c>
      <c r="U34" s="14">
        <f t="shared" si="10"/>
        <v>0.336937334131855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0.36903733413185502</v>
      </c>
      <c r="AR34" s="9">
        <f t="shared" si="14"/>
        <v>119.21204166666666</v>
      </c>
      <c r="AS34" s="1">
        <f t="shared" si="15"/>
        <v>0.1</v>
      </c>
      <c r="AT34" s="1">
        <f t="shared" si="16"/>
        <v>178.08333333333334</v>
      </c>
      <c r="AU34" s="1">
        <f t="shared" si="17"/>
        <v>5249144.267355226</v>
      </c>
    </row>
    <row r="35" spans="1:48" x14ac:dyDescent="0.15">
      <c r="C35" s="7">
        <v>9</v>
      </c>
      <c r="D35" s="8">
        <v>21.437421921999999</v>
      </c>
      <c r="E35" s="10">
        <f t="shared" si="18"/>
        <v>25.3494149532258</v>
      </c>
      <c r="F35" s="7" t="s">
        <v>83</v>
      </c>
      <c r="G35" s="1">
        <v>10</v>
      </c>
      <c r="H35" s="9">
        <f t="shared" si="0"/>
        <v>21.437421921999999</v>
      </c>
      <c r="I35" s="9">
        <f t="shared" si="1"/>
        <v>294.58742192199998</v>
      </c>
      <c r="J35" s="9">
        <f t="shared" si="2"/>
        <v>0.23322471531723063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112.04431062797491</v>
      </c>
      <c r="P35" s="9">
        <f t="shared" si="5"/>
        <v>26.131502449124806</v>
      </c>
      <c r="Q35" s="12">
        <f t="shared" si="6"/>
        <v>2.6131502449124806</v>
      </c>
      <c r="R35" s="9">
        <f t="shared" si="7"/>
        <v>4.0532094166666672</v>
      </c>
      <c r="S35" s="13">
        <f t="shared" si="8"/>
        <v>0.64471138208830037</v>
      </c>
      <c r="T35" s="2">
        <f t="shared" si="9"/>
        <v>0.34</v>
      </c>
      <c r="U35" s="14">
        <f t="shared" si="10"/>
        <v>0.21920186991002213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0.25130186991002212</v>
      </c>
      <c r="AR35" s="9">
        <f t="shared" si="14"/>
        <v>119.21204166666666</v>
      </c>
      <c r="AS35" s="1">
        <f t="shared" si="15"/>
        <v>0.1</v>
      </c>
      <c r="AT35" s="1">
        <f t="shared" si="16"/>
        <v>178.08333333333334</v>
      </c>
      <c r="AU35" s="1">
        <f t="shared" si="17"/>
        <v>3574488.6704132948</v>
      </c>
    </row>
    <row r="36" spans="1:48" x14ac:dyDescent="0.15">
      <c r="C36" s="7">
        <v>10</v>
      </c>
      <c r="D36" s="8">
        <v>17.970564796451601</v>
      </c>
      <c r="E36" s="10">
        <f t="shared" si="18"/>
        <v>21.437421921999999</v>
      </c>
      <c r="F36" s="7" t="s">
        <v>83</v>
      </c>
      <c r="G36" s="1">
        <v>11</v>
      </c>
      <c r="H36" s="9">
        <f t="shared" si="0"/>
        <v>17.970564796451601</v>
      </c>
      <c r="I36" s="9">
        <f t="shared" si="1"/>
        <v>291.12056479645156</v>
      </c>
      <c r="J36" s="9">
        <f t="shared" si="2"/>
        <v>0.15733759626553842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81.617167769907596</v>
      </c>
      <c r="O36" s="9">
        <f t="shared" si="19"/>
        <v>44.827734575609171</v>
      </c>
      <c r="P36" s="9">
        <f t="shared" si="5"/>
        <v>7.0530880041559127</v>
      </c>
      <c r="Q36" s="12">
        <f t="shared" si="6"/>
        <v>0.7053088004155913</v>
      </c>
      <c r="R36" s="9">
        <f t="shared" si="7"/>
        <v>4.0532094166666672</v>
      </c>
      <c r="S36" s="13">
        <f t="shared" si="8"/>
        <v>0.17401242519455917</v>
      </c>
      <c r="T36" s="2">
        <f t="shared" si="9"/>
        <v>0.34</v>
      </c>
      <c r="U36" s="14">
        <f t="shared" si="10"/>
        <v>5.9164224566150121E-2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7.2064224566150123E-2</v>
      </c>
      <c r="AR36" s="9">
        <f t="shared" si="14"/>
        <v>119.21204166666666</v>
      </c>
      <c r="AS36" s="1">
        <f t="shared" si="15"/>
        <v>0.1</v>
      </c>
      <c r="AT36" s="1">
        <f t="shared" si="16"/>
        <v>178.08333333333334</v>
      </c>
      <c r="AU36" s="1">
        <f t="shared" si="17"/>
        <v>1025033.1776124601</v>
      </c>
    </row>
    <row r="37" spans="1:48" x14ac:dyDescent="0.15">
      <c r="C37" s="7">
        <v>11</v>
      </c>
      <c r="D37" s="8">
        <v>12.8179521286667</v>
      </c>
      <c r="E37" s="10">
        <f t="shared" si="18"/>
        <v>17.970564796451601</v>
      </c>
      <c r="F37" s="7" t="s">
        <v>85</v>
      </c>
      <c r="G37" s="1">
        <v>12</v>
      </c>
      <c r="H37" s="9">
        <f t="shared" si="0"/>
        <v>12.8179521286667</v>
      </c>
      <c r="I37" s="9">
        <f t="shared" si="1"/>
        <v>285.9679521286667</v>
      </c>
      <c r="J37" s="9">
        <f t="shared" si="2"/>
        <v>8.6121634451389845E-2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78.306740738119927</v>
      </c>
      <c r="P37" s="9">
        <f t="shared" si="5"/>
        <v>6.7439045009281218</v>
      </c>
      <c r="Q37" s="12">
        <f t="shared" si="6"/>
        <v>0.67439045009281218</v>
      </c>
      <c r="R37" s="9">
        <f t="shared" si="7"/>
        <v>4.0532094166666672</v>
      </c>
      <c r="S37" s="13">
        <f t="shared" si="8"/>
        <v>0.16638430951032046</v>
      </c>
      <c r="T37" s="2">
        <f t="shared" si="9"/>
        <v>0.34</v>
      </c>
      <c r="U37" s="14">
        <f t="shared" si="10"/>
        <v>5.6570665233508961E-2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6.9470665233508963E-2</v>
      </c>
      <c r="AR37" s="9">
        <f t="shared" si="14"/>
        <v>119.21204166666666</v>
      </c>
      <c r="AS37" s="1">
        <f t="shared" si="15"/>
        <v>0.1</v>
      </c>
      <c r="AT37" s="1">
        <f t="shared" si="16"/>
        <v>178.08333333333334</v>
      </c>
      <c r="AU37" s="1">
        <f t="shared" si="17"/>
        <v>988142.69027191703</v>
      </c>
      <c r="AV37" s="1">
        <f>SUM(AU26:AU37)</f>
        <v>26522260.159644511</v>
      </c>
    </row>
    <row r="38" spans="1:48" x14ac:dyDescent="0.15">
      <c r="C38" s="7">
        <v>12</v>
      </c>
      <c r="D38" s="8">
        <v>6.5462422800322599</v>
      </c>
      <c r="E38" s="10">
        <f t="shared" si="18"/>
        <v>12.8179521286667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7.1300825968064503</v>
      </c>
      <c r="E42" s="7"/>
      <c r="F42" s="7"/>
      <c r="G42" s="1">
        <v>1</v>
      </c>
      <c r="H42" s="9">
        <f t="shared" ref="H42:H53" si="20">E43</f>
        <v>7.1300825968064503</v>
      </c>
      <c r="I42" s="9">
        <f t="shared" ref="I42:I53" si="21">H42+273.15</f>
        <v>280.28008259680644</v>
      </c>
      <c r="J42" s="9">
        <f t="shared" ref="J42:J53" si="22">EXP(($C$15*(I42-$C$13))/($C$16*I42*$C$13))</f>
        <v>4.3154904213640134E-2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2.5399358311240574</v>
      </c>
      <c r="Q42" s="12">
        <f t="shared" ref="Q42:Q53" si="26">P42*$B$44</f>
        <v>0.60958459946977372</v>
      </c>
      <c r="R42" s="9">
        <f t="shared" ref="R42:R53" si="27">L42*$B$44</f>
        <v>14.125500000000001</v>
      </c>
      <c r="S42" s="13">
        <f t="shared" ref="S42:S53" si="28">Q42/R42</f>
        <v>4.3154904213640134E-2</v>
      </c>
      <c r="T42" s="2">
        <f t="shared" ref="T42:T53" si="29">$B$43/100</f>
        <v>0.43</v>
      </c>
      <c r="U42" s="14">
        <f t="shared" ref="U42:U53" si="30">S42*T42</f>
        <v>1.8556608811865258E-2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2.6976608811865255E-2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51892.916666666664</v>
      </c>
      <c r="AU42" s="1">
        <f t="shared" ref="AU42:AU53" si="38">AT42*10000*AS42*0.67*AR42*AQ42</f>
        <v>308109870.88188291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3.3067382157741898</v>
      </c>
      <c r="E43" s="10">
        <f t="shared" ref="E43:E54" si="39">D42</f>
        <v>7.1300825968064503</v>
      </c>
      <c r="F43" s="7" t="s">
        <v>83</v>
      </c>
      <c r="G43" s="1">
        <v>2</v>
      </c>
      <c r="H43" s="9">
        <f t="shared" si="20"/>
        <v>3.3067382157741898</v>
      </c>
      <c r="I43" s="9">
        <f t="shared" si="21"/>
        <v>276.45673821577418</v>
      </c>
      <c r="J43" s="9">
        <f t="shared" si="22"/>
        <v>2.6691773081318017E-2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115.17256416887595</v>
      </c>
      <c r="P43" s="9">
        <f t="shared" si="25"/>
        <v>3.074159947989175</v>
      </c>
      <c r="Q43" s="12">
        <f t="shared" si="26"/>
        <v>0.73779838751740201</v>
      </c>
      <c r="R43" s="9">
        <f t="shared" si="27"/>
        <v>14.125500000000001</v>
      </c>
      <c r="S43" s="13">
        <f t="shared" si="28"/>
        <v>5.2231665252019541E-2</v>
      </c>
      <c r="T43" s="2">
        <f t="shared" si="29"/>
        <v>0.43</v>
      </c>
      <c r="U43" s="14">
        <f t="shared" si="30"/>
        <v>2.2459616058368402E-2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3.0879616058368399E-2</v>
      </c>
      <c r="AR43" s="9">
        <f t="shared" si="35"/>
        <v>136.875</v>
      </c>
      <c r="AS43" s="1">
        <f t="shared" si="36"/>
        <v>0.24</v>
      </c>
      <c r="AT43" s="1">
        <f t="shared" si="37"/>
        <v>51892.916666666664</v>
      </c>
      <c r="AU43" s="1">
        <f t="shared" si="38"/>
        <v>352687566.58699358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4.4090084624827597</v>
      </c>
      <c r="E44" s="10">
        <f t="shared" si="39"/>
        <v>3.3067382157741898</v>
      </c>
      <c r="F44" s="7" t="s">
        <v>83</v>
      </c>
      <c r="G44" s="1">
        <v>3</v>
      </c>
      <c r="H44" s="9">
        <f t="shared" si="20"/>
        <v>4.4090084624827597</v>
      </c>
      <c r="I44" s="9">
        <f t="shared" si="21"/>
        <v>277.55900846248272</v>
      </c>
      <c r="J44" s="9">
        <f t="shared" si="22"/>
        <v>3.0698824149297796E-2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170.95465422088677</v>
      </c>
      <c r="P44" s="9">
        <f t="shared" si="25"/>
        <v>5.2481068674310132</v>
      </c>
      <c r="Q44" s="12">
        <f t="shared" si="26"/>
        <v>1.2595456481834431</v>
      </c>
      <c r="R44" s="9">
        <f t="shared" si="27"/>
        <v>14.125500000000001</v>
      </c>
      <c r="S44" s="13">
        <f t="shared" si="28"/>
        <v>8.9168216925662319E-2</v>
      </c>
      <c r="T44" s="2">
        <f t="shared" si="29"/>
        <v>0.43</v>
      </c>
      <c r="U44" s="14">
        <f t="shared" si="30"/>
        <v>3.8342333278034796E-2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4.6762333278034793E-2</v>
      </c>
      <c r="AR44" s="9">
        <f t="shared" si="35"/>
        <v>136.875</v>
      </c>
      <c r="AS44" s="1">
        <f t="shared" si="36"/>
        <v>0.24</v>
      </c>
      <c r="AT44" s="1">
        <f t="shared" si="37"/>
        <v>51892.916666666664</v>
      </c>
      <c r="AU44" s="1">
        <f t="shared" si="38"/>
        <v>534089980.2829836</v>
      </c>
    </row>
    <row r="45" spans="1:48" x14ac:dyDescent="0.15">
      <c r="C45" s="7">
        <v>3</v>
      </c>
      <c r="D45" s="8">
        <v>9.4058438526451607</v>
      </c>
      <c r="E45" s="10">
        <f t="shared" si="39"/>
        <v>4.4090084624827597</v>
      </c>
      <c r="F45" s="7" t="s">
        <v>83</v>
      </c>
      <c r="G45" s="1">
        <v>4</v>
      </c>
      <c r="H45" s="9">
        <f t="shared" si="20"/>
        <v>9.4058438526451607</v>
      </c>
      <c r="I45" s="9">
        <f t="shared" si="21"/>
        <v>282.55584385264513</v>
      </c>
      <c r="J45" s="9">
        <f t="shared" si="22"/>
        <v>5.7088056195312202E-2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224.56279735345575</v>
      </c>
      <c r="P45" s="9">
        <f t="shared" si="25"/>
        <v>12.819853594690588</v>
      </c>
      <c r="Q45" s="12">
        <f t="shared" si="26"/>
        <v>3.0767648627257413</v>
      </c>
      <c r="R45" s="9">
        <f t="shared" si="27"/>
        <v>14.125500000000001</v>
      </c>
      <c r="S45" s="13">
        <f t="shared" si="28"/>
        <v>0.21781635076462719</v>
      </c>
      <c r="T45" s="2">
        <f t="shared" si="29"/>
        <v>0.43</v>
      </c>
      <c r="U45" s="14">
        <f t="shared" si="30"/>
        <v>9.3661030828789682E-2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0.10208103082878969</v>
      </c>
      <c r="AR45" s="9">
        <f t="shared" si="35"/>
        <v>136.875</v>
      </c>
      <c r="AS45" s="1">
        <f t="shared" si="36"/>
        <v>0.24</v>
      </c>
      <c r="AT45" s="1">
        <f t="shared" si="37"/>
        <v>51892.916666666664</v>
      </c>
      <c r="AU45" s="1">
        <f t="shared" si="38"/>
        <v>1165905375.5605536</v>
      </c>
    </row>
    <row r="46" spans="1:48" x14ac:dyDescent="0.15">
      <c r="C46" s="7">
        <v>4</v>
      </c>
      <c r="D46" s="8">
        <v>13.511403123233301</v>
      </c>
      <c r="E46" s="10">
        <f t="shared" si="39"/>
        <v>9.4058438526451607</v>
      </c>
      <c r="F46" s="7" t="s">
        <v>83</v>
      </c>
      <c r="G46" s="1">
        <v>5</v>
      </c>
      <c r="H46" s="9">
        <f t="shared" si="20"/>
        <v>13.511403123233301</v>
      </c>
      <c r="I46" s="9">
        <f t="shared" si="21"/>
        <v>286.6614031232333</v>
      </c>
      <c r="J46" s="9">
        <f t="shared" si="22"/>
        <v>9.3515395240261603E-2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201.15579657082691</v>
      </c>
      <c r="O46" s="9">
        <f t="shared" si="40"/>
        <v>69.443397187938274</v>
      </c>
      <c r="P46" s="9">
        <f t="shared" si="25"/>
        <v>6.4940267348565186</v>
      </c>
      <c r="Q46" s="12">
        <f t="shared" si="26"/>
        <v>1.5585664163655644</v>
      </c>
      <c r="R46" s="9">
        <f t="shared" si="27"/>
        <v>14.125500000000001</v>
      </c>
      <c r="S46" s="13">
        <f t="shared" si="28"/>
        <v>0.11033707949209333</v>
      </c>
      <c r="T46" s="2">
        <f t="shared" si="29"/>
        <v>0.43</v>
      </c>
      <c r="U46" s="14">
        <f t="shared" si="30"/>
        <v>4.7444944181600134E-2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5.586494418160013E-2</v>
      </c>
      <c r="AR46" s="9">
        <f t="shared" si="35"/>
        <v>136.875</v>
      </c>
      <c r="AS46" s="1">
        <f t="shared" si="36"/>
        <v>0.24</v>
      </c>
      <c r="AT46" s="1">
        <f t="shared" si="37"/>
        <v>51892.916666666664</v>
      </c>
      <c r="AU46" s="1">
        <f t="shared" si="38"/>
        <v>638054280.97566271</v>
      </c>
    </row>
    <row r="47" spans="1:48" x14ac:dyDescent="0.15">
      <c r="C47" s="7">
        <v>5</v>
      </c>
      <c r="D47" s="8">
        <v>17.2636907796774</v>
      </c>
      <c r="E47" s="10">
        <f t="shared" si="39"/>
        <v>13.511403123233301</v>
      </c>
      <c r="F47" s="7" t="s">
        <v>85</v>
      </c>
      <c r="G47" s="1">
        <v>6</v>
      </c>
      <c r="H47" s="9">
        <f t="shared" si="20"/>
        <v>17.2636907796774</v>
      </c>
      <c r="I47" s="9">
        <f t="shared" si="21"/>
        <v>290.41369077967738</v>
      </c>
      <c r="J47" s="9">
        <f t="shared" si="22"/>
        <v>0.14503653197549077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121.80562045308174</v>
      </c>
      <c r="P47" s="9">
        <f t="shared" si="25"/>
        <v>17.666264765637884</v>
      </c>
      <c r="Q47" s="12">
        <f t="shared" si="26"/>
        <v>4.2399035437530923</v>
      </c>
      <c r="R47" s="9">
        <f t="shared" si="27"/>
        <v>14.125500000000001</v>
      </c>
      <c r="S47" s="13">
        <f t="shared" si="28"/>
        <v>0.3001595372732358</v>
      </c>
      <c r="T47" s="2">
        <f t="shared" si="29"/>
        <v>0.43</v>
      </c>
      <c r="U47" s="14">
        <f t="shared" si="30"/>
        <v>0.1290686010274914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0.13748860102749139</v>
      </c>
      <c r="AR47" s="9">
        <f t="shared" si="35"/>
        <v>136.875</v>
      </c>
      <c r="AS47" s="1">
        <f t="shared" si="36"/>
        <v>0.24</v>
      </c>
      <c r="AT47" s="1">
        <f t="shared" si="37"/>
        <v>51892.916666666664</v>
      </c>
      <c r="AU47" s="1">
        <f t="shared" si="38"/>
        <v>1570308388.490957</v>
      </c>
    </row>
    <row r="48" spans="1:48" x14ac:dyDescent="0.15">
      <c r="C48" s="7">
        <v>6</v>
      </c>
      <c r="D48" s="8">
        <v>23.351926874666699</v>
      </c>
      <c r="E48" s="10">
        <f t="shared" si="39"/>
        <v>17.2636907796774</v>
      </c>
      <c r="F48" s="7" t="s">
        <v>83</v>
      </c>
      <c r="G48" s="1">
        <v>7</v>
      </c>
      <c r="H48" s="9">
        <f t="shared" si="20"/>
        <v>23.351926874666699</v>
      </c>
      <c r="I48" s="9">
        <f t="shared" si="21"/>
        <v>296.50192687466665</v>
      </c>
      <c r="J48" s="9">
        <f t="shared" si="22"/>
        <v>0.28870926641397421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162.99560568744386</v>
      </c>
      <c r="P48" s="9">
        <f t="shared" si="25"/>
        <v>47.058341746723315</v>
      </c>
      <c r="Q48" s="12">
        <f t="shared" si="26"/>
        <v>11.294002019213595</v>
      </c>
      <c r="R48" s="9">
        <f t="shared" si="27"/>
        <v>14.125500000000001</v>
      </c>
      <c r="S48" s="13">
        <f t="shared" si="28"/>
        <v>0.79954706164125833</v>
      </c>
      <c r="T48" s="2">
        <f t="shared" si="29"/>
        <v>0.43</v>
      </c>
      <c r="U48" s="14">
        <f t="shared" si="30"/>
        <v>0.34380523650574107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0.36360523650574106</v>
      </c>
      <c r="AR48" s="9">
        <f t="shared" si="35"/>
        <v>136.875</v>
      </c>
      <c r="AS48" s="1">
        <f t="shared" si="36"/>
        <v>0.24</v>
      </c>
      <c r="AT48" s="1">
        <f t="shared" si="37"/>
        <v>51892.916666666664</v>
      </c>
      <c r="AU48" s="1">
        <f t="shared" si="38"/>
        <v>4152870483.2048979</v>
      </c>
    </row>
    <row r="49" spans="1:48" x14ac:dyDescent="0.15">
      <c r="C49" s="7">
        <v>7</v>
      </c>
      <c r="D49" s="8">
        <v>26.529224106451601</v>
      </c>
      <c r="E49" s="10">
        <f t="shared" si="39"/>
        <v>23.351926874666699</v>
      </c>
      <c r="F49" s="7" t="s">
        <v>83</v>
      </c>
      <c r="G49" s="1">
        <v>8</v>
      </c>
      <c r="H49" s="9">
        <f t="shared" si="20"/>
        <v>26.529224106451601</v>
      </c>
      <c r="I49" s="9">
        <f t="shared" si="21"/>
        <v>299.67922410645156</v>
      </c>
      <c r="J49" s="9">
        <f t="shared" si="22"/>
        <v>0.40894826827273262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174.79351394072052</v>
      </c>
      <c r="P49" s="9">
        <f t="shared" si="25"/>
        <v>71.481504831363395</v>
      </c>
      <c r="Q49" s="12">
        <f t="shared" si="26"/>
        <v>17.155561159527213</v>
      </c>
      <c r="R49" s="9">
        <f t="shared" si="27"/>
        <v>14.125500000000001</v>
      </c>
      <c r="S49" s="13">
        <f t="shared" si="28"/>
        <v>1.2145100109395923</v>
      </c>
      <c r="T49" s="2">
        <f t="shared" si="29"/>
        <v>0.43</v>
      </c>
      <c r="U49" s="14">
        <f t="shared" si="30"/>
        <v>0.52223930470402469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0.54203930470402473</v>
      </c>
      <c r="AR49" s="9">
        <f t="shared" si="35"/>
        <v>136.875</v>
      </c>
      <c r="AS49" s="1">
        <f t="shared" si="36"/>
        <v>0.24</v>
      </c>
      <c r="AT49" s="1">
        <f t="shared" si="37"/>
        <v>51892.916666666664</v>
      </c>
      <c r="AU49" s="1">
        <f t="shared" si="38"/>
        <v>6190832263.2386179</v>
      </c>
    </row>
    <row r="50" spans="1:48" x14ac:dyDescent="0.15">
      <c r="C50" s="7">
        <v>8</v>
      </c>
      <c r="D50" s="8">
        <v>25.3494149532258</v>
      </c>
      <c r="E50" s="10">
        <f t="shared" si="39"/>
        <v>26.529224106451601</v>
      </c>
      <c r="F50" s="7" t="s">
        <v>83</v>
      </c>
      <c r="G50" s="1">
        <v>9</v>
      </c>
      <c r="H50" s="9">
        <f t="shared" si="20"/>
        <v>25.3494149532258</v>
      </c>
      <c r="I50" s="9">
        <f t="shared" si="21"/>
        <v>298.49941495322577</v>
      </c>
      <c r="J50" s="9">
        <f t="shared" si="22"/>
        <v>0.35966398474593292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162.16825910935711</v>
      </c>
      <c r="P50" s="9">
        <f t="shared" si="25"/>
        <v>58.326082270582312</v>
      </c>
      <c r="Q50" s="12">
        <f t="shared" si="26"/>
        <v>13.998259744939753</v>
      </c>
      <c r="R50" s="9">
        <f t="shared" si="27"/>
        <v>14.125500000000001</v>
      </c>
      <c r="S50" s="13">
        <f t="shared" si="28"/>
        <v>0.99099215921133788</v>
      </c>
      <c r="T50" s="2">
        <f t="shared" si="29"/>
        <v>0.43</v>
      </c>
      <c r="U50" s="14">
        <f t="shared" si="30"/>
        <v>0.42612662846087529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0.44592662846087527</v>
      </c>
      <c r="AR50" s="9">
        <f t="shared" si="35"/>
        <v>136.875</v>
      </c>
      <c r="AS50" s="1">
        <f t="shared" si="36"/>
        <v>0.24</v>
      </c>
      <c r="AT50" s="1">
        <f t="shared" si="37"/>
        <v>51892.916666666664</v>
      </c>
      <c r="AU50" s="1">
        <f t="shared" si="38"/>
        <v>5093093682.6070881</v>
      </c>
    </row>
    <row r="51" spans="1:48" x14ac:dyDescent="0.15">
      <c r="C51" s="7">
        <v>9</v>
      </c>
      <c r="D51" s="8">
        <v>21.437421921999999</v>
      </c>
      <c r="E51" s="10">
        <f t="shared" si="39"/>
        <v>25.3494149532258</v>
      </c>
      <c r="F51" s="7" t="s">
        <v>83</v>
      </c>
      <c r="G51" s="1">
        <v>10</v>
      </c>
      <c r="H51" s="9">
        <f t="shared" si="20"/>
        <v>21.437421921999999</v>
      </c>
      <c r="I51" s="9">
        <f t="shared" si="21"/>
        <v>294.58742192199998</v>
      </c>
      <c r="J51" s="9">
        <f t="shared" si="22"/>
        <v>0.23322471531723063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162.69842683877479</v>
      </c>
      <c r="P51" s="9">
        <f t="shared" si="25"/>
        <v>37.945294282034524</v>
      </c>
      <c r="Q51" s="12">
        <f t="shared" si="26"/>
        <v>9.106870627688286</v>
      </c>
      <c r="R51" s="9">
        <f t="shared" si="27"/>
        <v>14.125500000000001</v>
      </c>
      <c r="S51" s="13">
        <f t="shared" si="28"/>
        <v>0.64471138208830026</v>
      </c>
      <c r="T51" s="2">
        <f t="shared" si="29"/>
        <v>0.43</v>
      </c>
      <c r="U51" s="14">
        <f t="shared" si="30"/>
        <v>0.27722589429796912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0.29702589429796911</v>
      </c>
      <c r="AR51" s="9">
        <f t="shared" si="35"/>
        <v>136.875</v>
      </c>
      <c r="AS51" s="1">
        <f t="shared" si="36"/>
        <v>0.24</v>
      </c>
      <c r="AT51" s="1">
        <f t="shared" si="37"/>
        <v>51892.916666666664</v>
      </c>
      <c r="AU51" s="1">
        <f t="shared" si="38"/>
        <v>3392443082.0404248</v>
      </c>
    </row>
    <row r="52" spans="1:48" x14ac:dyDescent="0.15">
      <c r="C52" s="7">
        <v>10</v>
      </c>
      <c r="D52" s="8">
        <v>17.970564796451601</v>
      </c>
      <c r="E52" s="10">
        <f t="shared" si="39"/>
        <v>21.437421921999999</v>
      </c>
      <c r="F52" s="7" t="s">
        <v>83</v>
      </c>
      <c r="G52" s="1">
        <v>11</v>
      </c>
      <c r="H52" s="9">
        <f t="shared" si="20"/>
        <v>17.970564796451601</v>
      </c>
      <c r="I52" s="9">
        <f t="shared" si="21"/>
        <v>291.12056479645156</v>
      </c>
      <c r="J52" s="9">
        <f t="shared" si="22"/>
        <v>0.15733759626553842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118.51547592890326</v>
      </c>
      <c r="O52" s="9">
        <f t="shared" si="40"/>
        <v>65.093906627837029</v>
      </c>
      <c r="P52" s="9">
        <f t="shared" si="25"/>
        <v>10.241718800357278</v>
      </c>
      <c r="Q52" s="12">
        <f t="shared" si="26"/>
        <v>2.4580125120857468</v>
      </c>
      <c r="R52" s="9">
        <f t="shared" si="27"/>
        <v>14.125500000000001</v>
      </c>
      <c r="S52" s="13">
        <f t="shared" si="28"/>
        <v>0.17401242519455926</v>
      </c>
      <c r="T52" s="2">
        <f t="shared" si="29"/>
        <v>0.43</v>
      </c>
      <c r="U52" s="14">
        <f t="shared" si="30"/>
        <v>7.4825342833660477E-2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8.3245342833660488E-2</v>
      </c>
      <c r="AR52" s="9">
        <f t="shared" si="35"/>
        <v>136.875</v>
      </c>
      <c r="AS52" s="1">
        <f t="shared" si="36"/>
        <v>0.24</v>
      </c>
      <c r="AT52" s="1">
        <f t="shared" si="37"/>
        <v>51892.916666666664</v>
      </c>
      <c r="AU52" s="1">
        <f t="shared" si="38"/>
        <v>950775985.62781572</v>
      </c>
    </row>
    <row r="53" spans="1:48" x14ac:dyDescent="0.15">
      <c r="C53" s="7">
        <v>11</v>
      </c>
      <c r="D53" s="8">
        <v>12.8179521286667</v>
      </c>
      <c r="E53" s="10">
        <f t="shared" si="39"/>
        <v>17.970564796451601</v>
      </c>
      <c r="F53" s="7" t="s">
        <v>85</v>
      </c>
      <c r="G53" s="1">
        <v>12</v>
      </c>
      <c r="H53" s="9">
        <f t="shared" si="20"/>
        <v>12.8179521286667</v>
      </c>
      <c r="I53" s="9">
        <f t="shared" si="21"/>
        <v>285.9679521286667</v>
      </c>
      <c r="J53" s="9">
        <f t="shared" si="22"/>
        <v>8.6121634451389845E-2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113.70843782747976</v>
      </c>
      <c r="P53" s="9">
        <f t="shared" si="25"/>
        <v>9.7927565166168016</v>
      </c>
      <c r="Q53" s="12">
        <f t="shared" si="26"/>
        <v>2.3502615639880324</v>
      </c>
      <c r="R53" s="9">
        <f t="shared" si="27"/>
        <v>14.125500000000001</v>
      </c>
      <c r="S53" s="13">
        <f t="shared" si="28"/>
        <v>0.16638430951032052</v>
      </c>
      <c r="T53" s="2">
        <f t="shared" si="29"/>
        <v>0.43</v>
      </c>
      <c r="U53" s="14">
        <f t="shared" si="30"/>
        <v>7.1545253089437821E-2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7.9965253089437832E-2</v>
      </c>
      <c r="AR53" s="9">
        <f t="shared" si="35"/>
        <v>136.875</v>
      </c>
      <c r="AS53" s="1">
        <f t="shared" si="36"/>
        <v>0.24</v>
      </c>
      <c r="AT53" s="1">
        <f t="shared" si="37"/>
        <v>51892.916666666664</v>
      </c>
      <c r="AU53" s="1">
        <f t="shared" si="38"/>
        <v>913312862.12620938</v>
      </c>
      <c r="AV53" s="1">
        <f>SUM(AU42:AU53)</f>
        <v>25262483821.624084</v>
      </c>
    </row>
    <row r="54" spans="1:48" x14ac:dyDescent="0.15">
      <c r="C54" s="7">
        <v>12</v>
      </c>
      <c r="D54" s="8">
        <v>6.5462422800322599</v>
      </c>
      <c r="E54" s="10">
        <f t="shared" si="39"/>
        <v>12.8179521286667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7.1300825968064503</v>
      </c>
      <c r="E58" s="7"/>
      <c r="F58" s="7"/>
      <c r="G58" s="1">
        <v>1</v>
      </c>
      <c r="H58" s="9">
        <f t="shared" ref="H58:H69" si="41">E59</f>
        <v>7.1300825968064503</v>
      </c>
      <c r="I58" s="9">
        <f t="shared" ref="I58:I69" si="42">H58+273.15</f>
        <v>280.28008259680644</v>
      </c>
      <c r="J58" s="9">
        <f t="shared" ref="J58:J69" si="43">EXP(($C$15*(I58-$C$13))/($C$16*I58*$C$13))</f>
        <v>4.3154904213640134E-2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4.305420943714164E-3</v>
      </c>
      <c r="Q58" s="12">
        <f t="shared" ref="Q58:Q69" si="47">P58*$B$60</f>
        <v>8.1802997930569118E-4</v>
      </c>
      <c r="R58" s="9">
        <f t="shared" ref="R58:R69" si="48">L58*$B$60</f>
        <v>1.8955666666666669E-2</v>
      </c>
      <c r="S58" s="13">
        <f t="shared" ref="S58:S69" si="49">Q58/R58</f>
        <v>4.3154904213640127E-2</v>
      </c>
      <c r="T58" s="2">
        <f t="shared" ref="T58:T69" si="50">$B$59/100</f>
        <v>0.01</v>
      </c>
      <c r="U58" s="14">
        <f t="shared" ref="U58:U69" si="51">S58*T58</f>
        <v>4.3154904213640129E-4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1.2431549042136402E-2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742827.41666666663</v>
      </c>
      <c r="AU58" s="1">
        <f t="shared" ref="AU58:AU69" si="58">AT58*10000*AS58*0.67*AR58*AQ58</f>
        <v>117280831.91070302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3.3067382157741898</v>
      </c>
      <c r="E59" s="10">
        <f t="shared" ref="E59:E70" si="59">D58</f>
        <v>7.1300825968064503</v>
      </c>
      <c r="F59" s="7" t="s">
        <v>83</v>
      </c>
      <c r="G59" s="1">
        <v>2</v>
      </c>
      <c r="H59" s="9">
        <f t="shared" si="41"/>
        <v>3.3067382157741898</v>
      </c>
      <c r="I59" s="9">
        <f t="shared" si="42"/>
        <v>276.45673821577418</v>
      </c>
      <c r="J59" s="9">
        <f t="shared" si="43"/>
        <v>2.6691773081318017E-2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0.19522791238961917</v>
      </c>
      <c r="P59" s="9">
        <f t="shared" si="46"/>
        <v>5.2109791366431492E-3</v>
      </c>
      <c r="Q59" s="12">
        <f t="shared" si="47"/>
        <v>9.9008603596219833E-4</v>
      </c>
      <c r="R59" s="9">
        <f t="shared" si="48"/>
        <v>1.8955666666666669E-2</v>
      </c>
      <c r="S59" s="13">
        <f t="shared" si="49"/>
        <v>5.2231665252019527E-2</v>
      </c>
      <c r="T59" s="2">
        <f t="shared" si="50"/>
        <v>0.01</v>
      </c>
      <c r="U59" s="14">
        <f t="shared" si="51"/>
        <v>5.2231665252019531E-4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1.2522316652520196E-2</v>
      </c>
      <c r="AR59" s="9">
        <f t="shared" si="55"/>
        <v>9.9766666666666666</v>
      </c>
      <c r="AS59" s="1">
        <f t="shared" si="56"/>
        <v>0.19</v>
      </c>
      <c r="AT59" s="1">
        <f t="shared" si="57"/>
        <v>742827.41666666663</v>
      </c>
      <c r="AU59" s="1">
        <f t="shared" si="58"/>
        <v>118137145.21649265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4.4090084624827597</v>
      </c>
      <c r="E60" s="10">
        <f t="shared" si="59"/>
        <v>3.3067382157741898</v>
      </c>
      <c r="F60" s="7" t="s">
        <v>83</v>
      </c>
      <c r="G60" s="1">
        <v>3</v>
      </c>
      <c r="H60" s="9">
        <f t="shared" si="41"/>
        <v>4.4090084624827597</v>
      </c>
      <c r="I60" s="9">
        <f t="shared" si="42"/>
        <v>277.55900846248272</v>
      </c>
      <c r="J60" s="9">
        <f t="shared" si="43"/>
        <v>3.0698824149297796E-2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0.2897835999196427</v>
      </c>
      <c r="P60" s="9">
        <f t="shared" si="46"/>
        <v>8.8960157752835788E-3</v>
      </c>
      <c r="Q60" s="12">
        <f t="shared" si="47"/>
        <v>1.6902429973038799E-3</v>
      </c>
      <c r="R60" s="9">
        <f t="shared" si="48"/>
        <v>1.8955666666666669E-2</v>
      </c>
      <c r="S60" s="13">
        <f t="shared" si="49"/>
        <v>8.9168216925662319E-2</v>
      </c>
      <c r="T60" s="2">
        <f t="shared" si="50"/>
        <v>0.01</v>
      </c>
      <c r="U60" s="14">
        <f t="shared" si="51"/>
        <v>8.9168216925662323E-4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1.2891682169256624E-2</v>
      </c>
      <c r="AR60" s="9">
        <f t="shared" si="55"/>
        <v>9.9766666666666666</v>
      </c>
      <c r="AS60" s="1">
        <f t="shared" si="56"/>
        <v>0.19</v>
      </c>
      <c r="AT60" s="1">
        <f t="shared" si="57"/>
        <v>742827.41666666663</v>
      </c>
      <c r="AU60" s="1">
        <f t="shared" si="58"/>
        <v>121621786.98841864</v>
      </c>
    </row>
    <row r="61" spans="1:48" x14ac:dyDescent="0.15">
      <c r="C61" s="7">
        <v>3</v>
      </c>
      <c r="D61" s="8">
        <v>9.4058438526451607</v>
      </c>
      <c r="E61" s="10">
        <f t="shared" si="59"/>
        <v>4.4090084624827597</v>
      </c>
      <c r="F61" s="7" t="s">
        <v>83</v>
      </c>
      <c r="G61" s="1">
        <v>4</v>
      </c>
      <c r="H61" s="9">
        <f t="shared" si="41"/>
        <v>9.4058438526451607</v>
      </c>
      <c r="I61" s="9">
        <f t="shared" si="42"/>
        <v>282.55584385264513</v>
      </c>
      <c r="J61" s="9">
        <f t="shared" si="43"/>
        <v>5.7088056195312202E-2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0.38065425081102577</v>
      </c>
      <c r="P61" s="9">
        <f t="shared" si="46"/>
        <v>2.1730811261284306E-2</v>
      </c>
      <c r="Q61" s="12">
        <f t="shared" si="47"/>
        <v>4.1288541396440181E-3</v>
      </c>
      <c r="R61" s="9">
        <f t="shared" si="48"/>
        <v>1.8955666666666669E-2</v>
      </c>
      <c r="S61" s="13">
        <f t="shared" si="49"/>
        <v>0.21781635076462716</v>
      </c>
      <c r="T61" s="2">
        <f t="shared" si="50"/>
        <v>0.01</v>
      </c>
      <c r="U61" s="14">
        <f t="shared" si="51"/>
        <v>2.1781635076462717E-3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1.4178163507646273E-2</v>
      </c>
      <c r="AR61" s="9">
        <f t="shared" si="55"/>
        <v>9.9766666666666666</v>
      </c>
      <c r="AS61" s="1">
        <f t="shared" si="56"/>
        <v>0.19</v>
      </c>
      <c r="AT61" s="1">
        <f t="shared" si="57"/>
        <v>742827.41666666663</v>
      </c>
      <c r="AU61" s="1">
        <f t="shared" si="58"/>
        <v>133758617.32971644</v>
      </c>
    </row>
    <row r="62" spans="1:48" x14ac:dyDescent="0.15">
      <c r="C62" s="7">
        <v>4</v>
      </c>
      <c r="D62" s="8">
        <v>13.511403123233301</v>
      </c>
      <c r="E62" s="10">
        <f t="shared" si="59"/>
        <v>9.4058438526451607</v>
      </c>
      <c r="F62" s="7" t="s">
        <v>83</v>
      </c>
      <c r="G62" s="1">
        <v>5</v>
      </c>
      <c r="H62" s="9">
        <f t="shared" si="41"/>
        <v>13.511403123233301</v>
      </c>
      <c r="I62" s="9">
        <f t="shared" si="42"/>
        <v>286.6614031232333</v>
      </c>
      <c r="J62" s="9">
        <f t="shared" si="43"/>
        <v>9.3515395240261603E-2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0.34097726757225438</v>
      </c>
      <c r="O62" s="9">
        <f t="shared" si="60"/>
        <v>0.11771283864415377</v>
      </c>
      <c r="P62" s="9">
        <f t="shared" si="46"/>
        <v>1.1007962630661179E-2</v>
      </c>
      <c r="Q62" s="12">
        <f t="shared" si="47"/>
        <v>2.091512899825624E-3</v>
      </c>
      <c r="R62" s="9">
        <f t="shared" si="48"/>
        <v>1.8955666666666669E-2</v>
      </c>
      <c r="S62" s="13">
        <f t="shared" si="49"/>
        <v>0.11033707949209333</v>
      </c>
      <c r="T62" s="2">
        <f t="shared" si="50"/>
        <v>0.01</v>
      </c>
      <c r="U62" s="14">
        <f t="shared" si="51"/>
        <v>1.1033707949209333E-3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1.3103370794920934E-2</v>
      </c>
      <c r="AR62" s="9">
        <f t="shared" si="55"/>
        <v>9.9766666666666666</v>
      </c>
      <c r="AS62" s="1">
        <f t="shared" si="56"/>
        <v>0.19</v>
      </c>
      <c r="AT62" s="1">
        <f t="shared" si="57"/>
        <v>742827.41666666663</v>
      </c>
      <c r="AU62" s="1">
        <f t="shared" si="58"/>
        <v>123618884.69842994</v>
      </c>
    </row>
    <row r="63" spans="1:48" x14ac:dyDescent="0.15">
      <c r="C63" s="7">
        <v>5</v>
      </c>
      <c r="D63" s="8">
        <v>17.2636907796774</v>
      </c>
      <c r="E63" s="10">
        <f t="shared" si="59"/>
        <v>13.511403123233301</v>
      </c>
      <c r="F63" s="7" t="s">
        <v>85</v>
      </c>
      <c r="G63" s="1">
        <v>6</v>
      </c>
      <c r="H63" s="9">
        <f t="shared" si="41"/>
        <v>17.2636907796774</v>
      </c>
      <c r="I63" s="9">
        <f t="shared" si="42"/>
        <v>290.41369077967738</v>
      </c>
      <c r="J63" s="9">
        <f t="shared" si="43"/>
        <v>0.14503653197549077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0.20647154268015927</v>
      </c>
      <c r="P63" s="9">
        <f t="shared" si="46"/>
        <v>2.9945916501959827E-2</v>
      </c>
      <c r="Q63" s="12">
        <f t="shared" si="47"/>
        <v>5.6897241353723671E-3</v>
      </c>
      <c r="R63" s="9">
        <f t="shared" si="48"/>
        <v>1.8955666666666669E-2</v>
      </c>
      <c r="S63" s="13">
        <f t="shared" si="49"/>
        <v>0.3001595372732358</v>
      </c>
      <c r="T63" s="2">
        <f t="shared" si="50"/>
        <v>0.01</v>
      </c>
      <c r="U63" s="14">
        <f t="shared" si="51"/>
        <v>3.0015953727323581E-3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1.5001595372732358E-2</v>
      </c>
      <c r="AR63" s="9">
        <f t="shared" si="55"/>
        <v>9.9766666666666666</v>
      </c>
      <c r="AS63" s="1">
        <f t="shared" si="56"/>
        <v>0.19</v>
      </c>
      <c r="AT63" s="1">
        <f t="shared" si="57"/>
        <v>742827.41666666663</v>
      </c>
      <c r="AU63" s="1">
        <f t="shared" si="58"/>
        <v>141526979.40846843</v>
      </c>
    </row>
    <row r="64" spans="1:48" x14ac:dyDescent="0.15">
      <c r="C64" s="7">
        <v>6</v>
      </c>
      <c r="D64" s="8">
        <v>23.351926874666699</v>
      </c>
      <c r="E64" s="10">
        <f t="shared" si="59"/>
        <v>17.2636907796774</v>
      </c>
      <c r="F64" s="7" t="s">
        <v>83</v>
      </c>
      <c r="G64" s="1">
        <v>7</v>
      </c>
      <c r="H64" s="9">
        <f t="shared" si="41"/>
        <v>23.351926874666699</v>
      </c>
      <c r="I64" s="9">
        <f t="shared" si="42"/>
        <v>296.50192687466665</v>
      </c>
      <c r="J64" s="9">
        <f t="shared" si="43"/>
        <v>0.28870926641397421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0.27629229284486612</v>
      </c>
      <c r="P64" s="9">
        <f t="shared" si="46"/>
        <v>7.9768145183076233E-2</v>
      </c>
      <c r="Q64" s="12">
        <f t="shared" si="47"/>
        <v>1.5155947584784484E-2</v>
      </c>
      <c r="R64" s="9">
        <f t="shared" si="48"/>
        <v>1.8955666666666669E-2</v>
      </c>
      <c r="S64" s="13">
        <f t="shared" si="49"/>
        <v>0.79954706164125844</v>
      </c>
      <c r="T64" s="2">
        <f t="shared" si="50"/>
        <v>0.01</v>
      </c>
      <c r="U64" s="14">
        <f t="shared" si="51"/>
        <v>7.9954706164125852E-3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3.409547061641259E-2</v>
      </c>
      <c r="AR64" s="9">
        <f t="shared" si="55"/>
        <v>9.9766666666666666</v>
      </c>
      <c r="AS64" s="1">
        <f t="shared" si="56"/>
        <v>0.19</v>
      </c>
      <c r="AT64" s="1">
        <f t="shared" si="57"/>
        <v>742827.41666666663</v>
      </c>
      <c r="AU64" s="1">
        <f t="shared" si="58"/>
        <v>321661053.23851109</v>
      </c>
    </row>
    <row r="65" spans="1:48" x14ac:dyDescent="0.15">
      <c r="C65" s="7">
        <v>7</v>
      </c>
      <c r="D65" s="8">
        <v>26.529224106451601</v>
      </c>
      <c r="E65" s="10">
        <f t="shared" si="59"/>
        <v>23.351926874666699</v>
      </c>
      <c r="F65" s="7" t="s">
        <v>83</v>
      </c>
      <c r="G65" s="1">
        <v>8</v>
      </c>
      <c r="H65" s="9">
        <f t="shared" si="41"/>
        <v>26.529224106451601</v>
      </c>
      <c r="I65" s="9">
        <f t="shared" si="42"/>
        <v>299.67922410645156</v>
      </c>
      <c r="J65" s="9">
        <f t="shared" si="43"/>
        <v>0.40894826827273262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0.29629081432845655</v>
      </c>
      <c r="P65" s="9">
        <f t="shared" si="46"/>
        <v>0.12116761542474005</v>
      </c>
      <c r="Q65" s="12">
        <f t="shared" si="47"/>
        <v>2.3021846930700612E-2</v>
      </c>
      <c r="R65" s="9">
        <f t="shared" si="48"/>
        <v>1.8955666666666669E-2</v>
      </c>
      <c r="S65" s="13">
        <f t="shared" si="49"/>
        <v>1.2145100109395928</v>
      </c>
      <c r="T65" s="2">
        <f t="shared" si="50"/>
        <v>0.01</v>
      </c>
      <c r="U65" s="14">
        <f t="shared" si="51"/>
        <v>1.2145100109395929E-2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3.8245100109395927E-2</v>
      </c>
      <c r="AR65" s="9">
        <f t="shared" si="55"/>
        <v>9.9766666666666666</v>
      </c>
      <c r="AS65" s="1">
        <f t="shared" si="56"/>
        <v>0.19</v>
      </c>
      <c r="AT65" s="1">
        <f t="shared" si="57"/>
        <v>742827.41666666663</v>
      </c>
      <c r="AU65" s="1">
        <f t="shared" si="58"/>
        <v>360809191.36745322</v>
      </c>
    </row>
    <row r="66" spans="1:48" x14ac:dyDescent="0.15">
      <c r="C66" s="7">
        <v>8</v>
      </c>
      <c r="D66" s="8">
        <v>25.3494149532258</v>
      </c>
      <c r="E66" s="10">
        <f t="shared" si="59"/>
        <v>26.529224106451601</v>
      </c>
      <c r="F66" s="7" t="s">
        <v>83</v>
      </c>
      <c r="G66" s="1">
        <v>9</v>
      </c>
      <c r="H66" s="9">
        <f t="shared" si="41"/>
        <v>25.3494149532258</v>
      </c>
      <c r="I66" s="9">
        <f t="shared" si="42"/>
        <v>298.49941495322577</v>
      </c>
      <c r="J66" s="9">
        <f t="shared" si="43"/>
        <v>0.35966398474593292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0.2748898655703832</v>
      </c>
      <c r="P66" s="9">
        <f t="shared" si="46"/>
        <v>9.8867984417317853E-2</v>
      </c>
      <c r="Q66" s="12">
        <f t="shared" si="47"/>
        <v>1.8784917039290392E-2</v>
      </c>
      <c r="R66" s="9">
        <f t="shared" si="48"/>
        <v>1.8955666666666669E-2</v>
      </c>
      <c r="S66" s="13">
        <f t="shared" si="49"/>
        <v>0.99099215921133821</v>
      </c>
      <c r="T66" s="2">
        <f t="shared" si="50"/>
        <v>0.01</v>
      </c>
      <c r="U66" s="14">
        <f t="shared" si="51"/>
        <v>9.909921592113383E-3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3.6009921592113386E-2</v>
      </c>
      <c r="AR66" s="9">
        <f t="shared" si="55"/>
        <v>9.9766666666666666</v>
      </c>
      <c r="AS66" s="1">
        <f t="shared" si="56"/>
        <v>0.19</v>
      </c>
      <c r="AT66" s="1">
        <f t="shared" si="57"/>
        <v>742827.41666666663</v>
      </c>
      <c r="AU66" s="1">
        <f t="shared" si="58"/>
        <v>339722229.8723653</v>
      </c>
    </row>
    <row r="67" spans="1:48" x14ac:dyDescent="0.15">
      <c r="C67" s="7">
        <v>9</v>
      </c>
      <c r="D67" s="8">
        <v>21.437421921999999</v>
      </c>
      <c r="E67" s="10">
        <f t="shared" si="59"/>
        <v>25.3494149532258</v>
      </c>
      <c r="F67" s="7" t="s">
        <v>83</v>
      </c>
      <c r="G67" s="1">
        <v>10</v>
      </c>
      <c r="H67" s="9">
        <f t="shared" si="41"/>
        <v>21.437421921999999</v>
      </c>
      <c r="I67" s="9">
        <f t="shared" si="42"/>
        <v>294.58742192199998</v>
      </c>
      <c r="J67" s="9">
        <f t="shared" si="43"/>
        <v>0.23322471531723063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0.275788547819732</v>
      </c>
      <c r="P67" s="9">
        <f t="shared" si="46"/>
        <v>6.4320705553009436E-2</v>
      </c>
      <c r="Q67" s="12">
        <f t="shared" si="47"/>
        <v>1.2220934055071794E-2</v>
      </c>
      <c r="R67" s="9">
        <f t="shared" si="48"/>
        <v>1.8955666666666669E-2</v>
      </c>
      <c r="S67" s="13">
        <f t="shared" si="49"/>
        <v>0.64471138208830037</v>
      </c>
      <c r="T67" s="2">
        <f t="shared" si="50"/>
        <v>0.01</v>
      </c>
      <c r="U67" s="14">
        <f t="shared" si="51"/>
        <v>6.4471138208830039E-3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3.2547113820883003E-2</v>
      </c>
      <c r="AR67" s="9">
        <f t="shared" si="55"/>
        <v>9.9766666666666666</v>
      </c>
      <c r="AS67" s="1">
        <f t="shared" si="56"/>
        <v>0.19</v>
      </c>
      <c r="AT67" s="1">
        <f t="shared" si="57"/>
        <v>742827.41666666663</v>
      </c>
      <c r="AU67" s="1">
        <f t="shared" si="58"/>
        <v>307053656.16685116</v>
      </c>
    </row>
    <row r="68" spans="1:48" x14ac:dyDescent="0.15">
      <c r="C68" s="7">
        <v>10</v>
      </c>
      <c r="D68" s="8">
        <v>17.970564796451601</v>
      </c>
      <c r="E68" s="10">
        <f t="shared" si="59"/>
        <v>21.437421921999999</v>
      </c>
      <c r="F68" s="7" t="s">
        <v>83</v>
      </c>
      <c r="G68" s="1">
        <v>11</v>
      </c>
      <c r="H68" s="9">
        <f t="shared" si="41"/>
        <v>17.970564796451601</v>
      </c>
      <c r="I68" s="9">
        <f t="shared" si="42"/>
        <v>291.12056479645156</v>
      </c>
      <c r="J68" s="9">
        <f t="shared" si="43"/>
        <v>0.15733759626553842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0.20089445015338644</v>
      </c>
      <c r="O68" s="9">
        <f t="shared" si="60"/>
        <v>0.11034005878000278</v>
      </c>
      <c r="P68" s="9">
        <f t="shared" si="46"/>
        <v>1.7360639620243853E-2</v>
      </c>
      <c r="Q68" s="12">
        <f t="shared" si="47"/>
        <v>3.2985215278463322E-3</v>
      </c>
      <c r="R68" s="9">
        <f t="shared" si="48"/>
        <v>1.8955666666666669E-2</v>
      </c>
      <c r="S68" s="13">
        <f t="shared" si="49"/>
        <v>0.17401242519455914</v>
      </c>
      <c r="T68" s="2">
        <f t="shared" si="50"/>
        <v>0.01</v>
      </c>
      <c r="U68" s="14">
        <f t="shared" si="51"/>
        <v>1.7401242519455916E-3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1.3740124251945592E-2</v>
      </c>
      <c r="AR68" s="9">
        <f t="shared" si="55"/>
        <v>9.9766666666666666</v>
      </c>
      <c r="AS68" s="1">
        <f t="shared" si="56"/>
        <v>0.19</v>
      </c>
      <c r="AT68" s="1">
        <f t="shared" si="57"/>
        <v>742827.41666666663</v>
      </c>
      <c r="AU68" s="1">
        <f t="shared" si="58"/>
        <v>129626098.67544484</v>
      </c>
    </row>
    <row r="69" spans="1:48" x14ac:dyDescent="0.15">
      <c r="C69" s="7">
        <v>11</v>
      </c>
      <c r="D69" s="8">
        <v>12.8179521286667</v>
      </c>
      <c r="E69" s="10">
        <f t="shared" si="59"/>
        <v>17.970564796451601</v>
      </c>
      <c r="F69" s="7" t="s">
        <v>85</v>
      </c>
      <c r="G69" s="1">
        <v>12</v>
      </c>
      <c r="H69" s="9">
        <f t="shared" si="41"/>
        <v>12.8179521286667</v>
      </c>
      <c r="I69" s="9">
        <f t="shared" si="42"/>
        <v>285.9679521286667</v>
      </c>
      <c r="J69" s="9">
        <f t="shared" si="43"/>
        <v>8.6121634451389845E-2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0.19274608582642561</v>
      </c>
      <c r="P69" s="9">
        <f t="shared" si="46"/>
        <v>1.6599607945479638E-2</v>
      </c>
      <c r="Q69" s="12">
        <f t="shared" si="47"/>
        <v>3.1539255096411311E-3</v>
      </c>
      <c r="R69" s="9">
        <f t="shared" si="48"/>
        <v>1.8955666666666669E-2</v>
      </c>
      <c r="S69" s="13">
        <f t="shared" si="49"/>
        <v>0.16638430951032043</v>
      </c>
      <c r="T69" s="2">
        <f t="shared" si="50"/>
        <v>0.01</v>
      </c>
      <c r="U69" s="14">
        <f t="shared" si="51"/>
        <v>1.6638430951032043E-3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1.3663843095103205E-2</v>
      </c>
      <c r="AR69" s="9">
        <f t="shared" si="55"/>
        <v>9.9766666666666666</v>
      </c>
      <c r="AS69" s="1">
        <f t="shared" si="56"/>
        <v>0.19</v>
      </c>
      <c r="AT69" s="1">
        <f t="shared" si="57"/>
        <v>742827.41666666663</v>
      </c>
      <c r="AU69" s="1">
        <f t="shared" si="58"/>
        <v>128906452.43479834</v>
      </c>
      <c r="AV69" s="1">
        <f>SUM(AU58:AU69)</f>
        <v>2343722927.3076534</v>
      </c>
    </row>
    <row r="70" spans="1:48" x14ac:dyDescent="0.15">
      <c r="C70" s="7">
        <v>12</v>
      </c>
      <c r="D70" s="8">
        <v>6.5462422800322599</v>
      </c>
      <c r="E70" s="10">
        <f t="shared" si="59"/>
        <v>12.8179521286667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7.1300825968064503</v>
      </c>
      <c r="E73" s="7"/>
      <c r="F73" s="7"/>
      <c r="G73" s="1">
        <v>1</v>
      </c>
      <c r="H73" s="9">
        <f t="shared" ref="H73:H84" si="61">E74</f>
        <v>7.1300825968064503</v>
      </c>
      <c r="I73" s="9">
        <f t="shared" ref="I73:I84" si="62">H73+273.15</f>
        <v>280.28008259680644</v>
      </c>
      <c r="J73" s="9">
        <f t="shared" ref="J73:J84" si="63">EXP(($C$15*(I73-$C$13))/($C$16*I73*$C$13))</f>
        <v>4.3154904213640134E-2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4.725462011393595E-3</v>
      </c>
      <c r="Q73" s="12">
        <f t="shared" ref="Q73:Q84" si="67">P73*$B$75</f>
        <v>8.5058316205084705E-4</v>
      </c>
      <c r="R73" s="9">
        <f t="shared" ref="R73:R84" si="68">L73*$B$75</f>
        <v>1.9710000000000002E-2</v>
      </c>
      <c r="S73" s="13">
        <f t="shared" ref="S73:S84" si="69">Q73/R73</f>
        <v>4.3154904213640127E-2</v>
      </c>
      <c r="T73" s="2">
        <f t="shared" ref="T73:T84" si="70">$B$74/100</f>
        <v>0.01</v>
      </c>
      <c r="U73" s="14">
        <f t="shared" ref="U73:U84" si="71">S73*T73</f>
        <v>4.3154904213640129E-4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1.3031549042136402E-2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417492</v>
      </c>
      <c r="AU73" s="1">
        <f t="shared" ref="AU73:AU84" si="78">AT73*10000*AS73*0.67*AR73*AQ73</f>
        <v>71846501.874229267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3.3067382157741898</v>
      </c>
      <c r="E74" s="10">
        <f t="shared" ref="E74:E85" si="79">D73</f>
        <v>7.1300825968064503</v>
      </c>
      <c r="F74" s="7" t="s">
        <v>83</v>
      </c>
      <c r="G74" s="1">
        <v>2</v>
      </c>
      <c r="H74" s="9">
        <f t="shared" si="61"/>
        <v>3.3067382157741898</v>
      </c>
      <c r="I74" s="9">
        <f t="shared" si="62"/>
        <v>276.45673821577418</v>
      </c>
      <c r="J74" s="9">
        <f t="shared" si="63"/>
        <v>2.6691773081318017E-2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0.21427453798860643</v>
      </c>
      <c r="P74" s="9">
        <f t="shared" si="66"/>
        <v>5.7193673450961404E-3</v>
      </c>
      <c r="Q74" s="12">
        <f t="shared" si="67"/>
        <v>1.0294861221173052E-3</v>
      </c>
      <c r="R74" s="9">
        <f t="shared" si="68"/>
        <v>1.9710000000000002E-2</v>
      </c>
      <c r="S74" s="13">
        <f t="shared" si="69"/>
        <v>5.2231665252019541E-2</v>
      </c>
      <c r="T74" s="2">
        <f t="shared" si="70"/>
        <v>0.01</v>
      </c>
      <c r="U74" s="14">
        <f t="shared" si="71"/>
        <v>5.2231665252019542E-4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1.3122316652520196E-2</v>
      </c>
      <c r="AR74" s="9">
        <f t="shared" si="75"/>
        <v>10.950000000000001</v>
      </c>
      <c r="AS74" s="1">
        <f t="shared" si="76"/>
        <v>0.18</v>
      </c>
      <c r="AT74" s="1">
        <f t="shared" si="77"/>
        <v>417492</v>
      </c>
      <c r="AU74" s="1">
        <f t="shared" si="78"/>
        <v>72346928.590076506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4.4090084624827597</v>
      </c>
      <c r="E75" s="10">
        <f t="shared" si="79"/>
        <v>3.3067382157741898</v>
      </c>
      <c r="F75" s="7" t="s">
        <v>83</v>
      </c>
      <c r="G75" s="1">
        <v>3</v>
      </c>
      <c r="H75" s="9">
        <f t="shared" si="61"/>
        <v>4.4090084624827597</v>
      </c>
      <c r="I75" s="9">
        <f t="shared" si="62"/>
        <v>277.55900846248272</v>
      </c>
      <c r="J75" s="9">
        <f t="shared" si="63"/>
        <v>3.0698824149297796E-2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0.3180551706435103</v>
      </c>
      <c r="P75" s="9">
        <f t="shared" si="66"/>
        <v>9.7639197533600248E-3</v>
      </c>
      <c r="Q75" s="12">
        <f t="shared" si="67"/>
        <v>1.7575055556048045E-3</v>
      </c>
      <c r="R75" s="9">
        <f t="shared" si="68"/>
        <v>1.9710000000000002E-2</v>
      </c>
      <c r="S75" s="13">
        <f t="shared" si="69"/>
        <v>8.9168216925662319E-2</v>
      </c>
      <c r="T75" s="2">
        <f t="shared" si="70"/>
        <v>0.01</v>
      </c>
      <c r="U75" s="14">
        <f t="shared" si="71"/>
        <v>8.9168216925662323E-4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1.3491682169256624E-2</v>
      </c>
      <c r="AR75" s="9">
        <f t="shared" si="75"/>
        <v>10.950000000000001</v>
      </c>
      <c r="AS75" s="1">
        <f t="shared" si="76"/>
        <v>0.18</v>
      </c>
      <c r="AT75" s="1">
        <f t="shared" si="77"/>
        <v>417492</v>
      </c>
      <c r="AU75" s="1">
        <f t="shared" si="78"/>
        <v>74383341.928557783</v>
      </c>
    </row>
    <row r="76" spans="1:48" x14ac:dyDescent="0.15">
      <c r="C76" s="7">
        <v>3</v>
      </c>
      <c r="D76" s="8">
        <v>9.4058438526451607</v>
      </c>
      <c r="E76" s="10">
        <f t="shared" si="79"/>
        <v>4.4090084624827597</v>
      </c>
      <c r="F76" s="7" t="s">
        <v>83</v>
      </c>
      <c r="G76" s="1">
        <v>4</v>
      </c>
      <c r="H76" s="9">
        <f t="shared" si="61"/>
        <v>9.4058438526451607</v>
      </c>
      <c r="I76" s="9">
        <f t="shared" si="62"/>
        <v>282.55584385264513</v>
      </c>
      <c r="J76" s="9">
        <f t="shared" si="63"/>
        <v>5.7088056195312202E-2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0.41779125089015029</v>
      </c>
      <c r="P76" s="9">
        <f t="shared" si="66"/>
        <v>2.3850890408726677E-2</v>
      </c>
      <c r="Q76" s="12">
        <f t="shared" si="67"/>
        <v>4.2931602735708013E-3</v>
      </c>
      <c r="R76" s="9">
        <f t="shared" si="68"/>
        <v>1.9710000000000002E-2</v>
      </c>
      <c r="S76" s="13">
        <f t="shared" si="69"/>
        <v>0.21781635076462713</v>
      </c>
      <c r="T76" s="2">
        <f t="shared" si="70"/>
        <v>0.01</v>
      </c>
      <c r="U76" s="14">
        <f t="shared" si="71"/>
        <v>2.1781635076462713E-3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1.4778163507646271E-2</v>
      </c>
      <c r="AR76" s="9">
        <f t="shared" si="75"/>
        <v>10.950000000000001</v>
      </c>
      <c r="AS76" s="1">
        <f t="shared" si="76"/>
        <v>0.18</v>
      </c>
      <c r="AT76" s="1">
        <f t="shared" si="77"/>
        <v>417492</v>
      </c>
      <c r="AU76" s="1">
        <f t="shared" si="78"/>
        <v>81476066.177295282</v>
      </c>
    </row>
    <row r="77" spans="1:48" x14ac:dyDescent="0.15">
      <c r="C77" s="7">
        <v>4</v>
      </c>
      <c r="D77" s="8">
        <v>13.511403123233301</v>
      </c>
      <c r="E77" s="10">
        <f t="shared" si="79"/>
        <v>9.4058438526451607</v>
      </c>
      <c r="F77" s="7" t="s">
        <v>83</v>
      </c>
      <c r="G77" s="1">
        <v>5</v>
      </c>
      <c r="H77" s="9">
        <f t="shared" si="61"/>
        <v>13.511403123233301</v>
      </c>
      <c r="I77" s="9">
        <f t="shared" si="62"/>
        <v>286.6614031232333</v>
      </c>
      <c r="J77" s="9">
        <f t="shared" si="63"/>
        <v>9.3515395240261603E-2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0.37424334245735247</v>
      </c>
      <c r="O77" s="9">
        <f t="shared" si="80"/>
        <v>0.12919701802407113</v>
      </c>
      <c r="P77" s="9">
        <f t="shared" si="66"/>
        <v>1.2081910204384214E-2</v>
      </c>
      <c r="Q77" s="12">
        <f t="shared" si="67"/>
        <v>2.1747438367891586E-3</v>
      </c>
      <c r="R77" s="9">
        <f t="shared" si="68"/>
        <v>1.9710000000000002E-2</v>
      </c>
      <c r="S77" s="13">
        <f t="shared" si="69"/>
        <v>0.11033707949209327</v>
      </c>
      <c r="T77" s="2">
        <f t="shared" si="70"/>
        <v>0.01</v>
      </c>
      <c r="U77" s="14">
        <f t="shared" si="71"/>
        <v>1.1033707949209327E-3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1.3703370794920932E-2</v>
      </c>
      <c r="AR77" s="9">
        <f t="shared" si="75"/>
        <v>10.950000000000001</v>
      </c>
      <c r="AS77" s="1">
        <f t="shared" si="76"/>
        <v>0.18</v>
      </c>
      <c r="AT77" s="1">
        <f t="shared" si="77"/>
        <v>417492</v>
      </c>
      <c r="AU77" s="1">
        <f t="shared" si="78"/>
        <v>75550439.346628845</v>
      </c>
    </row>
    <row r="78" spans="1:48" x14ac:dyDescent="0.15">
      <c r="C78" s="7">
        <v>5</v>
      </c>
      <c r="D78" s="8">
        <v>17.2636907796774</v>
      </c>
      <c r="E78" s="10">
        <f t="shared" si="79"/>
        <v>13.511403123233301</v>
      </c>
      <c r="F78" s="7" t="s">
        <v>85</v>
      </c>
      <c r="G78" s="1">
        <v>6</v>
      </c>
      <c r="H78" s="9">
        <f t="shared" si="61"/>
        <v>17.2636907796774</v>
      </c>
      <c r="I78" s="9">
        <f t="shared" si="62"/>
        <v>290.41369077967738</v>
      </c>
      <c r="J78" s="9">
        <f t="shared" si="63"/>
        <v>0.14503653197549077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0.22661510781968694</v>
      </c>
      <c r="P78" s="9">
        <f t="shared" si="66"/>
        <v>3.2867469331419312E-2</v>
      </c>
      <c r="Q78" s="12">
        <f t="shared" si="67"/>
        <v>5.9161444796554758E-3</v>
      </c>
      <c r="R78" s="9">
        <f t="shared" si="68"/>
        <v>1.9710000000000002E-2</v>
      </c>
      <c r="S78" s="13">
        <f t="shared" si="69"/>
        <v>0.30015953727323569</v>
      </c>
      <c r="T78" s="2">
        <f t="shared" si="70"/>
        <v>0.01</v>
      </c>
      <c r="U78" s="14">
        <f t="shared" si="71"/>
        <v>3.0015953727323568E-3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1.5601595372732356E-2</v>
      </c>
      <c r="AR78" s="9">
        <f t="shared" si="75"/>
        <v>10.950000000000001</v>
      </c>
      <c r="AS78" s="1">
        <f t="shared" si="76"/>
        <v>0.18</v>
      </c>
      <c r="AT78" s="1">
        <f t="shared" si="77"/>
        <v>417492</v>
      </c>
      <c r="AU78" s="1">
        <f t="shared" si="78"/>
        <v>86015871.755812198</v>
      </c>
    </row>
    <row r="79" spans="1:48" x14ac:dyDescent="0.15">
      <c r="C79" s="7">
        <v>6</v>
      </c>
      <c r="D79" s="8">
        <v>23.351926874666699</v>
      </c>
      <c r="E79" s="10">
        <f t="shared" si="79"/>
        <v>17.2636907796774</v>
      </c>
      <c r="F79" s="7" t="s">
        <v>83</v>
      </c>
      <c r="G79" s="1">
        <v>7</v>
      </c>
      <c r="H79" s="9">
        <f t="shared" si="61"/>
        <v>23.351926874666699</v>
      </c>
      <c r="I79" s="9">
        <f t="shared" si="62"/>
        <v>296.50192687466665</v>
      </c>
      <c r="J79" s="9">
        <f t="shared" si="63"/>
        <v>0.28870926641397421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0.30324763848826763</v>
      </c>
      <c r="P79" s="9">
        <f t="shared" si="66"/>
        <v>8.7550403249717801E-2</v>
      </c>
      <c r="Q79" s="12">
        <f t="shared" si="67"/>
        <v>1.5759072584949203E-2</v>
      </c>
      <c r="R79" s="9">
        <f t="shared" si="68"/>
        <v>1.9710000000000002E-2</v>
      </c>
      <c r="S79" s="13">
        <f t="shared" si="69"/>
        <v>0.79954706164125833</v>
      </c>
      <c r="T79" s="2">
        <f t="shared" si="70"/>
        <v>0.01</v>
      </c>
      <c r="U79" s="14">
        <f t="shared" si="71"/>
        <v>7.9954706164125835E-3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3.5895470616412586E-2</v>
      </c>
      <c r="AR79" s="9">
        <f t="shared" si="75"/>
        <v>10.950000000000001</v>
      </c>
      <c r="AS79" s="1">
        <f t="shared" si="76"/>
        <v>0.18</v>
      </c>
      <c r="AT79" s="1">
        <f t="shared" si="77"/>
        <v>417492</v>
      </c>
      <c r="AU79" s="1">
        <f t="shared" si="78"/>
        <v>197901568.61471868</v>
      </c>
    </row>
    <row r="80" spans="1:48" x14ac:dyDescent="0.15">
      <c r="C80" s="7">
        <v>7</v>
      </c>
      <c r="D80" s="8">
        <v>26.529224106451601</v>
      </c>
      <c r="E80" s="10">
        <f t="shared" si="79"/>
        <v>23.351926874666699</v>
      </c>
      <c r="F80" s="7" t="s">
        <v>83</v>
      </c>
      <c r="G80" s="1">
        <v>8</v>
      </c>
      <c r="H80" s="9">
        <f t="shared" si="61"/>
        <v>26.529224106451601</v>
      </c>
      <c r="I80" s="9">
        <f t="shared" si="62"/>
        <v>299.67922410645156</v>
      </c>
      <c r="J80" s="9">
        <f t="shared" si="63"/>
        <v>0.40894826827273262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0.32519723523854988</v>
      </c>
      <c r="P80" s="9">
        <f t="shared" si="66"/>
        <v>0.13298884619788542</v>
      </c>
      <c r="Q80" s="12">
        <f t="shared" si="67"/>
        <v>2.3937992315619376E-2</v>
      </c>
      <c r="R80" s="9">
        <f t="shared" si="68"/>
        <v>1.9710000000000002E-2</v>
      </c>
      <c r="S80" s="13">
        <f t="shared" si="69"/>
        <v>1.2145100109395928</v>
      </c>
      <c r="T80" s="2">
        <f t="shared" si="70"/>
        <v>0.01</v>
      </c>
      <c r="U80" s="14">
        <f t="shared" si="71"/>
        <v>1.2145100109395929E-2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4.004510010939593E-2</v>
      </c>
      <c r="AR80" s="9">
        <f t="shared" si="75"/>
        <v>10.950000000000001</v>
      </c>
      <c r="AS80" s="1">
        <f t="shared" si="76"/>
        <v>0.18</v>
      </c>
      <c r="AT80" s="1">
        <f t="shared" si="77"/>
        <v>417492</v>
      </c>
      <c r="AU80" s="1">
        <f t="shared" si="78"/>
        <v>220779613.44123825</v>
      </c>
    </row>
    <row r="81" spans="1:48" x14ac:dyDescent="0.15">
      <c r="C81" s="7">
        <v>8</v>
      </c>
      <c r="D81" s="8">
        <v>25.3494149532258</v>
      </c>
      <c r="E81" s="10">
        <f t="shared" si="79"/>
        <v>26.529224106451601</v>
      </c>
      <c r="F81" s="7" t="s">
        <v>83</v>
      </c>
      <c r="G81" s="1">
        <v>9</v>
      </c>
      <c r="H81" s="9">
        <f t="shared" si="61"/>
        <v>25.3494149532258</v>
      </c>
      <c r="I81" s="9">
        <f t="shared" si="62"/>
        <v>298.49941495322577</v>
      </c>
      <c r="J81" s="9">
        <f t="shared" si="63"/>
        <v>0.35966398474593292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0.30170838904066444</v>
      </c>
      <c r="P81" s="9">
        <f t="shared" si="66"/>
        <v>0.10851364143364153</v>
      </c>
      <c r="Q81" s="12">
        <f t="shared" si="67"/>
        <v>1.9532455458055476E-2</v>
      </c>
      <c r="R81" s="9">
        <f t="shared" si="68"/>
        <v>1.9710000000000002E-2</v>
      </c>
      <c r="S81" s="13">
        <f t="shared" si="69"/>
        <v>0.9909921592113381</v>
      </c>
      <c r="T81" s="2">
        <f t="shared" si="70"/>
        <v>0.01</v>
      </c>
      <c r="U81" s="14">
        <f t="shared" si="71"/>
        <v>9.9099215921133813E-3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3.7809921592113382E-2</v>
      </c>
      <c r="AR81" s="9">
        <f t="shared" si="75"/>
        <v>10.950000000000001</v>
      </c>
      <c r="AS81" s="1">
        <f t="shared" si="76"/>
        <v>0.18</v>
      </c>
      <c r="AT81" s="1">
        <f t="shared" si="77"/>
        <v>417492</v>
      </c>
      <c r="AU81" s="1">
        <f t="shared" si="78"/>
        <v>208456461.60319319</v>
      </c>
    </row>
    <row r="82" spans="1:48" x14ac:dyDescent="0.15">
      <c r="C82" s="7">
        <v>9</v>
      </c>
      <c r="D82" s="8">
        <v>21.437421921999999</v>
      </c>
      <c r="E82" s="10">
        <f t="shared" si="79"/>
        <v>25.3494149532258</v>
      </c>
      <c r="F82" s="7" t="s">
        <v>83</v>
      </c>
      <c r="G82" s="1">
        <v>10</v>
      </c>
      <c r="H82" s="9">
        <f t="shared" si="61"/>
        <v>21.437421921999999</v>
      </c>
      <c r="I82" s="9">
        <f t="shared" si="62"/>
        <v>294.58742192199998</v>
      </c>
      <c r="J82" s="9">
        <f t="shared" si="63"/>
        <v>0.23322471531723063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0.30269474760702297</v>
      </c>
      <c r="P82" s="9">
        <f t="shared" si="66"/>
        <v>7.0595896338668904E-2</v>
      </c>
      <c r="Q82" s="12">
        <f t="shared" si="67"/>
        <v>1.2707261340960401E-2</v>
      </c>
      <c r="R82" s="9">
        <f t="shared" si="68"/>
        <v>1.9710000000000002E-2</v>
      </c>
      <c r="S82" s="13">
        <f t="shared" si="69"/>
        <v>0.64471138208830037</v>
      </c>
      <c r="T82" s="2">
        <f t="shared" si="70"/>
        <v>0.01</v>
      </c>
      <c r="U82" s="14">
        <f t="shared" si="71"/>
        <v>6.4471138208830039E-3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3.4347113820883006E-2</v>
      </c>
      <c r="AR82" s="9">
        <f t="shared" si="75"/>
        <v>10.950000000000001</v>
      </c>
      <c r="AS82" s="1">
        <f t="shared" si="76"/>
        <v>0.18</v>
      </c>
      <c r="AT82" s="1">
        <f t="shared" si="77"/>
        <v>417492</v>
      </c>
      <c r="AU82" s="1">
        <f t="shared" si="78"/>
        <v>189365053.18955368</v>
      </c>
    </row>
    <row r="83" spans="1:48" x14ac:dyDescent="0.15">
      <c r="C83" s="7">
        <v>10</v>
      </c>
      <c r="D83" s="8">
        <v>17.970564796451601</v>
      </c>
      <c r="E83" s="10">
        <f t="shared" si="79"/>
        <v>21.437421921999999</v>
      </c>
      <c r="F83" s="7" t="s">
        <v>83</v>
      </c>
      <c r="G83" s="1">
        <v>11</v>
      </c>
      <c r="H83" s="9">
        <f t="shared" si="61"/>
        <v>17.970564796451601</v>
      </c>
      <c r="I83" s="9">
        <f t="shared" si="62"/>
        <v>291.12056479645156</v>
      </c>
      <c r="J83" s="9">
        <f t="shared" si="63"/>
        <v>0.15733759626553842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0.22049390870493635</v>
      </c>
      <c r="O83" s="9">
        <f t="shared" si="80"/>
        <v>0.12110494256341775</v>
      </c>
      <c r="P83" s="9">
        <f t="shared" si="66"/>
        <v>1.9054360558804242E-2</v>
      </c>
      <c r="Q83" s="12">
        <f t="shared" si="67"/>
        <v>3.4297849005847634E-3</v>
      </c>
      <c r="R83" s="9">
        <f t="shared" si="68"/>
        <v>1.9710000000000002E-2</v>
      </c>
      <c r="S83" s="13">
        <f t="shared" si="69"/>
        <v>0.17401242519455926</v>
      </c>
      <c r="T83" s="2">
        <f t="shared" si="70"/>
        <v>0.01</v>
      </c>
      <c r="U83" s="14">
        <f t="shared" si="71"/>
        <v>1.7401242519455927E-3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1.4340124251945592E-2</v>
      </c>
      <c r="AR83" s="9">
        <f t="shared" si="75"/>
        <v>10.950000000000001</v>
      </c>
      <c r="AS83" s="1">
        <f t="shared" si="76"/>
        <v>0.18</v>
      </c>
      <c r="AT83" s="1">
        <f t="shared" si="77"/>
        <v>417492</v>
      </c>
      <c r="AU83" s="1">
        <f t="shared" si="78"/>
        <v>79061035.692130074</v>
      </c>
    </row>
    <row r="84" spans="1:48" x14ac:dyDescent="0.15">
      <c r="C84" s="7">
        <v>11</v>
      </c>
      <c r="D84" s="8">
        <v>12.8179521286667</v>
      </c>
      <c r="E84" s="10">
        <f t="shared" si="79"/>
        <v>17.970564796451601</v>
      </c>
      <c r="F84" s="7" t="s">
        <v>85</v>
      </c>
      <c r="G84" s="1">
        <v>12</v>
      </c>
      <c r="H84" s="9">
        <f t="shared" si="61"/>
        <v>12.8179521286667</v>
      </c>
      <c r="I84" s="9">
        <f t="shared" si="62"/>
        <v>285.9679521286667</v>
      </c>
      <c r="J84" s="9">
        <f t="shared" si="63"/>
        <v>8.6121634451389845E-2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0.21155058200461352</v>
      </c>
      <c r="P84" s="9">
        <f t="shared" si="66"/>
        <v>1.8219081891380096E-2</v>
      </c>
      <c r="Q84" s="12">
        <f t="shared" si="67"/>
        <v>3.2794347404484173E-3</v>
      </c>
      <c r="R84" s="9">
        <f t="shared" si="68"/>
        <v>1.9710000000000002E-2</v>
      </c>
      <c r="S84" s="13">
        <f t="shared" si="69"/>
        <v>0.16638430951032049</v>
      </c>
      <c r="T84" s="2">
        <f t="shared" si="70"/>
        <v>0.01</v>
      </c>
      <c r="U84" s="14">
        <f t="shared" si="71"/>
        <v>1.663843095103205E-3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1.4263843095103205E-2</v>
      </c>
      <c r="AR84" s="9">
        <f t="shared" si="75"/>
        <v>10.950000000000001</v>
      </c>
      <c r="AS84" s="1">
        <f t="shared" si="76"/>
        <v>0.18</v>
      </c>
      <c r="AT84" s="1">
        <f t="shared" si="77"/>
        <v>417492</v>
      </c>
      <c r="AU84" s="1">
        <f t="shared" si="78"/>
        <v>78640476.765457273</v>
      </c>
      <c r="AV84" s="1">
        <f>SUM(AU73:AU84)</f>
        <v>1435823358.9788914</v>
      </c>
    </row>
    <row r="85" spans="1:48" x14ac:dyDescent="0.15">
      <c r="C85" s="7">
        <v>12</v>
      </c>
      <c r="D85" s="8">
        <v>6.5462422800322599</v>
      </c>
      <c r="E85" s="10">
        <f t="shared" si="79"/>
        <v>12.8179521286667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7.1300825968064503</v>
      </c>
      <c r="E89" s="7"/>
      <c r="F89" s="7"/>
      <c r="G89" s="1">
        <v>1</v>
      </c>
      <c r="H89" s="9">
        <f t="shared" ref="H89:H100" si="81">E90</f>
        <v>7.1300825968064503</v>
      </c>
      <c r="I89" s="9">
        <f t="shared" ref="I89:I100" si="82">H89+273.15</f>
        <v>280.28008259680644</v>
      </c>
      <c r="J89" s="9">
        <f t="shared" ref="J89:J100" si="83">EXP(($C$15*(I89-$C$13))/($C$16*I89*$C$13))</f>
        <v>4.3154904213640134E-2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0.22894863445201966</v>
      </c>
      <c r="Q89" s="12">
        <f t="shared" ref="Q89:Q100" si="87">P89*$B$91</f>
        <v>0.10302688550340884</v>
      </c>
      <c r="R89" s="9">
        <f t="shared" ref="R89:R100" si="88">L89*$B$91</f>
        <v>2.3873737500000001</v>
      </c>
      <c r="S89" s="13">
        <f t="shared" ref="S89:S100" si="89">Q89/R89</f>
        <v>4.3154904213640127E-2</v>
      </c>
      <c r="T89" s="2">
        <f t="shared" ref="T89:T100" si="90">$B$90/100</f>
        <v>0.51</v>
      </c>
      <c r="U89" s="14">
        <f t="shared" ref="U89:U100" si="91">S89*T89</f>
        <v>2.2009001148956465E-2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3.6972713846410377E-2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66050.916666666672</v>
      </c>
      <c r="AN89" s="1">
        <f t="shared" ref="AN89:AN100" si="96">AM89*10000*AK89*AJ89</f>
        <v>254037542.7268458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3.3067382157741898</v>
      </c>
      <c r="E90" s="10">
        <f t="shared" ref="E90:E101" si="97">D89</f>
        <v>7.1300825968064503</v>
      </c>
      <c r="F90" s="7" t="s">
        <v>83</v>
      </c>
      <c r="G90" s="1">
        <v>2</v>
      </c>
      <c r="H90" s="9">
        <f t="shared" si="81"/>
        <v>3.3067382157741898</v>
      </c>
      <c r="I90" s="9">
        <f t="shared" si="82"/>
        <v>276.45673821577418</v>
      </c>
      <c r="J90" s="9">
        <f t="shared" si="83"/>
        <v>2.6691773081318017E-2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10.381601365547981</v>
      </c>
      <c r="P90" s="9">
        <f t="shared" si="86"/>
        <v>0.27710334786990798</v>
      </c>
      <c r="Q90" s="12">
        <f t="shared" si="87"/>
        <v>0.1246965065414586</v>
      </c>
      <c r="R90" s="9">
        <f t="shared" si="88"/>
        <v>2.3873737500000001</v>
      </c>
      <c r="S90" s="13">
        <f t="shared" si="89"/>
        <v>5.2231665252019548E-2</v>
      </c>
      <c r="T90" s="2">
        <f t="shared" si="90"/>
        <v>0.51</v>
      </c>
      <c r="U90" s="14">
        <f t="shared" si="91"/>
        <v>2.663814927852997E-2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3.8368402007476786E-2</v>
      </c>
      <c r="AK90" s="9">
        <f t="shared" si="93"/>
        <v>10.4025</v>
      </c>
      <c r="AL90" s="1">
        <f t="shared" si="94"/>
        <v>0.45</v>
      </c>
      <c r="AM90" s="17">
        <f t="shared" si="95"/>
        <v>66050.916666666672</v>
      </c>
      <c r="AN90" s="1">
        <f t="shared" si="96"/>
        <v>263627241.56050834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4.4090084624827597</v>
      </c>
      <c r="E91" s="10">
        <f t="shared" si="97"/>
        <v>3.3067382157741898</v>
      </c>
      <c r="F91" s="7" t="s">
        <v>83</v>
      </c>
      <c r="G91" s="1">
        <v>3</v>
      </c>
      <c r="H91" s="9">
        <f t="shared" si="81"/>
        <v>4.4090084624827597</v>
      </c>
      <c r="I91" s="9">
        <f t="shared" si="82"/>
        <v>277.55900846248272</v>
      </c>
      <c r="J91" s="9">
        <f t="shared" si="83"/>
        <v>3.0698824149297796E-2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15.409773017678074</v>
      </c>
      <c r="P91" s="9">
        <f t="shared" si="86"/>
        <v>0.47306191205029324</v>
      </c>
      <c r="Q91" s="12">
        <f t="shared" si="87"/>
        <v>0.21287786042263196</v>
      </c>
      <c r="R91" s="9">
        <f t="shared" si="88"/>
        <v>2.3873737500000001</v>
      </c>
      <c r="S91" s="13">
        <f t="shared" si="89"/>
        <v>8.9168216925662333E-2</v>
      </c>
      <c r="T91" s="2">
        <f t="shared" si="90"/>
        <v>0.51</v>
      </c>
      <c r="U91" s="14">
        <f t="shared" si="91"/>
        <v>4.5475790632087794E-2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4.4047950875574469E-2</v>
      </c>
      <c r="AK91" s="9">
        <f t="shared" si="93"/>
        <v>10.4025</v>
      </c>
      <c r="AL91" s="1">
        <f t="shared" si="94"/>
        <v>0.45</v>
      </c>
      <c r="AM91" s="17">
        <f t="shared" si="95"/>
        <v>66050.916666666672</v>
      </c>
      <c r="AN91" s="1">
        <f t="shared" si="96"/>
        <v>302651118.58079517</v>
      </c>
    </row>
    <row r="92" spans="1:48" x14ac:dyDescent="0.15">
      <c r="C92" s="7">
        <v>3</v>
      </c>
      <c r="D92" s="8">
        <v>9.4058438526451607</v>
      </c>
      <c r="E92" s="10">
        <f t="shared" si="97"/>
        <v>4.4090084624827597</v>
      </c>
      <c r="F92" s="7" t="s">
        <v>83</v>
      </c>
      <c r="G92" s="1">
        <v>4</v>
      </c>
      <c r="H92" s="9">
        <f t="shared" si="81"/>
        <v>9.4058438526451607</v>
      </c>
      <c r="I92" s="9">
        <f t="shared" si="82"/>
        <v>282.55584385264513</v>
      </c>
      <c r="J92" s="9">
        <f t="shared" si="83"/>
        <v>5.7088056195312202E-2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20.241986105627777</v>
      </c>
      <c r="P92" s="9">
        <f t="shared" si="86"/>
        <v>1.1555756403028075</v>
      </c>
      <c r="Q92" s="12">
        <f t="shared" si="87"/>
        <v>0.52000903813626342</v>
      </c>
      <c r="R92" s="9">
        <f t="shared" si="88"/>
        <v>2.3873737500000001</v>
      </c>
      <c r="S92" s="13">
        <f t="shared" si="89"/>
        <v>0.21781635076462721</v>
      </c>
      <c r="T92" s="2">
        <f t="shared" si="90"/>
        <v>0.51</v>
      </c>
      <c r="U92" s="14">
        <f t="shared" si="91"/>
        <v>0.11108633888995988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6.3829531175322904E-2</v>
      </c>
      <c r="AK92" s="9">
        <f t="shared" si="93"/>
        <v>10.4025</v>
      </c>
      <c r="AL92" s="1">
        <f t="shared" si="94"/>
        <v>0.45</v>
      </c>
      <c r="AM92" s="17">
        <f t="shared" si="95"/>
        <v>66050.916666666672</v>
      </c>
      <c r="AN92" s="1">
        <f t="shared" si="96"/>
        <v>438569300.60761356</v>
      </c>
    </row>
    <row r="93" spans="1:48" x14ac:dyDescent="0.15">
      <c r="C93" s="7">
        <v>4</v>
      </c>
      <c r="D93" s="8">
        <v>13.511403123233301</v>
      </c>
      <c r="E93" s="10">
        <f t="shared" si="97"/>
        <v>9.4058438526451607</v>
      </c>
      <c r="F93" s="7" t="s">
        <v>83</v>
      </c>
      <c r="G93" s="1">
        <v>5</v>
      </c>
      <c r="H93" s="9">
        <f t="shared" si="81"/>
        <v>13.511403123233301</v>
      </c>
      <c r="I93" s="9">
        <f t="shared" si="82"/>
        <v>286.6614031232333</v>
      </c>
      <c r="J93" s="9">
        <f t="shared" si="83"/>
        <v>9.3515395240261603E-2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18.132089942058723</v>
      </c>
      <c r="O93" s="9">
        <f t="shared" si="98"/>
        <v>6.2595955232662455</v>
      </c>
      <c r="P93" s="9">
        <f t="shared" si="86"/>
        <v>0.58536854940241512</v>
      </c>
      <c r="Q93" s="12">
        <f t="shared" si="87"/>
        <v>0.2634158472310868</v>
      </c>
      <c r="R93" s="9">
        <f t="shared" si="88"/>
        <v>2.3873737500000001</v>
      </c>
      <c r="S93" s="13">
        <f t="shared" si="89"/>
        <v>0.11033707949209326</v>
      </c>
      <c r="T93" s="2">
        <f t="shared" si="90"/>
        <v>0.51</v>
      </c>
      <c r="U93" s="14">
        <f t="shared" si="91"/>
        <v>5.6271910540967564E-2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3.9876981028101721E-2</v>
      </c>
      <c r="AK93" s="9">
        <f t="shared" si="93"/>
        <v>10.4025</v>
      </c>
      <c r="AL93" s="1">
        <f t="shared" si="94"/>
        <v>0.45</v>
      </c>
      <c r="AM93" s="17">
        <f t="shared" si="95"/>
        <v>66050.916666666672</v>
      </c>
      <c r="AN93" s="1">
        <f t="shared" si="96"/>
        <v>273992607.46253121</v>
      </c>
    </row>
    <row r="94" spans="1:48" x14ac:dyDescent="0.15">
      <c r="C94" s="7">
        <v>5</v>
      </c>
      <c r="D94" s="8">
        <v>17.2636907796774</v>
      </c>
      <c r="E94" s="10">
        <f t="shared" si="97"/>
        <v>13.511403123233301</v>
      </c>
      <c r="F94" s="7" t="s">
        <v>85</v>
      </c>
      <c r="G94" s="1">
        <v>6</v>
      </c>
      <c r="H94" s="9">
        <f t="shared" si="81"/>
        <v>17.2636907796774</v>
      </c>
      <c r="I94" s="9">
        <f t="shared" si="82"/>
        <v>290.41369077967738</v>
      </c>
      <c r="J94" s="9">
        <f t="shared" si="83"/>
        <v>0.14503653197549077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10.97950197386383</v>
      </c>
      <c r="P94" s="9">
        <f t="shared" si="86"/>
        <v>1.5924288891072653</v>
      </c>
      <c r="Q94" s="12">
        <f t="shared" si="87"/>
        <v>0.71659300009826943</v>
      </c>
      <c r="R94" s="9">
        <f t="shared" si="88"/>
        <v>2.3873737500000001</v>
      </c>
      <c r="S94" s="13">
        <f t="shared" si="89"/>
        <v>0.30015953727323569</v>
      </c>
      <c r="T94" s="2">
        <f t="shared" si="90"/>
        <v>0.51</v>
      </c>
      <c r="U94" s="14">
        <f t="shared" si="91"/>
        <v>0.15308136400935021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7.2283031248819102E-2</v>
      </c>
      <c r="AK94" s="9">
        <f t="shared" si="93"/>
        <v>10.4025</v>
      </c>
      <c r="AL94" s="1">
        <f t="shared" si="94"/>
        <v>0.45</v>
      </c>
      <c r="AM94" s="17">
        <f t="shared" si="95"/>
        <v>66050.916666666672</v>
      </c>
      <c r="AN94" s="1">
        <f t="shared" si="96"/>
        <v>496652848.24853635</v>
      </c>
    </row>
    <row r="95" spans="1:48" x14ac:dyDescent="0.15">
      <c r="C95" s="7">
        <v>6</v>
      </c>
      <c r="D95" s="8">
        <v>23.351926874666699</v>
      </c>
      <c r="E95" s="10">
        <f t="shared" si="97"/>
        <v>17.2636907796774</v>
      </c>
      <c r="F95" s="7" t="s">
        <v>83</v>
      </c>
      <c r="G95" s="1">
        <v>7</v>
      </c>
      <c r="H95" s="9">
        <f t="shared" si="81"/>
        <v>23.351926874666699</v>
      </c>
      <c r="I95" s="9">
        <f t="shared" si="82"/>
        <v>296.50192687466665</v>
      </c>
      <c r="J95" s="9">
        <f t="shared" si="83"/>
        <v>0.28870926641397421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14.692348084756562</v>
      </c>
      <c r="P95" s="9">
        <f t="shared" si="86"/>
        <v>4.2418170374488255</v>
      </c>
      <c r="Q95" s="12">
        <f t="shared" si="87"/>
        <v>1.9088176668519716</v>
      </c>
      <c r="R95" s="9">
        <f t="shared" si="88"/>
        <v>2.3873737500000001</v>
      </c>
      <c r="S95" s="13">
        <f t="shared" si="89"/>
        <v>0.79954706164125811</v>
      </c>
      <c r="T95" s="2">
        <f t="shared" si="90"/>
        <v>0.51</v>
      </c>
      <c r="U95" s="14">
        <f t="shared" si="91"/>
        <v>0.40776900143704164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0.16939735393326805</v>
      </c>
      <c r="AK95" s="9">
        <f t="shared" si="93"/>
        <v>10.4025</v>
      </c>
      <c r="AL95" s="1">
        <f t="shared" si="94"/>
        <v>0.45</v>
      </c>
      <c r="AM95" s="17">
        <f t="shared" si="95"/>
        <v>66050.916666666672</v>
      </c>
      <c r="AN95" s="1">
        <f t="shared" si="96"/>
        <v>1163920174.1155183</v>
      </c>
    </row>
    <row r="96" spans="1:48" x14ac:dyDescent="0.15">
      <c r="C96" s="7">
        <v>7</v>
      </c>
      <c r="D96" s="8">
        <v>26.529224106451601</v>
      </c>
      <c r="E96" s="10">
        <f t="shared" si="97"/>
        <v>23.351926874666699</v>
      </c>
      <c r="F96" s="7" t="s">
        <v>83</v>
      </c>
      <c r="G96" s="1">
        <v>8</v>
      </c>
      <c r="H96" s="9">
        <f t="shared" si="81"/>
        <v>26.529224106451601</v>
      </c>
      <c r="I96" s="9">
        <f t="shared" si="82"/>
        <v>299.67922410645156</v>
      </c>
      <c r="J96" s="9">
        <f t="shared" si="83"/>
        <v>0.40894826827273262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15.755806047307736</v>
      </c>
      <c r="P96" s="9">
        <f t="shared" si="86"/>
        <v>6.4433095982875468</v>
      </c>
      <c r="Q96" s="12">
        <f t="shared" si="87"/>
        <v>2.8994893192293962</v>
      </c>
      <c r="R96" s="9">
        <f t="shared" si="88"/>
        <v>2.3873737500000001</v>
      </c>
      <c r="S96" s="13">
        <f t="shared" si="89"/>
        <v>1.2145100109395925</v>
      </c>
      <c r="T96" s="2">
        <f t="shared" si="90"/>
        <v>0.51</v>
      </c>
      <c r="U96" s="14">
        <f t="shared" si="91"/>
        <v>0.61940010557919223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0.23320413183212649</v>
      </c>
      <c r="AK96" s="9">
        <f t="shared" si="93"/>
        <v>10.4025</v>
      </c>
      <c r="AL96" s="1">
        <f t="shared" si="94"/>
        <v>0.45</v>
      </c>
      <c r="AM96" s="17">
        <f t="shared" si="95"/>
        <v>66050.916666666672</v>
      </c>
      <c r="AN96" s="1">
        <f t="shared" si="96"/>
        <v>1602333138.1754272</v>
      </c>
    </row>
    <row r="97" spans="1:50" x14ac:dyDescent="0.15">
      <c r="C97" s="7">
        <v>8</v>
      </c>
      <c r="D97" s="8">
        <v>25.3494149532258</v>
      </c>
      <c r="E97" s="10">
        <f t="shared" si="97"/>
        <v>26.529224106451601</v>
      </c>
      <c r="F97" s="7" t="s">
        <v>83</v>
      </c>
      <c r="G97" s="1">
        <v>9</v>
      </c>
      <c r="H97" s="9">
        <f t="shared" si="81"/>
        <v>25.3494149532258</v>
      </c>
      <c r="I97" s="9">
        <f t="shared" si="82"/>
        <v>298.49941495322577</v>
      </c>
      <c r="J97" s="9">
        <f t="shared" si="83"/>
        <v>0.35966398474593292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14.617771449020191</v>
      </c>
      <c r="P97" s="9">
        <f t="shared" si="86"/>
        <v>5.2574859274599319</v>
      </c>
      <c r="Q97" s="12">
        <f t="shared" si="87"/>
        <v>2.3658686673569695</v>
      </c>
      <c r="R97" s="9">
        <f t="shared" si="88"/>
        <v>2.3873737500000001</v>
      </c>
      <c r="S97" s="13">
        <f t="shared" si="89"/>
        <v>0.99099215921133821</v>
      </c>
      <c r="T97" s="2">
        <f t="shared" si="90"/>
        <v>0.51</v>
      </c>
      <c r="U97" s="14">
        <f t="shared" si="91"/>
        <v>0.50540600119778245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0.19883490936113141</v>
      </c>
      <c r="AK97" s="9">
        <f t="shared" si="93"/>
        <v>10.4025</v>
      </c>
      <c r="AL97" s="1">
        <f t="shared" si="94"/>
        <v>0.45</v>
      </c>
      <c r="AM97" s="17">
        <f t="shared" si="95"/>
        <v>66050.916666666672</v>
      </c>
      <c r="AN97" s="1">
        <f t="shared" si="96"/>
        <v>1366184045.6788924</v>
      </c>
    </row>
    <row r="98" spans="1:50" x14ac:dyDescent="0.15">
      <c r="C98" s="7">
        <v>9</v>
      </c>
      <c r="D98" s="8">
        <v>21.437421921999999</v>
      </c>
      <c r="E98" s="10">
        <f t="shared" si="97"/>
        <v>25.3494149532258</v>
      </c>
      <c r="F98" s="7" t="s">
        <v>83</v>
      </c>
      <c r="G98" s="1">
        <v>10</v>
      </c>
      <c r="H98" s="9">
        <f t="shared" si="81"/>
        <v>21.437421921999999</v>
      </c>
      <c r="I98" s="9">
        <f t="shared" si="82"/>
        <v>294.58742192199998</v>
      </c>
      <c r="J98" s="9">
        <f t="shared" si="83"/>
        <v>0.23322471531723063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14.665560521560259</v>
      </c>
      <c r="P98" s="9">
        <f t="shared" si="86"/>
        <v>3.4203711776085077</v>
      </c>
      <c r="Q98" s="12">
        <f t="shared" si="87"/>
        <v>1.5391670299238285</v>
      </c>
      <c r="R98" s="9">
        <f t="shared" si="88"/>
        <v>2.3873737500000001</v>
      </c>
      <c r="S98" s="13">
        <f t="shared" si="89"/>
        <v>0.64471138208830037</v>
      </c>
      <c r="T98" s="2">
        <f t="shared" si="90"/>
        <v>0.51</v>
      </c>
      <c r="U98" s="14">
        <f t="shared" si="91"/>
        <v>0.32880280486503322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0.14238304566680751</v>
      </c>
      <c r="AK98" s="9">
        <f t="shared" si="93"/>
        <v>10.4025</v>
      </c>
      <c r="AL98" s="1">
        <f t="shared" si="94"/>
        <v>0.45</v>
      </c>
      <c r="AM98" s="17">
        <f t="shared" si="95"/>
        <v>66050.916666666672</v>
      </c>
      <c r="AN98" s="1">
        <f t="shared" si="96"/>
        <v>978306304.41189003</v>
      </c>
    </row>
    <row r="99" spans="1:50" x14ac:dyDescent="0.15">
      <c r="C99" s="7">
        <v>10</v>
      </c>
      <c r="D99" s="8">
        <v>17.970564796451601</v>
      </c>
      <c r="E99" s="10">
        <f t="shared" si="97"/>
        <v>21.437421921999999</v>
      </c>
      <c r="F99" s="7" t="s">
        <v>83</v>
      </c>
      <c r="G99" s="1">
        <v>11</v>
      </c>
      <c r="H99" s="9">
        <f t="shared" si="81"/>
        <v>17.970564796451601</v>
      </c>
      <c r="I99" s="9">
        <f t="shared" si="82"/>
        <v>291.12056479645156</v>
      </c>
      <c r="J99" s="9">
        <f t="shared" si="83"/>
        <v>0.15733759626553842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10.682929876754162</v>
      </c>
      <c r="O99" s="9">
        <f t="shared" si="98"/>
        <v>5.86753446719759</v>
      </c>
      <c r="P99" s="9">
        <f t="shared" si="86"/>
        <v>0.92318376907406552</v>
      </c>
      <c r="Q99" s="12">
        <f t="shared" si="87"/>
        <v>0.4154326960833295</v>
      </c>
      <c r="R99" s="9">
        <f t="shared" si="88"/>
        <v>2.3873737500000001</v>
      </c>
      <c r="S99" s="13">
        <f t="shared" si="89"/>
        <v>0.17401242519455928</v>
      </c>
      <c r="T99" s="2">
        <f t="shared" si="90"/>
        <v>0.51</v>
      </c>
      <c r="U99" s="14">
        <f t="shared" si="91"/>
        <v>8.8746336849225241E-2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5.7094020560041411E-2</v>
      </c>
      <c r="AK99" s="9">
        <f t="shared" si="93"/>
        <v>10.4025</v>
      </c>
      <c r="AL99" s="1">
        <f t="shared" si="94"/>
        <v>0.45</v>
      </c>
      <c r="AM99" s="17">
        <f t="shared" si="95"/>
        <v>66050.916666666672</v>
      </c>
      <c r="AN99" s="1">
        <f t="shared" si="96"/>
        <v>392289966.80418432</v>
      </c>
    </row>
    <row r="100" spans="1:50" x14ac:dyDescent="0.15">
      <c r="C100" s="7">
        <v>11</v>
      </c>
      <c r="D100" s="8">
        <v>12.8179521286667</v>
      </c>
      <c r="E100" s="10">
        <f t="shared" si="97"/>
        <v>17.970564796451601</v>
      </c>
      <c r="F100" s="7" t="s">
        <v>85</v>
      </c>
      <c r="G100" s="1">
        <v>12</v>
      </c>
      <c r="H100" s="9">
        <f t="shared" si="81"/>
        <v>12.8179521286667</v>
      </c>
      <c r="I100" s="9">
        <f t="shared" si="82"/>
        <v>285.9679521286667</v>
      </c>
      <c r="J100" s="9">
        <f t="shared" si="83"/>
        <v>8.6121634451389845E-2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10.249625698123525</v>
      </c>
      <c r="P100" s="9">
        <f t="shared" si="86"/>
        <v>0.88271451763736564</v>
      </c>
      <c r="Q100" s="12">
        <f t="shared" si="87"/>
        <v>0.39722153293681456</v>
      </c>
      <c r="R100" s="9">
        <f t="shared" si="88"/>
        <v>2.3873737500000001</v>
      </c>
      <c r="S100" s="13">
        <f t="shared" si="89"/>
        <v>0.16638430951032052</v>
      </c>
      <c r="T100" s="2">
        <f t="shared" si="90"/>
        <v>0.51</v>
      </c>
      <c r="U100" s="14">
        <f t="shared" si="91"/>
        <v>8.4855997850263459E-2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5.5921083351854431E-2</v>
      </c>
      <c r="AK100" s="9">
        <f t="shared" si="93"/>
        <v>10.4025</v>
      </c>
      <c r="AL100" s="1">
        <f t="shared" si="94"/>
        <v>0.45</v>
      </c>
      <c r="AM100" s="17">
        <f t="shared" si="95"/>
        <v>66050.916666666672</v>
      </c>
      <c r="AN100" s="1">
        <f t="shared" si="96"/>
        <v>384230777.87424761</v>
      </c>
      <c r="AO100" s="1">
        <f>SUM(AN89:AN100)</f>
        <v>7916795066.2469893</v>
      </c>
    </row>
    <row r="101" spans="1:50" x14ac:dyDescent="0.15">
      <c r="C101" s="7">
        <v>12</v>
      </c>
      <c r="D101" s="8">
        <v>6.5462422800322599</v>
      </c>
      <c r="E101" s="10">
        <f t="shared" si="97"/>
        <v>12.8179521286667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7.1300825968064503</v>
      </c>
      <c r="E105" s="7"/>
      <c r="F105" s="7"/>
      <c r="G105" s="1">
        <v>1</v>
      </c>
      <c r="H105" s="9">
        <f t="shared" ref="H105:H116" si="99">E106</f>
        <v>7.1300825968064503</v>
      </c>
      <c r="I105" s="9">
        <f t="shared" ref="I105:I116" si="100">H105+273.15</f>
        <v>280.28008259680644</v>
      </c>
      <c r="J105" s="9">
        <f t="shared" ref="J105:J116" si="101">EXP(($C$15*(I105-$C$13))/($C$16*I105*$C$13))</f>
        <v>4.3154904213640134E-2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2.7959639881580355E-2</v>
      </c>
      <c r="Q105" s="12">
        <f t="shared" ref="Q105:Q116" si="105">P105*$B$107</f>
        <v>8.3878919644741062E-3</v>
      </c>
      <c r="R105" s="9">
        <f t="shared" ref="R105:R116" si="106">L105*$B$107</f>
        <v>0.19436706250000002</v>
      </c>
      <c r="S105" s="13">
        <f t="shared" ref="S105:S116" si="107">Q105/R105</f>
        <v>4.3154904213640134E-2</v>
      </c>
      <c r="T105" s="2">
        <f t="shared" ref="T105:T116" si="108">$B$106/100</f>
        <v>0.01</v>
      </c>
      <c r="U105" s="14">
        <f t="shared" ref="U105:U116" si="109">S105*T105</f>
        <v>4.3154904213640134E-4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5.921549042136401E-3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2648.8333333333335</v>
      </c>
      <c r="AX105" s="1">
        <f t="shared" ref="AX105:AX116" si="116">AW105*10000*AV105*0.67*AU105*AT105</f>
        <v>2042619.3292634934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3.3067382157741898</v>
      </c>
      <c r="E106" s="10">
        <f t="shared" ref="E106:E117" si="117">D105</f>
        <v>7.1300825968064503</v>
      </c>
      <c r="F106" s="7" t="s">
        <v>83</v>
      </c>
      <c r="G106" s="1">
        <v>2</v>
      </c>
      <c r="H106" s="9">
        <f t="shared" si="99"/>
        <v>3.3067382157741898</v>
      </c>
      <c r="I106" s="9">
        <f t="shared" si="100"/>
        <v>276.45673821577418</v>
      </c>
      <c r="J106" s="9">
        <f t="shared" si="101"/>
        <v>2.6691773081318017E-2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1.2678207767850864</v>
      </c>
      <c r="P106" s="9">
        <f t="shared" si="104"/>
        <v>3.3840384481727867E-2</v>
      </c>
      <c r="Q106" s="12">
        <f t="shared" si="105"/>
        <v>1.015211534451836E-2</v>
      </c>
      <c r="R106" s="9">
        <f t="shared" si="106"/>
        <v>0.19436706250000002</v>
      </c>
      <c r="S106" s="13">
        <f t="shared" si="107"/>
        <v>5.2231665252019534E-2</v>
      </c>
      <c r="T106" s="2">
        <f t="shared" si="108"/>
        <v>0.01</v>
      </c>
      <c r="U106" s="14">
        <f t="shared" si="109"/>
        <v>5.2231665252019531E-4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6.0123166525201952E-3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2648.8333333333335</v>
      </c>
      <c r="AX106" s="1">
        <f t="shared" si="116"/>
        <v>2073929.3250300919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4.4090084624827597</v>
      </c>
      <c r="E107" s="10">
        <f t="shared" si="117"/>
        <v>3.3067382157741898</v>
      </c>
      <c r="F107" s="7" t="s">
        <v>83</v>
      </c>
      <c r="G107" s="1">
        <v>3</v>
      </c>
      <c r="H107" s="9">
        <f t="shared" si="99"/>
        <v>4.4090084624827597</v>
      </c>
      <c r="I107" s="9">
        <f t="shared" si="100"/>
        <v>277.55900846248272</v>
      </c>
      <c r="J107" s="9">
        <f t="shared" si="101"/>
        <v>3.0698824149297796E-2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1.8818706006366921</v>
      </c>
      <c r="P107" s="9">
        <f t="shared" si="104"/>
        <v>5.7771214640679233E-2</v>
      </c>
      <c r="Q107" s="12">
        <f t="shared" si="105"/>
        <v>1.7331364392203768E-2</v>
      </c>
      <c r="R107" s="9">
        <f t="shared" si="106"/>
        <v>0.19436706250000002</v>
      </c>
      <c r="S107" s="13">
        <f t="shared" si="107"/>
        <v>8.9168216925662319E-2</v>
      </c>
      <c r="T107" s="2">
        <f t="shared" si="108"/>
        <v>0.01</v>
      </c>
      <c r="U107" s="14">
        <f t="shared" si="109"/>
        <v>8.9168216925662323E-4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6.3816821692566231E-3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2648.8333333333335</v>
      </c>
      <c r="AX107" s="1">
        <f t="shared" si="116"/>
        <v>2201340.7740750238</v>
      </c>
    </row>
    <row r="108" spans="1:50" x14ac:dyDescent="0.15">
      <c r="C108" s="7">
        <v>3</v>
      </c>
      <c r="D108" s="8">
        <v>9.4058438526451607</v>
      </c>
      <c r="E108" s="10">
        <f t="shared" si="117"/>
        <v>4.4090084624827597</v>
      </c>
      <c r="F108" s="7" t="s">
        <v>83</v>
      </c>
      <c r="G108" s="1">
        <v>4</v>
      </c>
      <c r="H108" s="9">
        <f t="shared" si="99"/>
        <v>9.4058438526451607</v>
      </c>
      <c r="I108" s="9">
        <f t="shared" si="100"/>
        <v>282.55584385264513</v>
      </c>
      <c r="J108" s="9">
        <f t="shared" si="101"/>
        <v>5.7088056195312202E-2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2.4719895943293464</v>
      </c>
      <c r="P108" s="9">
        <f t="shared" si="104"/>
        <v>0.14112108087530073</v>
      </c>
      <c r="Q108" s="12">
        <f t="shared" si="105"/>
        <v>4.2336324262590215E-2</v>
      </c>
      <c r="R108" s="9">
        <f t="shared" si="106"/>
        <v>0.19436706250000002</v>
      </c>
      <c r="S108" s="13">
        <f t="shared" si="107"/>
        <v>0.21781635076462716</v>
      </c>
      <c r="T108" s="2">
        <f t="shared" si="108"/>
        <v>0.01</v>
      </c>
      <c r="U108" s="14">
        <f t="shared" si="109"/>
        <v>2.1781635076462717E-3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7.6681635076462718E-3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2648.8333333333335</v>
      </c>
      <c r="AX108" s="1">
        <f t="shared" si="116"/>
        <v>2645108.3811374148</v>
      </c>
    </row>
    <row r="109" spans="1:50" x14ac:dyDescent="0.15">
      <c r="C109" s="7">
        <v>4</v>
      </c>
      <c r="D109" s="8">
        <v>13.511403123233301</v>
      </c>
      <c r="E109" s="10">
        <f t="shared" si="117"/>
        <v>9.4058438526451607</v>
      </c>
      <c r="F109" s="7" t="s">
        <v>83</v>
      </c>
      <c r="G109" s="1">
        <v>5</v>
      </c>
      <c r="H109" s="9">
        <f t="shared" si="99"/>
        <v>13.511403123233301</v>
      </c>
      <c r="I109" s="9">
        <f t="shared" si="100"/>
        <v>286.6614031232333</v>
      </c>
      <c r="J109" s="9">
        <f t="shared" si="101"/>
        <v>9.3515395240261603E-2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2.2143250877813436</v>
      </c>
      <c r="O109" s="9">
        <f t="shared" si="118"/>
        <v>0.76443363400603559</v>
      </c>
      <c r="P109" s="9">
        <f t="shared" si="104"/>
        <v>7.1486313419023895E-2</v>
      </c>
      <c r="Q109" s="12">
        <f t="shared" si="105"/>
        <v>2.1445894025707169E-2</v>
      </c>
      <c r="R109" s="9">
        <f t="shared" si="106"/>
        <v>0.19436706250000002</v>
      </c>
      <c r="S109" s="13">
        <f t="shared" si="107"/>
        <v>0.1103370794920933</v>
      </c>
      <c r="T109" s="2">
        <f t="shared" si="108"/>
        <v>0.01</v>
      </c>
      <c r="U109" s="14">
        <f t="shared" si="109"/>
        <v>1.1033707949209331E-3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6.5933707949209332E-3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2648.8333333333335</v>
      </c>
      <c r="AX109" s="1">
        <f t="shared" si="116"/>
        <v>2274362.0858112415</v>
      </c>
    </row>
    <row r="110" spans="1:50" x14ac:dyDescent="0.15">
      <c r="C110" s="7">
        <v>5</v>
      </c>
      <c r="D110" s="8">
        <v>17.2636907796774</v>
      </c>
      <c r="E110" s="10">
        <f t="shared" si="117"/>
        <v>13.511403123233301</v>
      </c>
      <c r="F110" s="7" t="s">
        <v>85</v>
      </c>
      <c r="G110" s="1">
        <v>6</v>
      </c>
      <c r="H110" s="9">
        <f t="shared" si="99"/>
        <v>17.2636907796774</v>
      </c>
      <c r="I110" s="9">
        <f t="shared" si="100"/>
        <v>290.41369077967738</v>
      </c>
      <c r="J110" s="9">
        <f t="shared" si="101"/>
        <v>0.14503653197549077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1.3408375289203454</v>
      </c>
      <c r="P110" s="9">
        <f t="shared" si="104"/>
        <v>0.1944704251371937</v>
      </c>
      <c r="Q110" s="12">
        <f t="shared" si="105"/>
        <v>5.8341127541158111E-2</v>
      </c>
      <c r="R110" s="9">
        <f t="shared" si="106"/>
        <v>0.19436706250000002</v>
      </c>
      <c r="S110" s="13">
        <f t="shared" si="107"/>
        <v>0.3001595372732358</v>
      </c>
      <c r="T110" s="2">
        <f t="shared" si="108"/>
        <v>0.01</v>
      </c>
      <c r="U110" s="14">
        <f t="shared" si="109"/>
        <v>3.0015953727323581E-3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8.49159537273236E-3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2648.8333333333335</v>
      </c>
      <c r="AX110" s="1">
        <f t="shared" si="116"/>
        <v>2929148.5591360941</v>
      </c>
    </row>
    <row r="111" spans="1:50" x14ac:dyDescent="0.15">
      <c r="C111" s="7">
        <v>6</v>
      </c>
      <c r="D111" s="8">
        <v>23.351926874666699</v>
      </c>
      <c r="E111" s="10">
        <f t="shared" si="117"/>
        <v>17.2636907796774</v>
      </c>
      <c r="F111" s="7" t="s">
        <v>83</v>
      </c>
      <c r="G111" s="1">
        <v>7</v>
      </c>
      <c r="H111" s="9">
        <f t="shared" si="99"/>
        <v>23.351926874666699</v>
      </c>
      <c r="I111" s="9">
        <f t="shared" si="100"/>
        <v>296.50192687466665</v>
      </c>
      <c r="J111" s="9">
        <f t="shared" si="101"/>
        <v>0.28870926641397421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1.7942573121164851</v>
      </c>
      <c r="P111" s="9">
        <f t="shared" si="104"/>
        <v>0.51801871233905961</v>
      </c>
      <c r="Q111" s="12">
        <f t="shared" si="105"/>
        <v>0.15540561370171788</v>
      </c>
      <c r="R111" s="9">
        <f t="shared" si="106"/>
        <v>0.19436706250000002</v>
      </c>
      <c r="S111" s="13">
        <f t="shared" si="107"/>
        <v>0.79954706164125855</v>
      </c>
      <c r="T111" s="2">
        <f t="shared" si="108"/>
        <v>0.01</v>
      </c>
      <c r="U111" s="14">
        <f t="shared" si="109"/>
        <v>7.9954706164125852E-3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2.2895470616412589E-2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2648.8333333333335</v>
      </c>
      <c r="AX111" s="1">
        <f t="shared" si="116"/>
        <v>7897719.0766955148</v>
      </c>
    </row>
    <row r="112" spans="1:50" x14ac:dyDescent="0.15">
      <c r="C112" s="7">
        <v>7</v>
      </c>
      <c r="D112" s="8">
        <v>26.529224106451601</v>
      </c>
      <c r="E112" s="10">
        <f t="shared" si="117"/>
        <v>23.351926874666699</v>
      </c>
      <c r="F112" s="7" t="s">
        <v>83</v>
      </c>
      <c r="G112" s="1">
        <v>8</v>
      </c>
      <c r="H112" s="9">
        <f t="shared" si="99"/>
        <v>26.529224106451601</v>
      </c>
      <c r="I112" s="9">
        <f t="shared" si="100"/>
        <v>299.67922410645156</v>
      </c>
      <c r="J112" s="9">
        <f t="shared" si="101"/>
        <v>0.40894826827273262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1.924128808110759</v>
      </c>
      <c r="P112" s="9">
        <f t="shared" si="104"/>
        <v>0.78686914401057195</v>
      </c>
      <c r="Q112" s="12">
        <f t="shared" si="105"/>
        <v>0.23606074320317158</v>
      </c>
      <c r="R112" s="9">
        <f t="shared" si="106"/>
        <v>0.19436706250000002</v>
      </c>
      <c r="S112" s="13">
        <f t="shared" si="107"/>
        <v>1.214510010939593</v>
      </c>
      <c r="T112" s="2">
        <f t="shared" si="108"/>
        <v>0.01</v>
      </c>
      <c r="U112" s="14">
        <f t="shared" si="109"/>
        <v>1.2145100109395931E-2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2.7045100109395932E-2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2648.8333333333335</v>
      </c>
      <c r="AX112" s="1">
        <f t="shared" si="116"/>
        <v>9329120.4467315543</v>
      </c>
    </row>
    <row r="113" spans="1:53" x14ac:dyDescent="0.15">
      <c r="C113" s="7">
        <v>8</v>
      </c>
      <c r="D113" s="8">
        <v>25.3494149532258</v>
      </c>
      <c r="E113" s="10">
        <f t="shared" si="117"/>
        <v>26.529224106451601</v>
      </c>
      <c r="F113" s="7" t="s">
        <v>83</v>
      </c>
      <c r="G113" s="1">
        <v>9</v>
      </c>
      <c r="H113" s="9">
        <f t="shared" si="99"/>
        <v>25.3494149532258</v>
      </c>
      <c r="I113" s="9">
        <f t="shared" si="100"/>
        <v>298.49941495322577</v>
      </c>
      <c r="J113" s="9">
        <f t="shared" si="101"/>
        <v>0.35966398474593292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1.7851498724335204</v>
      </c>
      <c r="P113" s="9">
        <f t="shared" si="104"/>
        <v>0.64205411648813382</v>
      </c>
      <c r="Q113" s="12">
        <f t="shared" si="105"/>
        <v>0.19261623494644015</v>
      </c>
      <c r="R113" s="9">
        <f t="shared" si="106"/>
        <v>0.19436706250000002</v>
      </c>
      <c r="S113" s="13">
        <f t="shared" si="107"/>
        <v>0.99099215921133821</v>
      </c>
      <c r="T113" s="2">
        <f t="shared" si="108"/>
        <v>0.01</v>
      </c>
      <c r="U113" s="14">
        <f t="shared" si="109"/>
        <v>9.909921592113383E-3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2.4809921592113385E-2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2648.8333333333335</v>
      </c>
      <c r="AX113" s="1">
        <f t="shared" si="116"/>
        <v>8558102.7938728295</v>
      </c>
    </row>
    <row r="114" spans="1:53" x14ac:dyDescent="0.15">
      <c r="C114" s="7">
        <v>9</v>
      </c>
      <c r="D114" s="8">
        <v>21.437421921999999</v>
      </c>
      <c r="E114" s="10">
        <f t="shared" si="117"/>
        <v>25.3494149532258</v>
      </c>
      <c r="F114" s="7" t="s">
        <v>83</v>
      </c>
      <c r="G114" s="1">
        <v>10</v>
      </c>
      <c r="H114" s="9">
        <f t="shared" si="99"/>
        <v>21.437421921999999</v>
      </c>
      <c r="I114" s="9">
        <f t="shared" si="100"/>
        <v>294.58742192199998</v>
      </c>
      <c r="J114" s="9">
        <f t="shared" si="101"/>
        <v>0.23322471531723063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1.79098596427872</v>
      </c>
      <c r="P114" s="9">
        <f t="shared" si="104"/>
        <v>0.41770219165606026</v>
      </c>
      <c r="Q114" s="12">
        <f t="shared" si="105"/>
        <v>0.12531065749681808</v>
      </c>
      <c r="R114" s="9">
        <f t="shared" si="106"/>
        <v>0.19436706250000002</v>
      </c>
      <c r="S114" s="13">
        <f t="shared" si="107"/>
        <v>0.64471138208830037</v>
      </c>
      <c r="T114" s="2">
        <f t="shared" si="108"/>
        <v>0.01</v>
      </c>
      <c r="U114" s="14">
        <f t="shared" si="109"/>
        <v>6.4471138208830039E-3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2.1347113820883001E-2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2648.8333333333335</v>
      </c>
      <c r="AX114" s="1">
        <f t="shared" si="116"/>
        <v>7363618.3715185188</v>
      </c>
    </row>
    <row r="115" spans="1:53" x14ac:dyDescent="0.15">
      <c r="C115" s="7">
        <v>10</v>
      </c>
      <c r="D115" s="8">
        <v>17.970564796451601</v>
      </c>
      <c r="E115" s="10">
        <f t="shared" si="117"/>
        <v>21.437421921999999</v>
      </c>
      <c r="F115" s="7" t="s">
        <v>83</v>
      </c>
      <c r="G115" s="1">
        <v>11</v>
      </c>
      <c r="H115" s="9">
        <f t="shared" si="99"/>
        <v>17.970564796451601</v>
      </c>
      <c r="I115" s="9">
        <f t="shared" si="100"/>
        <v>291.12056479645156</v>
      </c>
      <c r="J115" s="9">
        <f t="shared" si="101"/>
        <v>0.15733759626553842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1.3046195839915269</v>
      </c>
      <c r="O115" s="9">
        <f t="shared" si="118"/>
        <v>0.71655439696446654</v>
      </c>
      <c r="P115" s="9">
        <f t="shared" si="104"/>
        <v>0.11274094641189158</v>
      </c>
      <c r="Q115" s="12">
        <f t="shared" si="105"/>
        <v>3.3822283923567474E-2</v>
      </c>
      <c r="R115" s="9">
        <f t="shared" si="106"/>
        <v>0.19436706250000002</v>
      </c>
      <c r="S115" s="13">
        <f t="shared" si="107"/>
        <v>0.17401242519455923</v>
      </c>
      <c r="T115" s="2">
        <f t="shared" si="108"/>
        <v>0.01</v>
      </c>
      <c r="U115" s="14">
        <f t="shared" si="109"/>
        <v>1.7401242519455922E-3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7.2301242519455921E-3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2648.8333333333335</v>
      </c>
      <c r="AX115" s="1">
        <f t="shared" si="116"/>
        <v>2494008.1463333825</v>
      </c>
    </row>
    <row r="116" spans="1:53" x14ac:dyDescent="0.15">
      <c r="C116" s="7">
        <v>11</v>
      </c>
      <c r="D116" s="8">
        <v>12.8179521286667</v>
      </c>
      <c r="E116" s="10">
        <f t="shared" si="117"/>
        <v>17.970564796451601</v>
      </c>
      <c r="F116" s="7" t="s">
        <v>85</v>
      </c>
      <c r="G116" s="1">
        <v>12</v>
      </c>
      <c r="H116" s="9">
        <f t="shared" si="99"/>
        <v>12.8179521286667</v>
      </c>
      <c r="I116" s="9">
        <f t="shared" si="100"/>
        <v>285.9679521286667</v>
      </c>
      <c r="J116" s="9">
        <f t="shared" si="101"/>
        <v>8.6121634451389845E-2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1.2517036588859085</v>
      </c>
      <c r="P116" s="9">
        <f t="shared" si="104"/>
        <v>0.10779876495203938</v>
      </c>
      <c r="Q116" s="12">
        <f t="shared" si="105"/>
        <v>3.2339629485611816E-2</v>
      </c>
      <c r="R116" s="9">
        <f t="shared" si="106"/>
        <v>0.19436706250000002</v>
      </c>
      <c r="S116" s="13">
        <f t="shared" si="107"/>
        <v>0.16638430951032052</v>
      </c>
      <c r="T116" s="2">
        <f t="shared" si="108"/>
        <v>0.01</v>
      </c>
      <c r="U116" s="14">
        <f t="shared" si="109"/>
        <v>1.6638430951032052E-3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7.1538430951032057E-3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2648.8333333333335</v>
      </c>
      <c r="AX116" s="1">
        <f t="shared" si="116"/>
        <v>2467695.2062030034</v>
      </c>
      <c r="AY116" s="1">
        <f>SUM(AX105:AX116)</f>
        <v>52276772.495808177</v>
      </c>
    </row>
    <row r="117" spans="1:53" x14ac:dyDescent="0.15">
      <c r="C117" s="7">
        <v>12</v>
      </c>
      <c r="D117" s="8">
        <v>6.5462422800322599</v>
      </c>
      <c r="E117" s="10">
        <f t="shared" si="117"/>
        <v>12.8179521286667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7.1300825968064503</v>
      </c>
      <c r="E121" s="7"/>
      <c r="F121" s="7"/>
      <c r="G121" s="1">
        <v>1</v>
      </c>
      <c r="H121" s="9">
        <f t="shared" ref="H121:H132" si="119">E122</f>
        <v>7.1300825968064503</v>
      </c>
      <c r="I121" s="9">
        <f t="shared" ref="I121:I132" si="120">H121+273.15</f>
        <v>280.28008259680644</v>
      </c>
      <c r="J121" s="9">
        <f t="shared" ref="J121:J132" si="121">EXP(($C$15*(I121-$C$13))/($C$16*I121*$C$13))</f>
        <v>4.3154904213640134E-2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1.2286201229623346E-2</v>
      </c>
      <c r="Q121" s="12">
        <f t="shared" ref="Q121:Q132" si="125">P121*$B$123</f>
        <v>4.0544464057757044E-3</v>
      </c>
      <c r="R121" s="9">
        <f t="shared" ref="R121:R132" si="126">L121*$B$123</f>
        <v>9.3951000000000007E-2</v>
      </c>
      <c r="S121" s="13">
        <f t="shared" ref="S121:S132" si="127">Q121/R121</f>
        <v>4.3154904213640134E-2</v>
      </c>
      <c r="T121" s="2">
        <f t="shared" ref="T121:T132" si="128">$B$122/100</f>
        <v>0.01</v>
      </c>
      <c r="U121" s="14">
        <f t="shared" ref="U121:U132" si="129">S121*T121</f>
        <v>4.3154904213640134E-4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5.921549042136401E-3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2410.5833333333335</v>
      </c>
      <c r="AX121" s="1">
        <f t="shared" ref="AX121:AX132" si="136">AW121*10000*AV121*0.67*AU121*AT121</f>
        <v>898532.29210702132</v>
      </c>
      <c r="AZ121" s="1">
        <f t="shared" ref="AZ121:AZ132" si="137">$E$9/12</f>
        <v>1281.0833333333333</v>
      </c>
      <c r="BA121" s="1">
        <f t="shared" ref="BA121:BA132" si="138">AZ121*10000*AV121*0.67*AU121*AT121</f>
        <v>477517.09221700265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3.3067382157741898</v>
      </c>
      <c r="E122" s="10">
        <f t="shared" ref="E122:E133" si="139">D121</f>
        <v>7.1300825968064503</v>
      </c>
      <c r="F122" s="7" t="s">
        <v>83</v>
      </c>
      <c r="G122" s="1">
        <v>2</v>
      </c>
      <c r="H122" s="9">
        <f t="shared" si="119"/>
        <v>3.3067382157741898</v>
      </c>
      <c r="I122" s="9">
        <f t="shared" si="120"/>
        <v>276.45673821577418</v>
      </c>
      <c r="J122" s="9">
        <f t="shared" si="121"/>
        <v>2.6691773081318017E-2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0.5571137987703767</v>
      </c>
      <c r="P122" s="9">
        <f t="shared" si="124"/>
        <v>1.4870355097249963E-2</v>
      </c>
      <c r="Q122" s="12">
        <f t="shared" si="125"/>
        <v>4.907217182092488E-3</v>
      </c>
      <c r="R122" s="9">
        <f t="shared" si="126"/>
        <v>9.3951000000000007E-2</v>
      </c>
      <c r="S122" s="13">
        <f t="shared" si="127"/>
        <v>5.2231665252019541E-2</v>
      </c>
      <c r="T122" s="2">
        <f t="shared" si="128"/>
        <v>0.01</v>
      </c>
      <c r="U122" s="14">
        <f t="shared" si="129"/>
        <v>5.2231665252019542E-4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6.0123166525201952E-3</v>
      </c>
      <c r="AU122" s="9">
        <f t="shared" si="133"/>
        <v>28.47</v>
      </c>
      <c r="AV122" s="1">
        <f t="shared" si="134"/>
        <v>0.33</v>
      </c>
      <c r="AW122" s="1">
        <f t="shared" si="135"/>
        <v>2410.5833333333335</v>
      </c>
      <c r="AX122" s="1">
        <f t="shared" si="136"/>
        <v>912305.31474465923</v>
      </c>
      <c r="AZ122" s="1">
        <f t="shared" si="137"/>
        <v>1281.0833333333333</v>
      </c>
      <c r="BA122" s="1">
        <f t="shared" si="138"/>
        <v>484836.64408924681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4.4090084624827597</v>
      </c>
      <c r="E123" s="10">
        <f t="shared" si="139"/>
        <v>3.3067382157741898</v>
      </c>
      <c r="F123" s="7" t="s">
        <v>83</v>
      </c>
      <c r="G123" s="1">
        <v>3</v>
      </c>
      <c r="H123" s="9">
        <f t="shared" si="119"/>
        <v>4.4090084624827597</v>
      </c>
      <c r="I123" s="9">
        <f t="shared" si="120"/>
        <v>277.55900846248272</v>
      </c>
      <c r="J123" s="9">
        <f t="shared" si="121"/>
        <v>3.0698824149297796E-2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0.82694344367312667</v>
      </c>
      <c r="P123" s="9">
        <f t="shared" si="124"/>
        <v>2.5386191358736064E-2</v>
      </c>
      <c r="Q123" s="12">
        <f t="shared" si="125"/>
        <v>8.3774431483829015E-3</v>
      </c>
      <c r="R123" s="9">
        <f t="shared" si="126"/>
        <v>9.3951000000000007E-2</v>
      </c>
      <c r="S123" s="13">
        <f t="shared" si="127"/>
        <v>8.9168216925662319E-2</v>
      </c>
      <c r="T123" s="2">
        <f t="shared" si="128"/>
        <v>0.01</v>
      </c>
      <c r="U123" s="14">
        <f t="shared" si="129"/>
        <v>8.9168216925662323E-4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6.3816821692566231E-3</v>
      </c>
      <c r="AU123" s="9">
        <f t="shared" si="133"/>
        <v>28.47</v>
      </c>
      <c r="AV123" s="1">
        <f t="shared" si="134"/>
        <v>0.33</v>
      </c>
      <c r="AW123" s="1">
        <f t="shared" si="135"/>
        <v>2410.5833333333335</v>
      </c>
      <c r="AX123" s="1">
        <f t="shared" si="136"/>
        <v>968352.61622216878</v>
      </c>
      <c r="AZ123" s="1">
        <f t="shared" si="137"/>
        <v>1281.0833333333333</v>
      </c>
      <c r="BA123" s="1">
        <f t="shared" si="138"/>
        <v>514622.49003295874</v>
      </c>
    </row>
    <row r="124" spans="1:53" x14ac:dyDescent="0.15">
      <c r="C124" s="7">
        <v>3</v>
      </c>
      <c r="D124" s="8">
        <v>9.4058438526451607</v>
      </c>
      <c r="E124" s="10">
        <f t="shared" si="139"/>
        <v>4.4090084624827597</v>
      </c>
      <c r="F124" s="7" t="s">
        <v>83</v>
      </c>
      <c r="G124" s="1">
        <v>4</v>
      </c>
      <c r="H124" s="9">
        <f t="shared" si="119"/>
        <v>9.4058438526451607</v>
      </c>
      <c r="I124" s="9">
        <f t="shared" si="120"/>
        <v>282.55584385264513</v>
      </c>
      <c r="J124" s="9">
        <f t="shared" si="121"/>
        <v>5.7088056195312202E-2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1.0862572523143905</v>
      </c>
      <c r="P124" s="9">
        <f t="shared" si="124"/>
        <v>6.2012315062689352E-2</v>
      </c>
      <c r="Q124" s="12">
        <f t="shared" si="125"/>
        <v>2.0464063970687486E-2</v>
      </c>
      <c r="R124" s="9">
        <f t="shared" si="126"/>
        <v>9.3951000000000007E-2</v>
      </c>
      <c r="S124" s="13">
        <f t="shared" si="127"/>
        <v>0.21781635076462713</v>
      </c>
      <c r="T124" s="2">
        <f t="shared" si="128"/>
        <v>0.01</v>
      </c>
      <c r="U124" s="14">
        <f t="shared" si="129"/>
        <v>2.1781635076462713E-3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7.6681635076462718E-3</v>
      </c>
      <c r="AU124" s="9">
        <f t="shared" si="133"/>
        <v>28.47</v>
      </c>
      <c r="AV124" s="1">
        <f t="shared" si="134"/>
        <v>0.33</v>
      </c>
      <c r="AW124" s="1">
        <f t="shared" si="135"/>
        <v>2410.5833333333335</v>
      </c>
      <c r="AX124" s="1">
        <f t="shared" si="136"/>
        <v>1163562.521182968</v>
      </c>
      <c r="AZ124" s="1">
        <f t="shared" si="137"/>
        <v>1281.0833333333333</v>
      </c>
      <c r="BA124" s="1">
        <f t="shared" si="138"/>
        <v>618365.07892784476</v>
      </c>
    </row>
    <row r="125" spans="1:53" x14ac:dyDescent="0.15">
      <c r="C125" s="7">
        <v>4</v>
      </c>
      <c r="D125" s="8">
        <v>13.511403123233301</v>
      </c>
      <c r="E125" s="10">
        <f t="shared" si="139"/>
        <v>9.4058438526451607</v>
      </c>
      <c r="F125" s="7" t="s">
        <v>83</v>
      </c>
      <c r="G125" s="1">
        <v>5</v>
      </c>
      <c r="H125" s="9">
        <f t="shared" si="119"/>
        <v>13.511403123233301</v>
      </c>
      <c r="I125" s="9">
        <f t="shared" si="120"/>
        <v>286.6614031232333</v>
      </c>
      <c r="J125" s="9">
        <f t="shared" si="121"/>
        <v>9.3515395240261603E-2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0.97303269038911611</v>
      </c>
      <c r="O125" s="9">
        <f t="shared" si="140"/>
        <v>0.33591224686258492</v>
      </c>
      <c r="P125" s="9">
        <f t="shared" si="124"/>
        <v>3.1412966531398953E-2</v>
      </c>
      <c r="Q125" s="12">
        <f t="shared" si="125"/>
        <v>1.0366278955361656E-2</v>
      </c>
      <c r="R125" s="9">
        <f t="shared" si="126"/>
        <v>9.3951000000000007E-2</v>
      </c>
      <c r="S125" s="13">
        <f t="shared" si="127"/>
        <v>0.11033707949209327</v>
      </c>
      <c r="T125" s="2">
        <f t="shared" si="128"/>
        <v>0.01</v>
      </c>
      <c r="U125" s="14">
        <f t="shared" si="129"/>
        <v>1.1033707949209327E-3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6.5933707949209332E-3</v>
      </c>
      <c r="AU125" s="9">
        <f t="shared" si="133"/>
        <v>28.47</v>
      </c>
      <c r="AV125" s="1">
        <f t="shared" si="134"/>
        <v>0.33</v>
      </c>
      <c r="AW125" s="1">
        <f t="shared" si="135"/>
        <v>2410.5833333333335</v>
      </c>
      <c r="AX125" s="1">
        <f t="shared" si="136"/>
        <v>1000474.1210307337</v>
      </c>
      <c r="AZ125" s="1">
        <f t="shared" si="137"/>
        <v>1281.0833333333333</v>
      </c>
      <c r="BA125" s="1">
        <f t="shared" si="138"/>
        <v>531693.18154684082</v>
      </c>
    </row>
    <row r="126" spans="1:53" x14ac:dyDescent="0.15">
      <c r="C126" s="7">
        <v>5</v>
      </c>
      <c r="D126" s="8">
        <v>17.2636907796774</v>
      </c>
      <c r="E126" s="10">
        <f t="shared" si="139"/>
        <v>13.511403123233301</v>
      </c>
      <c r="F126" s="7" t="s">
        <v>85</v>
      </c>
      <c r="G126" s="1">
        <v>6</v>
      </c>
      <c r="H126" s="9">
        <f t="shared" si="119"/>
        <v>17.2636907796774</v>
      </c>
      <c r="I126" s="9">
        <f t="shared" si="120"/>
        <v>290.41369077967738</v>
      </c>
      <c r="J126" s="9">
        <f t="shared" si="121"/>
        <v>0.14503653197549077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0.58919928033118607</v>
      </c>
      <c r="P126" s="9">
        <f t="shared" si="124"/>
        <v>8.5455420261690215E-2</v>
      </c>
      <c r="Q126" s="12">
        <f t="shared" si="125"/>
        <v>2.8200288686357773E-2</v>
      </c>
      <c r="R126" s="9">
        <f t="shared" si="126"/>
        <v>9.3951000000000007E-2</v>
      </c>
      <c r="S126" s="13">
        <f t="shared" si="127"/>
        <v>0.30015953727323574</v>
      </c>
      <c r="T126" s="2">
        <f t="shared" si="128"/>
        <v>0.01</v>
      </c>
      <c r="U126" s="14">
        <f t="shared" si="129"/>
        <v>3.0015953727323577E-3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8.4915953727323565E-3</v>
      </c>
      <c r="AU126" s="9">
        <f t="shared" si="133"/>
        <v>28.47</v>
      </c>
      <c r="AV126" s="1">
        <f t="shared" si="134"/>
        <v>0.33</v>
      </c>
      <c r="AW126" s="1">
        <f t="shared" si="135"/>
        <v>2410.5833333333335</v>
      </c>
      <c r="AX126" s="1">
        <f t="shared" si="136"/>
        <v>1288509.5774118265</v>
      </c>
      <c r="AZ126" s="1">
        <f t="shared" si="137"/>
        <v>1281.0833333333333</v>
      </c>
      <c r="BA126" s="1">
        <f t="shared" si="138"/>
        <v>684767.09418716095</v>
      </c>
    </row>
    <row r="127" spans="1:53" x14ac:dyDescent="0.15">
      <c r="C127" s="7">
        <v>6</v>
      </c>
      <c r="D127" s="8">
        <v>23.351926874666699</v>
      </c>
      <c r="E127" s="10">
        <f t="shared" si="139"/>
        <v>17.2636907796774</v>
      </c>
      <c r="F127" s="7" t="s">
        <v>83</v>
      </c>
      <c r="G127" s="1">
        <v>7</v>
      </c>
      <c r="H127" s="9">
        <f t="shared" si="119"/>
        <v>23.351926874666699</v>
      </c>
      <c r="I127" s="9">
        <f t="shared" si="120"/>
        <v>296.50192687466665</v>
      </c>
      <c r="J127" s="9">
        <f t="shared" si="121"/>
        <v>0.28870926641397421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0.78844386006949585</v>
      </c>
      <c r="P127" s="9">
        <f t="shared" si="124"/>
        <v>0.22763104844926627</v>
      </c>
      <c r="Q127" s="12">
        <f t="shared" si="125"/>
        <v>7.5118245988257865E-2</v>
      </c>
      <c r="R127" s="9">
        <f t="shared" si="126"/>
        <v>9.3951000000000007E-2</v>
      </c>
      <c r="S127" s="13">
        <f t="shared" si="127"/>
        <v>0.79954706164125833</v>
      </c>
      <c r="T127" s="2">
        <f t="shared" si="128"/>
        <v>0.01</v>
      </c>
      <c r="U127" s="14">
        <f t="shared" si="129"/>
        <v>7.9954706164125835E-3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2.2895470616412582E-2</v>
      </c>
      <c r="AU127" s="9">
        <f t="shared" si="133"/>
        <v>28.47</v>
      </c>
      <c r="AV127" s="1">
        <f t="shared" si="134"/>
        <v>0.33</v>
      </c>
      <c r="AW127" s="1">
        <f t="shared" si="135"/>
        <v>2410.5833333333335</v>
      </c>
      <c r="AX127" s="1">
        <f t="shared" si="136"/>
        <v>3474144.9484663876</v>
      </c>
      <c r="AZ127" s="1">
        <f t="shared" si="137"/>
        <v>1281.0833333333333</v>
      </c>
      <c r="BA127" s="1">
        <f t="shared" si="138"/>
        <v>1846303.8093398472</v>
      </c>
    </row>
    <row r="128" spans="1:53" x14ac:dyDescent="0.15">
      <c r="C128" s="7">
        <v>7</v>
      </c>
      <c r="D128" s="8">
        <v>26.529224106451601</v>
      </c>
      <c r="E128" s="10">
        <f t="shared" si="139"/>
        <v>23.351926874666699</v>
      </c>
      <c r="F128" s="7" t="s">
        <v>83</v>
      </c>
      <c r="G128" s="1">
        <v>8</v>
      </c>
      <c r="H128" s="9">
        <f t="shared" si="119"/>
        <v>26.529224106451601</v>
      </c>
      <c r="I128" s="9">
        <f t="shared" si="120"/>
        <v>299.67922410645156</v>
      </c>
      <c r="J128" s="9">
        <f t="shared" si="121"/>
        <v>0.40894826827273262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0.84551281162022951</v>
      </c>
      <c r="P128" s="9">
        <f t="shared" si="124"/>
        <v>0.34577100011450207</v>
      </c>
      <c r="Q128" s="12">
        <f t="shared" si="125"/>
        <v>0.11410443003778568</v>
      </c>
      <c r="R128" s="9">
        <f t="shared" si="126"/>
        <v>9.3951000000000007E-2</v>
      </c>
      <c r="S128" s="13">
        <f t="shared" si="127"/>
        <v>1.2145100109395928</v>
      </c>
      <c r="T128" s="2">
        <f t="shared" si="128"/>
        <v>0.01</v>
      </c>
      <c r="U128" s="14">
        <f t="shared" si="129"/>
        <v>1.2145100109395929E-2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2.7045100109395932E-2</v>
      </c>
      <c r="AU128" s="9">
        <f t="shared" si="133"/>
        <v>28.47</v>
      </c>
      <c r="AV128" s="1">
        <f t="shared" si="134"/>
        <v>0.33</v>
      </c>
      <c r="AW128" s="1">
        <f t="shared" si="135"/>
        <v>2410.5833333333335</v>
      </c>
      <c r="AX128" s="1">
        <f t="shared" si="136"/>
        <v>4103807.2333167745</v>
      </c>
      <c r="AZ128" s="1">
        <f t="shared" si="137"/>
        <v>1281.0833333333333</v>
      </c>
      <c r="BA128" s="1">
        <f t="shared" si="138"/>
        <v>2180932.2984678242</v>
      </c>
    </row>
    <row r="129" spans="1:54" x14ac:dyDescent="0.15">
      <c r="C129" s="7">
        <v>8</v>
      </c>
      <c r="D129" s="8">
        <v>25.3494149532258</v>
      </c>
      <c r="E129" s="10">
        <f t="shared" si="139"/>
        <v>26.529224106451601</v>
      </c>
      <c r="F129" s="7" t="s">
        <v>83</v>
      </c>
      <c r="G129" s="1">
        <v>9</v>
      </c>
      <c r="H129" s="9">
        <f t="shared" si="119"/>
        <v>25.3494149532258</v>
      </c>
      <c r="I129" s="9">
        <f t="shared" si="120"/>
        <v>298.49941495322577</v>
      </c>
      <c r="J129" s="9">
        <f t="shared" si="121"/>
        <v>0.35966398474593292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0.78444181150572745</v>
      </c>
      <c r="P129" s="9">
        <f t="shared" si="124"/>
        <v>0.28213546772746795</v>
      </c>
      <c r="Q129" s="12">
        <f t="shared" si="125"/>
        <v>9.3104704350064432E-2</v>
      </c>
      <c r="R129" s="9">
        <f t="shared" si="126"/>
        <v>9.3951000000000007E-2</v>
      </c>
      <c r="S129" s="13">
        <f t="shared" si="127"/>
        <v>0.9909921592113381</v>
      </c>
      <c r="T129" s="2">
        <f t="shared" si="128"/>
        <v>0.01</v>
      </c>
      <c r="U129" s="14">
        <f t="shared" si="129"/>
        <v>9.9099215921133813E-3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2.4809921592113385E-2</v>
      </c>
      <c r="AU129" s="9">
        <f t="shared" si="133"/>
        <v>28.47</v>
      </c>
      <c r="AV129" s="1">
        <f t="shared" si="134"/>
        <v>0.33</v>
      </c>
      <c r="AW129" s="1">
        <f t="shared" si="135"/>
        <v>2410.5833333333335</v>
      </c>
      <c r="AX129" s="1">
        <f t="shared" si="136"/>
        <v>3764642.5887092431</v>
      </c>
      <c r="AZ129" s="1">
        <f t="shared" si="137"/>
        <v>1281.0833333333333</v>
      </c>
      <c r="BA129" s="1">
        <f t="shared" si="138"/>
        <v>2000686.2279609768</v>
      </c>
    </row>
    <row r="130" spans="1:54" x14ac:dyDescent="0.15">
      <c r="C130" s="7">
        <v>9</v>
      </c>
      <c r="D130" s="8">
        <v>21.437421921999999</v>
      </c>
      <c r="E130" s="10">
        <f t="shared" si="139"/>
        <v>25.3494149532258</v>
      </c>
      <c r="F130" s="7" t="s">
        <v>83</v>
      </c>
      <c r="G130" s="1">
        <v>10</v>
      </c>
      <c r="H130" s="9">
        <f t="shared" si="119"/>
        <v>21.437421921999999</v>
      </c>
      <c r="I130" s="9">
        <f t="shared" si="120"/>
        <v>294.58742192199998</v>
      </c>
      <c r="J130" s="9">
        <f t="shared" si="121"/>
        <v>0.23322471531723063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0.78700634377825951</v>
      </c>
      <c r="P130" s="9">
        <f t="shared" si="124"/>
        <v>0.18354933048053912</v>
      </c>
      <c r="Q130" s="12">
        <f t="shared" si="125"/>
        <v>6.0571279058577912E-2</v>
      </c>
      <c r="R130" s="9">
        <f t="shared" si="126"/>
        <v>9.3951000000000007E-2</v>
      </c>
      <c r="S130" s="13">
        <f t="shared" si="127"/>
        <v>0.64471138208830037</v>
      </c>
      <c r="T130" s="2">
        <f t="shared" si="128"/>
        <v>0.01</v>
      </c>
      <c r="U130" s="14">
        <f t="shared" si="129"/>
        <v>6.4471138208830039E-3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2.1347113820883001E-2</v>
      </c>
      <c r="AU130" s="9">
        <f t="shared" si="133"/>
        <v>28.47</v>
      </c>
      <c r="AV130" s="1">
        <f t="shared" si="134"/>
        <v>0.33</v>
      </c>
      <c r="AW130" s="1">
        <f t="shared" si="135"/>
        <v>2410.5833333333335</v>
      </c>
      <c r="AX130" s="1">
        <f t="shared" si="136"/>
        <v>3239198.2190570948</v>
      </c>
      <c r="AZ130" s="1">
        <f t="shared" si="137"/>
        <v>1281.0833333333333</v>
      </c>
      <c r="BA130" s="1">
        <f t="shared" si="138"/>
        <v>1721443.4342159473</v>
      </c>
    </row>
    <row r="131" spans="1:54" x14ac:dyDescent="0.15">
      <c r="C131" s="7">
        <v>10</v>
      </c>
      <c r="D131" s="8">
        <v>17.970564796451601</v>
      </c>
      <c r="E131" s="10">
        <f t="shared" si="139"/>
        <v>21.437421921999999</v>
      </c>
      <c r="F131" s="7" t="s">
        <v>83</v>
      </c>
      <c r="G131" s="1">
        <v>11</v>
      </c>
      <c r="H131" s="9">
        <f t="shared" si="119"/>
        <v>17.970564796451601</v>
      </c>
      <c r="I131" s="9">
        <f t="shared" si="120"/>
        <v>291.12056479645156</v>
      </c>
      <c r="J131" s="9">
        <f t="shared" si="121"/>
        <v>0.15733759626553842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0.57328416263283433</v>
      </c>
      <c r="O131" s="9">
        <f t="shared" si="140"/>
        <v>0.31487285066488602</v>
      </c>
      <c r="P131" s="9">
        <f t="shared" si="124"/>
        <v>4.9541337452891007E-2</v>
      </c>
      <c r="Q131" s="12">
        <f t="shared" si="125"/>
        <v>1.6348641359454033E-2</v>
      </c>
      <c r="R131" s="9">
        <f t="shared" si="126"/>
        <v>9.3951000000000007E-2</v>
      </c>
      <c r="S131" s="13">
        <f t="shared" si="127"/>
        <v>0.1740124251945592</v>
      </c>
      <c r="T131" s="2">
        <f t="shared" si="128"/>
        <v>0.01</v>
      </c>
      <c r="U131" s="14">
        <f t="shared" si="129"/>
        <v>1.740124251945592E-3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7.2301242519455921E-3</v>
      </c>
      <c r="AU131" s="9">
        <f t="shared" si="133"/>
        <v>28.47</v>
      </c>
      <c r="AV131" s="1">
        <f t="shared" si="134"/>
        <v>0.33</v>
      </c>
      <c r="AW131" s="1">
        <f t="shared" si="135"/>
        <v>2410.5833333333335</v>
      </c>
      <c r="AX131" s="1">
        <f t="shared" si="136"/>
        <v>1097094.7078360093</v>
      </c>
      <c r="AZ131" s="1">
        <f t="shared" si="137"/>
        <v>1281.0833333333333</v>
      </c>
      <c r="BA131" s="1">
        <f t="shared" si="138"/>
        <v>583041.34350478672</v>
      </c>
    </row>
    <row r="132" spans="1:54" x14ac:dyDescent="0.15">
      <c r="C132" s="7">
        <v>11</v>
      </c>
      <c r="D132" s="8">
        <v>12.8179521286667</v>
      </c>
      <c r="E132" s="10">
        <f t="shared" si="139"/>
        <v>17.970564796451601</v>
      </c>
      <c r="F132" s="7" t="s">
        <v>85</v>
      </c>
      <c r="G132" s="1">
        <v>12</v>
      </c>
      <c r="H132" s="9">
        <f t="shared" si="119"/>
        <v>12.8179521286667</v>
      </c>
      <c r="I132" s="9">
        <f t="shared" si="120"/>
        <v>285.9679521286667</v>
      </c>
      <c r="J132" s="9">
        <f t="shared" si="121"/>
        <v>8.6121634451389845E-2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0.55003151321199506</v>
      </c>
      <c r="P132" s="9">
        <f t="shared" si="124"/>
        <v>4.736961291758824E-2</v>
      </c>
      <c r="Q132" s="12">
        <f t="shared" si="125"/>
        <v>1.563197226280412E-2</v>
      </c>
      <c r="R132" s="9">
        <f t="shared" si="126"/>
        <v>9.3951000000000007E-2</v>
      </c>
      <c r="S132" s="13">
        <f t="shared" si="127"/>
        <v>0.16638430951032046</v>
      </c>
      <c r="T132" s="2">
        <f t="shared" si="128"/>
        <v>0.01</v>
      </c>
      <c r="U132" s="14">
        <f t="shared" si="129"/>
        <v>1.6638430951032047E-3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7.1538430951032048E-3</v>
      </c>
      <c r="AU132" s="9">
        <f t="shared" si="133"/>
        <v>28.47</v>
      </c>
      <c r="AV132" s="1">
        <f t="shared" si="134"/>
        <v>0.33</v>
      </c>
      <c r="AW132" s="1">
        <f t="shared" si="135"/>
        <v>2410.5833333333335</v>
      </c>
      <c r="AX132" s="1">
        <f t="shared" si="136"/>
        <v>1085519.8509506837</v>
      </c>
      <c r="AY132" s="1">
        <f>SUM(AX121:AX132)</f>
        <v>22996143.991035573</v>
      </c>
      <c r="AZ132" s="1">
        <f t="shared" si="137"/>
        <v>1281.0833333333333</v>
      </c>
      <c r="BA132" s="1">
        <f t="shared" si="138"/>
        <v>576889.98750872398</v>
      </c>
      <c r="BB132" s="1">
        <f>SUM(BA121:BA132)</f>
        <v>12221098.68199916</v>
      </c>
    </row>
    <row r="133" spans="1:54" x14ac:dyDescent="0.15">
      <c r="C133" s="7">
        <v>12</v>
      </c>
      <c r="D133" s="8">
        <v>6.5462422800322599</v>
      </c>
      <c r="E133" s="10">
        <f t="shared" si="139"/>
        <v>12.8179521286667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7.1300825968064503</v>
      </c>
      <c r="E136" s="7"/>
      <c r="F136" s="7"/>
      <c r="G136" s="1">
        <v>1</v>
      </c>
      <c r="H136" s="9">
        <f t="shared" ref="H136:H147" si="141">E137</f>
        <v>7.1300825968064503</v>
      </c>
      <c r="I136" s="9">
        <f t="shared" ref="I136:I147" si="142">H136+273.15</f>
        <v>280.28008259680644</v>
      </c>
      <c r="J136" s="9">
        <f t="shared" ref="J136:J147" si="143">EXP(($C$15*(I136-$C$13))/($C$16*I136*$C$13))</f>
        <v>4.3154904213640134E-2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3.2756640137313102E-2</v>
      </c>
      <c r="Q136" s="12">
        <f t="shared" ref="Q136:Q147" si="147">P136*$B$138</f>
        <v>8.516726435701406E-3</v>
      </c>
      <c r="R136" s="9">
        <f t="shared" ref="R136:R147" si="148">L136*$B$138</f>
        <v>0.19735245833333334</v>
      </c>
      <c r="S136" s="13">
        <f t="shared" ref="S136:S147" si="149">Q136/R136</f>
        <v>4.3154904213640134E-2</v>
      </c>
      <c r="T136" s="2">
        <f t="shared" ref="T136:T147" si="150">$B$137/100</f>
        <v>0.01</v>
      </c>
      <c r="U136" s="14">
        <f t="shared" ref="U136:U147" si="151">S136*T136</f>
        <v>4.3154904213640134E-4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5.921549042136401E-3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3.3067382157741898</v>
      </c>
      <c r="E137" s="10">
        <f t="shared" ref="E137:E148" si="159">D136</f>
        <v>7.1300825968064503</v>
      </c>
      <c r="F137" s="7" t="s">
        <v>83</v>
      </c>
      <c r="G137" s="1">
        <v>2</v>
      </c>
      <c r="H137" s="9">
        <f t="shared" si="141"/>
        <v>3.3067382157741898</v>
      </c>
      <c r="I137" s="9">
        <f t="shared" si="142"/>
        <v>276.45673821577418</v>
      </c>
      <c r="J137" s="9">
        <f t="shared" si="143"/>
        <v>2.6691773081318017E-2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1.4853391931960203</v>
      </c>
      <c r="P137" s="9">
        <f t="shared" si="146"/>
        <v>3.9646336693576152E-2</v>
      </c>
      <c r="Q137" s="12">
        <f t="shared" si="147"/>
        <v>1.0308047540329801E-2</v>
      </c>
      <c r="R137" s="9">
        <f t="shared" si="148"/>
        <v>0.19735245833333334</v>
      </c>
      <c r="S137" s="13">
        <f t="shared" si="149"/>
        <v>5.2231665252019541E-2</v>
      </c>
      <c r="T137" s="2">
        <f t="shared" si="150"/>
        <v>0.01</v>
      </c>
      <c r="U137" s="14">
        <f t="shared" si="151"/>
        <v>5.2231665252019542E-4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6.0123166525201952E-3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4.4090084624827597</v>
      </c>
      <c r="E138" s="10">
        <f t="shared" si="159"/>
        <v>3.3067382157741898</v>
      </c>
      <c r="F138" s="7" t="s">
        <v>83</v>
      </c>
      <c r="G138" s="1">
        <v>3</v>
      </c>
      <c r="H138" s="9">
        <f t="shared" si="141"/>
        <v>4.4090084624827597</v>
      </c>
      <c r="I138" s="9">
        <f t="shared" si="142"/>
        <v>277.55900846248272</v>
      </c>
      <c r="J138" s="9">
        <f t="shared" si="143"/>
        <v>3.0698824149297796E-2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2.2047407731691111</v>
      </c>
      <c r="P138" s="9">
        <f t="shared" si="146"/>
        <v>6.7682949290305397E-2</v>
      </c>
      <c r="Q138" s="12">
        <f t="shared" si="147"/>
        <v>1.7597566815479405E-2</v>
      </c>
      <c r="R138" s="9">
        <f t="shared" si="148"/>
        <v>0.19735245833333334</v>
      </c>
      <c r="S138" s="13">
        <f t="shared" si="149"/>
        <v>8.9168216925662333E-2</v>
      </c>
      <c r="T138" s="2">
        <f t="shared" si="150"/>
        <v>0.01</v>
      </c>
      <c r="U138" s="14">
        <f t="shared" si="151"/>
        <v>8.9168216925662334E-4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6.3816821692566231E-3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9.4058438526451607</v>
      </c>
      <c r="E139" s="10">
        <f t="shared" si="159"/>
        <v>4.4090084624827597</v>
      </c>
      <c r="F139" s="7" t="s">
        <v>83</v>
      </c>
      <c r="G139" s="1">
        <v>4</v>
      </c>
      <c r="H139" s="9">
        <f t="shared" si="141"/>
        <v>9.4058438526451607</v>
      </c>
      <c r="I139" s="9">
        <f t="shared" si="142"/>
        <v>282.55584385264513</v>
      </c>
      <c r="J139" s="9">
        <f t="shared" si="143"/>
        <v>5.7088056195312202E-2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2.8961057405454724</v>
      </c>
      <c r="P139" s="9">
        <f t="shared" si="146"/>
        <v>0.16533304726382619</v>
      </c>
      <c r="Q139" s="12">
        <f t="shared" si="147"/>
        <v>4.2986592288594812E-2</v>
      </c>
      <c r="R139" s="9">
        <f t="shared" si="148"/>
        <v>0.19735245833333334</v>
      </c>
      <c r="S139" s="13">
        <f t="shared" si="149"/>
        <v>0.21781635076462721</v>
      </c>
      <c r="T139" s="2">
        <f t="shared" si="150"/>
        <v>0.01</v>
      </c>
      <c r="U139" s="14">
        <f t="shared" si="151"/>
        <v>2.1781635076462721E-3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7.6681635076462718E-3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13.511403123233301</v>
      </c>
      <c r="E140" s="10">
        <f t="shared" si="159"/>
        <v>9.4058438526451607</v>
      </c>
      <c r="F140" s="7" t="s">
        <v>83</v>
      </c>
      <c r="G140" s="1">
        <v>5</v>
      </c>
      <c r="H140" s="9">
        <f t="shared" si="141"/>
        <v>13.511403123233301</v>
      </c>
      <c r="I140" s="9">
        <f t="shared" si="142"/>
        <v>286.6614031232333</v>
      </c>
      <c r="J140" s="9">
        <f t="shared" si="143"/>
        <v>9.3515395240261603E-2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3.4898206099483131</v>
      </c>
      <c r="P140" s="9">
        <f t="shared" si="146"/>
        <v>0.32635195365692732</v>
      </c>
      <c r="Q140" s="12">
        <f t="shared" si="147"/>
        <v>8.4851507950801111E-2</v>
      </c>
      <c r="R140" s="9">
        <f t="shared" si="148"/>
        <v>0.19735245833333334</v>
      </c>
      <c r="S140" s="13">
        <f t="shared" si="149"/>
        <v>0.42994908027689599</v>
      </c>
      <c r="T140" s="2">
        <f t="shared" si="150"/>
        <v>0.01</v>
      </c>
      <c r="U140" s="14">
        <f t="shared" si="151"/>
        <v>4.2994908027689602E-3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9.7894908027689603E-3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17.2636907796774</v>
      </c>
      <c r="E141" s="10">
        <f t="shared" si="159"/>
        <v>13.511403123233301</v>
      </c>
      <c r="F141" s="7" t="s">
        <v>85</v>
      </c>
      <c r="G141" s="1">
        <v>6</v>
      </c>
      <c r="H141" s="9">
        <f t="shared" si="141"/>
        <v>17.2636907796774</v>
      </c>
      <c r="I141" s="9">
        <f t="shared" si="142"/>
        <v>290.41369077967738</v>
      </c>
      <c r="J141" s="9">
        <f t="shared" si="143"/>
        <v>0.14503653197549077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3.9225165729580524</v>
      </c>
      <c r="P141" s="9">
        <f t="shared" si="146"/>
        <v>0.56890820035822309</v>
      </c>
      <c r="Q141" s="12">
        <f t="shared" si="147"/>
        <v>0.147916132093138</v>
      </c>
      <c r="R141" s="9">
        <f t="shared" si="148"/>
        <v>0.19735245833333334</v>
      </c>
      <c r="S141" s="13">
        <f t="shared" si="149"/>
        <v>0.74950235402339849</v>
      </c>
      <c r="T141" s="2">
        <f t="shared" si="150"/>
        <v>0.01</v>
      </c>
      <c r="U141" s="14">
        <f t="shared" si="151"/>
        <v>7.4950235402339851E-3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1.2985023540233984E-2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23.351926874666699</v>
      </c>
      <c r="E142" s="10">
        <f t="shared" si="159"/>
        <v>17.2636907796774</v>
      </c>
      <c r="F142" s="7" t="s">
        <v>83</v>
      </c>
      <c r="G142" s="1">
        <v>7</v>
      </c>
      <c r="H142" s="9">
        <f t="shared" si="141"/>
        <v>23.351926874666699</v>
      </c>
      <c r="I142" s="9">
        <f t="shared" si="142"/>
        <v>296.50192687466665</v>
      </c>
      <c r="J142" s="9">
        <f t="shared" si="143"/>
        <v>0.28870926641397421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4.1126562892664964</v>
      </c>
      <c r="P142" s="9">
        <f t="shared" si="146"/>
        <v>1.1873619802869475</v>
      </c>
      <c r="Q142" s="12">
        <f t="shared" si="147"/>
        <v>0.30871411487460637</v>
      </c>
      <c r="R142" s="9">
        <f t="shared" si="148"/>
        <v>0.19735245833333334</v>
      </c>
      <c r="S142" s="13">
        <f t="shared" si="149"/>
        <v>1.5642780306956214</v>
      </c>
      <c r="T142" s="2">
        <f t="shared" si="150"/>
        <v>0.01</v>
      </c>
      <c r="U142" s="14">
        <f t="shared" si="151"/>
        <v>1.5642780306956216E-2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3.0542780306956216E-2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26.529224106451601</v>
      </c>
      <c r="E143" s="10">
        <f t="shared" si="159"/>
        <v>23.351926874666699</v>
      </c>
      <c r="F143" s="7" t="s">
        <v>83</v>
      </c>
      <c r="G143" s="1">
        <v>8</v>
      </c>
      <c r="H143" s="9">
        <f t="shared" si="141"/>
        <v>26.529224106451601</v>
      </c>
      <c r="I143" s="9">
        <f t="shared" si="142"/>
        <v>299.67922410645156</v>
      </c>
      <c r="J143" s="9">
        <f t="shared" si="143"/>
        <v>0.40894826827273262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3.6843422256462155</v>
      </c>
      <c r="P143" s="9">
        <f t="shared" si="146"/>
        <v>1.5067053729021254</v>
      </c>
      <c r="Q143" s="12">
        <f t="shared" si="147"/>
        <v>0.39174339695455263</v>
      </c>
      <c r="R143" s="9">
        <f t="shared" si="148"/>
        <v>0.19735245833333334</v>
      </c>
      <c r="S143" s="13">
        <f t="shared" si="149"/>
        <v>1.984993753120055</v>
      </c>
      <c r="T143" s="2">
        <f t="shared" si="150"/>
        <v>0.01</v>
      </c>
      <c r="U143" s="14">
        <f t="shared" si="151"/>
        <v>1.984993753120055E-2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3.474993753120055E-2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25.3494149532258</v>
      </c>
      <c r="E144" s="10">
        <f t="shared" si="159"/>
        <v>26.529224106451601</v>
      </c>
      <c r="F144" s="7" t="s">
        <v>83</v>
      </c>
      <c r="G144" s="1">
        <v>9</v>
      </c>
      <c r="H144" s="9">
        <f t="shared" si="141"/>
        <v>25.3494149532258</v>
      </c>
      <c r="I144" s="9">
        <f t="shared" si="142"/>
        <v>298.49941495322577</v>
      </c>
      <c r="J144" s="9">
        <f t="shared" si="143"/>
        <v>0.35966398474593292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2.936684769410757</v>
      </c>
      <c r="P144" s="9">
        <f t="shared" si="146"/>
        <v>1.056219746108964</v>
      </c>
      <c r="Q144" s="12">
        <f t="shared" si="147"/>
        <v>0.27461713398833065</v>
      </c>
      <c r="R144" s="9">
        <f t="shared" si="148"/>
        <v>0.19735245833333334</v>
      </c>
      <c r="S144" s="13">
        <f t="shared" si="149"/>
        <v>1.3915060207889345</v>
      </c>
      <c r="T144" s="2">
        <f t="shared" si="150"/>
        <v>0.01</v>
      </c>
      <c r="U144" s="14">
        <f t="shared" si="151"/>
        <v>1.3915060207889345E-2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2.8815060207889348E-2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21.437421921999999</v>
      </c>
      <c r="E145" s="10">
        <f t="shared" si="159"/>
        <v>25.3494149532258</v>
      </c>
      <c r="F145" s="7" t="s">
        <v>83</v>
      </c>
      <c r="G145" s="1">
        <v>10</v>
      </c>
      <c r="H145" s="9">
        <f t="shared" si="141"/>
        <v>21.437421921999999</v>
      </c>
      <c r="I145" s="9">
        <f t="shared" si="142"/>
        <v>294.58742192199998</v>
      </c>
      <c r="J145" s="9">
        <f t="shared" si="143"/>
        <v>0.23322471531723063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2.6395129399684598</v>
      </c>
      <c r="P145" s="9">
        <f t="shared" si="146"/>
        <v>0.61559965400029049</v>
      </c>
      <c r="Q145" s="12">
        <f t="shared" si="147"/>
        <v>0.16005591004007552</v>
      </c>
      <c r="R145" s="9">
        <f t="shared" si="148"/>
        <v>0.19735245833333334</v>
      </c>
      <c r="S145" s="13">
        <f t="shared" si="149"/>
        <v>0.81101553733745235</v>
      </c>
      <c r="T145" s="2">
        <f t="shared" si="150"/>
        <v>0.01</v>
      </c>
      <c r="U145" s="14">
        <f t="shared" si="151"/>
        <v>8.1101553733745231E-3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2.3010155373374523E-2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17.970564796451601</v>
      </c>
      <c r="E146" s="10">
        <f t="shared" si="159"/>
        <v>21.437421921999999</v>
      </c>
      <c r="F146" s="7" t="s">
        <v>83</v>
      </c>
      <c r="G146" s="1">
        <v>11</v>
      </c>
      <c r="H146" s="9">
        <f t="shared" si="141"/>
        <v>17.970564796451601</v>
      </c>
      <c r="I146" s="9">
        <f t="shared" si="142"/>
        <v>291.12056479645156</v>
      </c>
      <c r="J146" s="9">
        <f t="shared" si="143"/>
        <v>0.15733759626553842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2.7829612026348363</v>
      </c>
      <c r="P146" s="9">
        <f t="shared" si="146"/>
        <v>0.43786442612281712</v>
      </c>
      <c r="Q146" s="12">
        <f t="shared" si="147"/>
        <v>0.11384475079193246</v>
      </c>
      <c r="R146" s="9">
        <f t="shared" si="148"/>
        <v>0.19735245833333334</v>
      </c>
      <c r="S146" s="13">
        <f t="shared" si="149"/>
        <v>0.57686005917213234</v>
      </c>
      <c r="T146" s="2">
        <f t="shared" si="150"/>
        <v>0.01</v>
      </c>
      <c r="U146" s="14">
        <f t="shared" si="151"/>
        <v>5.7686005917213234E-3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1.1258600591721325E-2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12.8179521286667</v>
      </c>
      <c r="E147" s="10">
        <f t="shared" si="159"/>
        <v>17.970564796451601</v>
      </c>
      <c r="F147" s="7" t="s">
        <v>85</v>
      </c>
      <c r="G147" s="1">
        <v>12</v>
      </c>
      <c r="H147" s="9">
        <f t="shared" si="141"/>
        <v>12.8179521286667</v>
      </c>
      <c r="I147" s="9">
        <f t="shared" si="142"/>
        <v>285.9679521286667</v>
      </c>
      <c r="J147" s="9">
        <f t="shared" si="143"/>
        <v>8.6121634451389845E-2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3.1041446931786858</v>
      </c>
      <c r="P147" s="9">
        <f t="shared" si="146"/>
        <v>0.26733401455015648</v>
      </c>
      <c r="Q147" s="12">
        <f t="shared" si="147"/>
        <v>6.9506843783040687E-2</v>
      </c>
      <c r="R147" s="9">
        <f t="shared" si="148"/>
        <v>0.19735245833333334</v>
      </c>
      <c r="S147" s="13">
        <f t="shared" si="149"/>
        <v>0.35219649337046438</v>
      </c>
      <c r="T147" s="2">
        <f t="shared" si="150"/>
        <v>0.01</v>
      </c>
      <c r="U147" s="14">
        <f t="shared" si="151"/>
        <v>3.5219649337046438E-3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9.0119649337046456E-3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6.5462422800322599</v>
      </c>
      <c r="E148" s="10">
        <f t="shared" si="159"/>
        <v>12.8179521286667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452000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71978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679313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1182347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20335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3095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2636283.9657323798</v>
      </c>
      <c r="J13" s="6" t="s">
        <v>37</v>
      </c>
      <c r="K13" s="6">
        <f>I13/(10000*1000)</f>
        <v>0.263628396573238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4.5370835930967699</v>
      </c>
      <c r="E26" s="7"/>
      <c r="F26" s="7"/>
      <c r="G26" s="1">
        <v>1</v>
      </c>
      <c r="H26" s="9">
        <f t="shared" ref="H26:H37" si="0">E27</f>
        <v>4.5370835930967699</v>
      </c>
      <c r="I26" s="9">
        <f t="shared" ref="I26:I37" si="1">H26+273.15</f>
        <v>277.68708359309676</v>
      </c>
      <c r="J26" s="9">
        <f t="shared" ref="J26:J37" si="2">EXP(($C$15*(I26-$C$13))/($C$16*I26*$C$13))</f>
        <v>3.1199560838389089E-2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1.2645835378602321</v>
      </c>
      <c r="Q26" s="12">
        <f t="shared" ref="Q26:Q37" si="6">P26*$B$28</f>
        <v>0.12645835378602321</v>
      </c>
      <c r="R26" s="9">
        <f t="shared" ref="R26:R37" si="7">L26*$B$28</f>
        <v>4.0532094166666672</v>
      </c>
      <c r="S26" s="13">
        <f t="shared" ref="S26:S37" si="8">Q26/R26</f>
        <v>3.1199560838389085E-2</v>
      </c>
      <c r="T26" s="2">
        <f t="shared" ref="T26:T37" si="9">$B$27/100</f>
        <v>0.34</v>
      </c>
      <c r="U26" s="14">
        <f t="shared" ref="U26:U37" si="10">S26*T26</f>
        <v>1.0607850685052289E-2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2.3507850685052289E-2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2.5011863326129</v>
      </c>
      <c r="E27" s="10">
        <f t="shared" ref="E27:E38" si="18">D26</f>
        <v>4.5370835930967699</v>
      </c>
      <c r="F27" s="7" t="s">
        <v>83</v>
      </c>
      <c r="G27" s="1">
        <v>2</v>
      </c>
      <c r="H27" s="9">
        <f t="shared" si="0"/>
        <v>2.5011863326129</v>
      </c>
      <c r="I27" s="9">
        <f t="shared" si="1"/>
        <v>275.65118633261289</v>
      </c>
      <c r="J27" s="9">
        <f t="shared" si="2"/>
        <v>2.4081166722340723E-2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79.799604795473101</v>
      </c>
      <c r="P27" s="9">
        <f t="shared" si="5"/>
        <v>1.921667587456688</v>
      </c>
      <c r="Q27" s="12">
        <f t="shared" si="6"/>
        <v>0.1921667587456688</v>
      </c>
      <c r="R27" s="9">
        <f t="shared" si="7"/>
        <v>4.0532094166666672</v>
      </c>
      <c r="S27" s="13">
        <f t="shared" si="8"/>
        <v>4.7411011618468377E-2</v>
      </c>
      <c r="T27" s="2">
        <f t="shared" si="9"/>
        <v>0.34</v>
      </c>
      <c r="U27" s="14">
        <f t="shared" si="10"/>
        <v>1.611974395027925E-2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2.9019743950279252E-2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-2.0218927412069001</v>
      </c>
      <c r="E28" s="10">
        <f t="shared" si="18"/>
        <v>2.5011863326129</v>
      </c>
      <c r="F28" s="7" t="s">
        <v>83</v>
      </c>
      <c r="G28" s="1">
        <v>3</v>
      </c>
      <c r="H28" s="9">
        <f t="shared" si="0"/>
        <v>-2.0218927412069001</v>
      </c>
      <c r="I28" s="9">
        <f t="shared" si="1"/>
        <v>271.12810725879308</v>
      </c>
      <c r="J28" s="9">
        <f t="shared" si="2"/>
        <v>1.3358574135743465E-2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118.41003137468309</v>
      </c>
      <c r="P28" s="9">
        <f t="shared" si="5"/>
        <v>1.5817891825344137</v>
      </c>
      <c r="Q28" s="12">
        <f t="shared" si="6"/>
        <v>0.15817891825344138</v>
      </c>
      <c r="R28" s="9">
        <f t="shared" si="7"/>
        <v>4.0532094166666672</v>
      </c>
      <c r="S28" s="13">
        <f t="shared" si="8"/>
        <v>3.9025597247212232E-2</v>
      </c>
      <c r="T28" s="2">
        <f t="shared" si="9"/>
        <v>0.34</v>
      </c>
      <c r="U28" s="14">
        <f t="shared" si="10"/>
        <v>1.3268703064052159E-2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2.6168703064052161E-2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9.3077907746774198</v>
      </c>
      <c r="E29" s="10">
        <f t="shared" si="18"/>
        <v>-2.0218927412069001</v>
      </c>
      <c r="F29" s="7" t="s">
        <v>83</v>
      </c>
      <c r="G29" s="1">
        <v>4</v>
      </c>
      <c r="H29" s="9">
        <f t="shared" si="0"/>
        <v>9.3077907746774198</v>
      </c>
      <c r="I29" s="9">
        <f t="shared" si="1"/>
        <v>282.45779077467739</v>
      </c>
      <c r="J29" s="9">
        <f t="shared" si="2"/>
        <v>5.6409213135946726E-2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157.36033635881535</v>
      </c>
      <c r="P29" s="9">
        <f t="shared" si="5"/>
        <v>8.8765727528086824</v>
      </c>
      <c r="Q29" s="12">
        <f t="shared" si="6"/>
        <v>0.88765727528086824</v>
      </c>
      <c r="R29" s="9">
        <f t="shared" si="7"/>
        <v>4.0532094166666672</v>
      </c>
      <c r="S29" s="13">
        <f t="shared" si="8"/>
        <v>0.21900108877445365</v>
      </c>
      <c r="T29" s="2">
        <f t="shared" si="9"/>
        <v>0.34</v>
      </c>
      <c r="U29" s="14">
        <f t="shared" si="10"/>
        <v>7.4460370183314251E-2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8.7360370183314245E-2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11.7421294222</v>
      </c>
      <c r="E30" s="10">
        <f t="shared" si="18"/>
        <v>9.3077907746774198</v>
      </c>
      <c r="F30" s="7" t="s">
        <v>83</v>
      </c>
      <c r="G30" s="1">
        <v>5</v>
      </c>
      <c r="H30" s="9">
        <f t="shared" si="0"/>
        <v>11.7421294222</v>
      </c>
      <c r="I30" s="9">
        <f t="shared" si="1"/>
        <v>284.89212942219996</v>
      </c>
      <c r="J30" s="9">
        <f t="shared" si="2"/>
        <v>7.57308057688066E-2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141.05957542570633</v>
      </c>
      <c r="O30" s="9">
        <f t="shared" si="19"/>
        <v>47.956282346967015</v>
      </c>
      <c r="P30" s="9">
        <f t="shared" si="5"/>
        <v>3.6317679038122077</v>
      </c>
      <c r="Q30" s="12">
        <f t="shared" si="6"/>
        <v>0.3631767903812208</v>
      </c>
      <c r="R30" s="9">
        <f t="shared" si="7"/>
        <v>4.0532094166666672</v>
      </c>
      <c r="S30" s="13">
        <f t="shared" si="8"/>
        <v>8.9602276380748913E-2</v>
      </c>
      <c r="T30" s="2">
        <f t="shared" si="9"/>
        <v>0.34</v>
      </c>
      <c r="U30" s="14">
        <f t="shared" si="10"/>
        <v>3.0464773969454632E-2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4.336477396945463E-2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15.9125061401613</v>
      </c>
      <c r="E31" s="10">
        <f t="shared" si="18"/>
        <v>11.7421294222</v>
      </c>
      <c r="F31" s="7" t="s">
        <v>85</v>
      </c>
      <c r="G31" s="1">
        <v>6</v>
      </c>
      <c r="H31" s="9">
        <f t="shared" si="0"/>
        <v>15.9125061401613</v>
      </c>
      <c r="I31" s="9">
        <f t="shared" si="1"/>
        <v>289.0625061401613</v>
      </c>
      <c r="J31" s="9">
        <f t="shared" si="2"/>
        <v>0.12399815282554792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84.856608609821478</v>
      </c>
      <c r="P31" s="9">
        <f t="shared" si="5"/>
        <v>10.522062722658349</v>
      </c>
      <c r="Q31" s="12">
        <f t="shared" si="6"/>
        <v>1.052206272265835</v>
      </c>
      <c r="R31" s="9">
        <f t="shared" si="7"/>
        <v>4.0532094166666672</v>
      </c>
      <c r="S31" s="13">
        <f t="shared" si="8"/>
        <v>0.2595982995448487</v>
      </c>
      <c r="T31" s="2">
        <f t="shared" si="9"/>
        <v>0.34</v>
      </c>
      <c r="U31" s="14">
        <f t="shared" si="10"/>
        <v>8.826342184524856E-2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0.10116342184524856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21.801089283</v>
      </c>
      <c r="E32" s="10">
        <f t="shared" si="18"/>
        <v>15.9125061401613</v>
      </c>
      <c r="F32" s="7" t="s">
        <v>83</v>
      </c>
      <c r="G32" s="1">
        <v>7</v>
      </c>
      <c r="H32" s="9">
        <f t="shared" si="0"/>
        <v>21.801089283</v>
      </c>
      <c r="I32" s="9">
        <f t="shared" si="1"/>
        <v>294.95108928299999</v>
      </c>
      <c r="J32" s="9">
        <f t="shared" si="2"/>
        <v>0.24292556635134044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114.8666400538298</v>
      </c>
      <c r="P32" s="9">
        <f t="shared" si="5"/>
        <v>27.90404358995217</v>
      </c>
      <c r="Q32" s="12">
        <f t="shared" si="6"/>
        <v>2.7904043589952172</v>
      </c>
      <c r="R32" s="9">
        <f t="shared" si="7"/>
        <v>4.0532094166666672</v>
      </c>
      <c r="S32" s="13">
        <f t="shared" si="8"/>
        <v>0.68844317481380657</v>
      </c>
      <c r="T32" s="2">
        <f t="shared" si="9"/>
        <v>0.34</v>
      </c>
      <c r="U32" s="14">
        <f t="shared" si="10"/>
        <v>0.23407067943669424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0.25972067943669425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23.993135133225799</v>
      </c>
      <c r="E33" s="10">
        <f t="shared" si="18"/>
        <v>21.801089283</v>
      </c>
      <c r="F33" s="7" t="s">
        <v>83</v>
      </c>
      <c r="G33" s="1">
        <v>8</v>
      </c>
      <c r="H33" s="9">
        <f t="shared" si="0"/>
        <v>23.993135133225799</v>
      </c>
      <c r="I33" s="9">
        <f t="shared" si="1"/>
        <v>297.14313513322577</v>
      </c>
      <c r="J33" s="9">
        <f t="shared" si="2"/>
        <v>0.3099104945359043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127.4946906305443</v>
      </c>
      <c r="P33" s="9">
        <f t="shared" si="5"/>
        <v>39.511942624014111</v>
      </c>
      <c r="Q33" s="12">
        <f t="shared" si="6"/>
        <v>3.9511942624014114</v>
      </c>
      <c r="R33" s="9">
        <f t="shared" si="7"/>
        <v>4.0532094166666672</v>
      </c>
      <c r="S33" s="13">
        <f t="shared" si="8"/>
        <v>0.97483101814434436</v>
      </c>
      <c r="T33" s="2">
        <f t="shared" si="9"/>
        <v>0.34</v>
      </c>
      <c r="U33" s="14">
        <f t="shared" si="10"/>
        <v>0.33144254616907709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0.3570925461690771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23.790689817419398</v>
      </c>
      <c r="E34" s="10">
        <f t="shared" si="18"/>
        <v>23.993135133225799</v>
      </c>
      <c r="F34" s="7" t="s">
        <v>83</v>
      </c>
      <c r="G34" s="1">
        <v>9</v>
      </c>
      <c r="H34" s="9">
        <f t="shared" si="0"/>
        <v>23.790689817419398</v>
      </c>
      <c r="I34" s="9">
        <f t="shared" si="1"/>
        <v>296.94068981741935</v>
      </c>
      <c r="J34" s="9">
        <f t="shared" si="2"/>
        <v>0.30306377918370181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128.51484217319683</v>
      </c>
      <c r="P34" s="9">
        <f t="shared" si="5"/>
        <v>38.948193750206009</v>
      </c>
      <c r="Q34" s="12">
        <f t="shared" si="6"/>
        <v>3.8948193750206013</v>
      </c>
      <c r="R34" s="9">
        <f t="shared" si="7"/>
        <v>4.0532094166666672</v>
      </c>
      <c r="S34" s="13">
        <f t="shared" si="8"/>
        <v>0.96092231479706647</v>
      </c>
      <c r="T34" s="2">
        <f t="shared" si="9"/>
        <v>0.34</v>
      </c>
      <c r="U34" s="14">
        <f t="shared" si="10"/>
        <v>0.32671358703100262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0.35236358703100262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18.291297384</v>
      </c>
      <c r="E35" s="10">
        <f t="shared" si="18"/>
        <v>23.790689817419398</v>
      </c>
      <c r="F35" s="7" t="s">
        <v>83</v>
      </c>
      <c r="G35" s="1">
        <v>10</v>
      </c>
      <c r="H35" s="9">
        <f t="shared" si="0"/>
        <v>18.291297384</v>
      </c>
      <c r="I35" s="9">
        <f t="shared" si="1"/>
        <v>291.44129738399999</v>
      </c>
      <c r="J35" s="9">
        <f t="shared" si="2"/>
        <v>0.16323667948113241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130.09874258965749</v>
      </c>
      <c r="P35" s="9">
        <f t="shared" si="5"/>
        <v>21.23688674500627</v>
      </c>
      <c r="Q35" s="12">
        <f t="shared" si="6"/>
        <v>2.1236886745006269</v>
      </c>
      <c r="R35" s="9">
        <f t="shared" si="7"/>
        <v>4.0532094166666672</v>
      </c>
      <c r="S35" s="13">
        <f t="shared" si="8"/>
        <v>0.52395236865089856</v>
      </c>
      <c r="T35" s="2">
        <f t="shared" si="9"/>
        <v>0.34</v>
      </c>
      <c r="U35" s="14">
        <f t="shared" si="10"/>
        <v>0.17814380534130553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0.20379380534130553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12.7315779552903</v>
      </c>
      <c r="E36" s="10">
        <f t="shared" si="18"/>
        <v>18.291297384</v>
      </c>
      <c r="F36" s="7" t="s">
        <v>83</v>
      </c>
      <c r="G36" s="1">
        <v>11</v>
      </c>
      <c r="H36" s="9">
        <f t="shared" si="0"/>
        <v>12.7315779552903</v>
      </c>
      <c r="I36" s="9">
        <f t="shared" si="1"/>
        <v>285.88157795529025</v>
      </c>
      <c r="J36" s="9">
        <f t="shared" si="2"/>
        <v>8.5240227483469821E-2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103.41876305241865</v>
      </c>
      <c r="O36" s="9">
        <f t="shared" si="19"/>
        <v>45.975186958899229</v>
      </c>
      <c r="P36" s="9">
        <f t="shared" si="5"/>
        <v>3.9189353949716255</v>
      </c>
      <c r="Q36" s="12">
        <f t="shared" si="6"/>
        <v>0.39189353949716255</v>
      </c>
      <c r="R36" s="9">
        <f t="shared" si="7"/>
        <v>4.0532094166666672</v>
      </c>
      <c r="S36" s="13">
        <f t="shared" si="8"/>
        <v>9.6687217266817962E-2</v>
      </c>
      <c r="T36" s="2">
        <f t="shared" si="9"/>
        <v>0.34</v>
      </c>
      <c r="U36" s="14">
        <f t="shared" si="10"/>
        <v>3.2873653870718111E-2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4.5773653870718113E-2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9.9225264180333301</v>
      </c>
      <c r="E37" s="10">
        <f t="shared" si="18"/>
        <v>12.7315779552903</v>
      </c>
      <c r="F37" s="7" t="s">
        <v>85</v>
      </c>
      <c r="G37" s="1">
        <v>12</v>
      </c>
      <c r="H37" s="9">
        <f t="shared" si="0"/>
        <v>9.9225264180333301</v>
      </c>
      <c r="I37" s="9">
        <f t="shared" si="1"/>
        <v>283.07252641803331</v>
      </c>
      <c r="J37" s="9">
        <f t="shared" si="2"/>
        <v>6.079411707798961E-2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82.58834573059427</v>
      </c>
      <c r="P37" s="9">
        <f t="shared" si="5"/>
        <v>5.0208855596232311</v>
      </c>
      <c r="Q37" s="12">
        <f t="shared" si="6"/>
        <v>0.50208855596232316</v>
      </c>
      <c r="R37" s="9">
        <f t="shared" si="7"/>
        <v>4.0532094166666672</v>
      </c>
      <c r="S37" s="13">
        <f t="shared" si="8"/>
        <v>0.12387431892804529</v>
      </c>
      <c r="T37" s="2">
        <f t="shared" si="9"/>
        <v>0.34</v>
      </c>
      <c r="U37" s="14">
        <f t="shared" si="10"/>
        <v>4.2117268435535399E-2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5.5017268435535401E-2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2.2889416218709702</v>
      </c>
      <c r="E38" s="10">
        <f t="shared" si="18"/>
        <v>9.9225264180333301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4.5370835930967699</v>
      </c>
      <c r="E42" s="7"/>
      <c r="F42" s="7"/>
      <c r="G42" s="1">
        <v>1</v>
      </c>
      <c r="H42" s="9">
        <f t="shared" ref="H42:H53" si="20">E43</f>
        <v>4.5370835930967699</v>
      </c>
      <c r="I42" s="9">
        <f t="shared" ref="I42:I53" si="21">H42+273.15</f>
        <v>277.68708359309676</v>
      </c>
      <c r="J42" s="9">
        <f t="shared" ref="J42:J53" si="22">EXP(($C$15*(I42-$C$13))/($C$16*I42*$C$13))</f>
        <v>3.1199560838389089E-2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1.8362891525944378</v>
      </c>
      <c r="Q42" s="12">
        <f t="shared" ref="Q42:Q53" si="26">P42*$B$44</f>
        <v>0.44070939662266506</v>
      </c>
      <c r="R42" s="9">
        <f t="shared" ref="R42:R53" si="27">L42*$B$44</f>
        <v>14.125500000000001</v>
      </c>
      <c r="S42" s="13">
        <f t="shared" ref="S42:S53" si="28">Q42/R42</f>
        <v>3.1199560838389085E-2</v>
      </c>
      <c r="T42" s="2">
        <f t="shared" ref="T42:T53" si="29">$B$43/100</f>
        <v>0.43</v>
      </c>
      <c r="U42" s="14">
        <f t="shared" ref="U42:U53" si="30">S42*T42</f>
        <v>1.3415811160507307E-2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2.1835811160507305E-2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37666.666666666664</v>
      </c>
      <c r="AU42" s="1">
        <f t="shared" ref="AU42:AU53" si="38">AT42*10000*AS42*0.67*AR42*AQ42</f>
        <v>181024224.29433987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2.5011863326129</v>
      </c>
      <c r="E43" s="10">
        <f t="shared" ref="E43:E54" si="39">D42</f>
        <v>4.5370835930967699</v>
      </c>
      <c r="F43" s="7" t="s">
        <v>83</v>
      </c>
      <c r="G43" s="1">
        <v>2</v>
      </c>
      <c r="H43" s="9">
        <f t="shared" si="20"/>
        <v>2.5011863326129</v>
      </c>
      <c r="I43" s="9">
        <f t="shared" si="21"/>
        <v>275.65118633261289</v>
      </c>
      <c r="J43" s="9">
        <f t="shared" si="22"/>
        <v>2.4081166722340723E-2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115.87621084740557</v>
      </c>
      <c r="P43" s="9">
        <f t="shared" si="25"/>
        <v>2.7904343525694801</v>
      </c>
      <c r="Q43" s="12">
        <f t="shared" si="26"/>
        <v>0.66970424461667521</v>
      </c>
      <c r="R43" s="9">
        <f t="shared" si="27"/>
        <v>14.125500000000001</v>
      </c>
      <c r="S43" s="13">
        <f t="shared" si="28"/>
        <v>4.7411011618468384E-2</v>
      </c>
      <c r="T43" s="2">
        <f t="shared" si="29"/>
        <v>0.43</v>
      </c>
      <c r="U43" s="14">
        <f t="shared" si="30"/>
        <v>2.0386734995941406E-2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2.8806734995941406E-2</v>
      </c>
      <c r="AR43" s="9">
        <f t="shared" si="35"/>
        <v>136.875</v>
      </c>
      <c r="AS43" s="1">
        <f t="shared" si="36"/>
        <v>0.24</v>
      </c>
      <c r="AT43" s="1">
        <f t="shared" si="37"/>
        <v>37666.666666666664</v>
      </c>
      <c r="AU43" s="1">
        <f t="shared" si="38"/>
        <v>238814890.76642823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-2.0218927412069001</v>
      </c>
      <c r="E44" s="10">
        <f t="shared" si="39"/>
        <v>2.5011863326129</v>
      </c>
      <c r="F44" s="7" t="s">
        <v>83</v>
      </c>
      <c r="G44" s="1">
        <v>3</v>
      </c>
      <c r="H44" s="9">
        <f t="shared" si="20"/>
        <v>-2.0218927412069001</v>
      </c>
      <c r="I44" s="9">
        <f t="shared" si="21"/>
        <v>271.12810725879308</v>
      </c>
      <c r="J44" s="9">
        <f t="shared" si="22"/>
        <v>1.3358574135743465E-2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171.94202649483609</v>
      </c>
      <c r="P44" s="9">
        <f t="shared" si="25"/>
        <v>2.2969003079812347</v>
      </c>
      <c r="Q44" s="12">
        <f t="shared" si="26"/>
        <v>0.55125607391549625</v>
      </c>
      <c r="R44" s="9">
        <f t="shared" si="27"/>
        <v>14.125500000000001</v>
      </c>
      <c r="S44" s="13">
        <f t="shared" si="28"/>
        <v>3.9025597247212218E-2</v>
      </c>
      <c r="T44" s="2">
        <f t="shared" si="29"/>
        <v>0.43</v>
      </c>
      <c r="U44" s="14">
        <f t="shared" si="30"/>
        <v>1.6781006816301253E-2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2.5201006816301254E-2</v>
      </c>
      <c r="AR44" s="9">
        <f t="shared" si="35"/>
        <v>136.875</v>
      </c>
      <c r="AS44" s="1">
        <f t="shared" si="36"/>
        <v>0.24</v>
      </c>
      <c r="AT44" s="1">
        <f t="shared" si="37"/>
        <v>37666.666666666664</v>
      </c>
      <c r="AU44" s="1">
        <f t="shared" si="38"/>
        <v>208922520.75380737</v>
      </c>
    </row>
    <row r="45" spans="1:48" x14ac:dyDescent="0.15">
      <c r="C45" s="7">
        <v>3</v>
      </c>
      <c r="D45" s="8">
        <v>9.3077907746774198</v>
      </c>
      <c r="E45" s="10">
        <f t="shared" si="39"/>
        <v>-2.0218927412069001</v>
      </c>
      <c r="F45" s="7" t="s">
        <v>83</v>
      </c>
      <c r="G45" s="1">
        <v>4</v>
      </c>
      <c r="H45" s="9">
        <f t="shared" si="20"/>
        <v>9.3077907746774198</v>
      </c>
      <c r="I45" s="9">
        <f t="shared" si="21"/>
        <v>282.45779077467739</v>
      </c>
      <c r="J45" s="9">
        <f t="shared" si="22"/>
        <v>5.6409213135946726E-2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228.50137618685486</v>
      </c>
      <c r="P45" s="9">
        <f t="shared" si="25"/>
        <v>12.889582831181437</v>
      </c>
      <c r="Q45" s="12">
        <f t="shared" si="26"/>
        <v>3.0934998794835447</v>
      </c>
      <c r="R45" s="9">
        <f t="shared" si="27"/>
        <v>14.125500000000001</v>
      </c>
      <c r="S45" s="13">
        <f t="shared" si="28"/>
        <v>0.21900108877445362</v>
      </c>
      <c r="T45" s="2">
        <f t="shared" si="29"/>
        <v>0.43</v>
      </c>
      <c r="U45" s="14">
        <f t="shared" si="30"/>
        <v>9.4170468173015054E-2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0.10259046817301506</v>
      </c>
      <c r="AR45" s="9">
        <f t="shared" si="35"/>
        <v>136.875</v>
      </c>
      <c r="AS45" s="1">
        <f t="shared" si="36"/>
        <v>0.24</v>
      </c>
      <c r="AT45" s="1">
        <f t="shared" si="37"/>
        <v>37666.666666666664</v>
      </c>
      <c r="AU45" s="1">
        <f t="shared" si="38"/>
        <v>850500115.81899714</v>
      </c>
    </row>
    <row r="46" spans="1:48" x14ac:dyDescent="0.15">
      <c r="C46" s="7">
        <v>4</v>
      </c>
      <c r="D46" s="8">
        <v>11.7421294222</v>
      </c>
      <c r="E46" s="10">
        <f t="shared" si="39"/>
        <v>9.3077907746774198</v>
      </c>
      <c r="F46" s="7" t="s">
        <v>83</v>
      </c>
      <c r="G46" s="1">
        <v>5</v>
      </c>
      <c r="H46" s="9">
        <f t="shared" si="20"/>
        <v>11.7421294222</v>
      </c>
      <c r="I46" s="9">
        <f t="shared" si="21"/>
        <v>284.89212942219996</v>
      </c>
      <c r="J46" s="9">
        <f t="shared" si="22"/>
        <v>7.57308057688066E-2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204.83120368788977</v>
      </c>
      <c r="O46" s="9">
        <f t="shared" si="40"/>
        <v>69.636839667783676</v>
      </c>
      <c r="P46" s="9">
        <f t="shared" si="25"/>
        <v>5.2736539792344521</v>
      </c>
      <c r="Q46" s="12">
        <f t="shared" si="26"/>
        <v>1.2656769550162685</v>
      </c>
      <c r="R46" s="9">
        <f t="shared" si="27"/>
        <v>14.125500000000001</v>
      </c>
      <c r="S46" s="13">
        <f t="shared" si="28"/>
        <v>8.9602276380748899E-2</v>
      </c>
      <c r="T46" s="2">
        <f t="shared" si="29"/>
        <v>0.43</v>
      </c>
      <c r="U46" s="14">
        <f t="shared" si="30"/>
        <v>3.8528978843722028E-2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4.6948978843722025E-2</v>
      </c>
      <c r="AR46" s="9">
        <f t="shared" si="35"/>
        <v>136.875</v>
      </c>
      <c r="AS46" s="1">
        <f t="shared" si="36"/>
        <v>0.24</v>
      </c>
      <c r="AT46" s="1">
        <f t="shared" si="37"/>
        <v>37666.666666666664</v>
      </c>
      <c r="AU46" s="1">
        <f t="shared" si="38"/>
        <v>389218537.11427224</v>
      </c>
    </row>
    <row r="47" spans="1:48" x14ac:dyDescent="0.15">
      <c r="C47" s="7">
        <v>5</v>
      </c>
      <c r="D47" s="8">
        <v>15.9125061401613</v>
      </c>
      <c r="E47" s="10">
        <f t="shared" si="39"/>
        <v>11.7421294222</v>
      </c>
      <c r="F47" s="7" t="s">
        <v>85</v>
      </c>
      <c r="G47" s="1">
        <v>6</v>
      </c>
      <c r="H47" s="9">
        <f t="shared" si="20"/>
        <v>15.9125061401613</v>
      </c>
      <c r="I47" s="9">
        <f t="shared" si="21"/>
        <v>289.0625061401613</v>
      </c>
      <c r="J47" s="9">
        <f t="shared" si="22"/>
        <v>0.12399815282554792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123.21943568854924</v>
      </c>
      <c r="P47" s="9">
        <f t="shared" si="25"/>
        <v>15.278982417586503</v>
      </c>
      <c r="Q47" s="12">
        <f t="shared" si="26"/>
        <v>3.6669557802207606</v>
      </c>
      <c r="R47" s="9">
        <f t="shared" si="27"/>
        <v>14.125500000000001</v>
      </c>
      <c r="S47" s="13">
        <f t="shared" si="28"/>
        <v>0.2595982995448487</v>
      </c>
      <c r="T47" s="2">
        <f t="shared" si="29"/>
        <v>0.43</v>
      </c>
      <c r="U47" s="14">
        <f t="shared" si="30"/>
        <v>0.11162726880428493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0.12004726880428494</v>
      </c>
      <c r="AR47" s="9">
        <f t="shared" si="35"/>
        <v>136.875</v>
      </c>
      <c r="AS47" s="1">
        <f t="shared" si="36"/>
        <v>0.24</v>
      </c>
      <c r="AT47" s="1">
        <f t="shared" si="37"/>
        <v>37666.666666666664</v>
      </c>
      <c r="AU47" s="1">
        <f t="shared" si="38"/>
        <v>995221269.96837914</v>
      </c>
    </row>
    <row r="48" spans="1:48" x14ac:dyDescent="0.15">
      <c r="C48" s="7">
        <v>6</v>
      </c>
      <c r="D48" s="8">
        <v>21.801089283</v>
      </c>
      <c r="E48" s="10">
        <f t="shared" si="39"/>
        <v>15.9125061401613</v>
      </c>
      <c r="F48" s="7" t="s">
        <v>83</v>
      </c>
      <c r="G48" s="1">
        <v>7</v>
      </c>
      <c r="H48" s="9">
        <f t="shared" si="20"/>
        <v>21.801089283</v>
      </c>
      <c r="I48" s="9">
        <f t="shared" si="21"/>
        <v>294.95108928299999</v>
      </c>
      <c r="J48" s="9">
        <f t="shared" si="22"/>
        <v>0.24292556635134044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166.79670327096275</v>
      </c>
      <c r="P48" s="9">
        <f t="shared" si="25"/>
        <v>40.519183607635107</v>
      </c>
      <c r="Q48" s="12">
        <f t="shared" si="26"/>
        <v>9.7246040658324251</v>
      </c>
      <c r="R48" s="9">
        <f t="shared" si="27"/>
        <v>14.125500000000001</v>
      </c>
      <c r="S48" s="13">
        <f t="shared" si="28"/>
        <v>0.68844317481380657</v>
      </c>
      <c r="T48" s="2">
        <f t="shared" si="29"/>
        <v>0.43</v>
      </c>
      <c r="U48" s="14">
        <f t="shared" si="30"/>
        <v>0.29603056516993681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0.31163056516993681</v>
      </c>
      <c r="AR48" s="9">
        <f t="shared" si="35"/>
        <v>136.875</v>
      </c>
      <c r="AS48" s="1">
        <f t="shared" si="36"/>
        <v>0.24</v>
      </c>
      <c r="AT48" s="1">
        <f t="shared" si="37"/>
        <v>37666.666666666664</v>
      </c>
      <c r="AU48" s="1">
        <f t="shared" si="38"/>
        <v>2583493734.7472425</v>
      </c>
    </row>
    <row r="49" spans="1:48" x14ac:dyDescent="0.15">
      <c r="C49" s="7">
        <v>7</v>
      </c>
      <c r="D49" s="8">
        <v>23.993135133225799</v>
      </c>
      <c r="E49" s="10">
        <f t="shared" si="39"/>
        <v>21.801089283</v>
      </c>
      <c r="F49" s="7" t="s">
        <v>83</v>
      </c>
      <c r="G49" s="1">
        <v>8</v>
      </c>
      <c r="H49" s="9">
        <f t="shared" si="20"/>
        <v>23.993135133225799</v>
      </c>
      <c r="I49" s="9">
        <f t="shared" si="21"/>
        <v>297.14313513322577</v>
      </c>
      <c r="J49" s="9">
        <f t="shared" si="22"/>
        <v>0.3099104945359043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185.13376966332766</v>
      </c>
      <c r="P49" s="9">
        <f t="shared" si="25"/>
        <v>57.374898111658069</v>
      </c>
      <c r="Q49" s="12">
        <f t="shared" si="26"/>
        <v>13.769975546797935</v>
      </c>
      <c r="R49" s="9">
        <f t="shared" si="27"/>
        <v>14.125500000000001</v>
      </c>
      <c r="S49" s="13">
        <f t="shared" si="28"/>
        <v>0.97483101814434425</v>
      </c>
      <c r="T49" s="2">
        <f t="shared" si="29"/>
        <v>0.43</v>
      </c>
      <c r="U49" s="14">
        <f t="shared" si="30"/>
        <v>0.41917733780206801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0.43477733780206801</v>
      </c>
      <c r="AR49" s="9">
        <f t="shared" si="35"/>
        <v>136.875</v>
      </c>
      <c r="AS49" s="1">
        <f t="shared" si="36"/>
        <v>0.24</v>
      </c>
      <c r="AT49" s="1">
        <f t="shared" si="37"/>
        <v>37666.666666666664</v>
      </c>
      <c r="AU49" s="1">
        <f t="shared" si="38"/>
        <v>3604410650.8269048</v>
      </c>
    </row>
    <row r="50" spans="1:48" x14ac:dyDescent="0.15">
      <c r="C50" s="7">
        <v>8</v>
      </c>
      <c r="D50" s="8">
        <v>23.790689817419398</v>
      </c>
      <c r="E50" s="10">
        <f t="shared" si="39"/>
        <v>23.993135133225799</v>
      </c>
      <c r="F50" s="7" t="s">
        <v>83</v>
      </c>
      <c r="G50" s="1">
        <v>9</v>
      </c>
      <c r="H50" s="9">
        <f t="shared" si="20"/>
        <v>23.790689817419398</v>
      </c>
      <c r="I50" s="9">
        <f t="shared" si="21"/>
        <v>296.94068981741935</v>
      </c>
      <c r="J50" s="9">
        <f t="shared" si="22"/>
        <v>0.30306377918370181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186.61512155166957</v>
      </c>
      <c r="P50" s="9">
        <f t="shared" si="25"/>
        <v>56.556283990274864</v>
      </c>
      <c r="Q50" s="12">
        <f t="shared" si="26"/>
        <v>13.573508157665966</v>
      </c>
      <c r="R50" s="9">
        <f t="shared" si="27"/>
        <v>14.125500000000001</v>
      </c>
      <c r="S50" s="13">
        <f t="shared" si="28"/>
        <v>0.96092231479706669</v>
      </c>
      <c r="T50" s="2">
        <f t="shared" si="29"/>
        <v>0.43</v>
      </c>
      <c r="U50" s="14">
        <f t="shared" si="30"/>
        <v>0.41319659536273867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0.42879659536273868</v>
      </c>
      <c r="AR50" s="9">
        <f t="shared" si="35"/>
        <v>136.875</v>
      </c>
      <c r="AS50" s="1">
        <f t="shared" si="36"/>
        <v>0.24</v>
      </c>
      <c r="AT50" s="1">
        <f t="shared" si="37"/>
        <v>37666.666666666664</v>
      </c>
      <c r="AU50" s="1">
        <f t="shared" si="38"/>
        <v>3554828830.7229671</v>
      </c>
    </row>
    <row r="51" spans="1:48" x14ac:dyDescent="0.15">
      <c r="C51" s="7">
        <v>9</v>
      </c>
      <c r="D51" s="8">
        <v>18.291297384</v>
      </c>
      <c r="E51" s="10">
        <f t="shared" si="39"/>
        <v>23.790689817419398</v>
      </c>
      <c r="F51" s="7" t="s">
        <v>83</v>
      </c>
      <c r="G51" s="1">
        <v>10</v>
      </c>
      <c r="H51" s="9">
        <f t="shared" si="20"/>
        <v>18.291297384</v>
      </c>
      <c r="I51" s="9">
        <f t="shared" si="21"/>
        <v>291.44129738399999</v>
      </c>
      <c r="J51" s="9">
        <f t="shared" si="22"/>
        <v>0.16323667948113241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188.9150875613947</v>
      </c>
      <c r="P51" s="9">
        <f t="shared" si="25"/>
        <v>30.83787159740945</v>
      </c>
      <c r="Q51" s="12">
        <f t="shared" si="26"/>
        <v>7.4010891833782679</v>
      </c>
      <c r="R51" s="9">
        <f t="shared" si="27"/>
        <v>14.125500000000001</v>
      </c>
      <c r="S51" s="13">
        <f t="shared" si="28"/>
        <v>0.52395236865089856</v>
      </c>
      <c r="T51" s="2">
        <f t="shared" si="29"/>
        <v>0.43</v>
      </c>
      <c r="U51" s="14">
        <f t="shared" si="30"/>
        <v>0.22529951851988639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0.24089951851988639</v>
      </c>
      <c r="AR51" s="9">
        <f t="shared" si="35"/>
        <v>136.875</v>
      </c>
      <c r="AS51" s="1">
        <f t="shared" si="36"/>
        <v>0.24</v>
      </c>
      <c r="AT51" s="1">
        <f t="shared" si="37"/>
        <v>37666.666666666664</v>
      </c>
      <c r="AU51" s="1">
        <f t="shared" si="38"/>
        <v>1997116028.9118953</v>
      </c>
    </row>
    <row r="52" spans="1:48" x14ac:dyDescent="0.15">
      <c r="C52" s="7">
        <v>10</v>
      </c>
      <c r="D52" s="8">
        <v>12.7315779552903</v>
      </c>
      <c r="E52" s="10">
        <f t="shared" si="39"/>
        <v>18.291297384</v>
      </c>
      <c r="F52" s="7" t="s">
        <v>83</v>
      </c>
      <c r="G52" s="1">
        <v>11</v>
      </c>
      <c r="H52" s="9">
        <f t="shared" si="20"/>
        <v>12.7315779552903</v>
      </c>
      <c r="I52" s="9">
        <f t="shared" si="21"/>
        <v>285.88157795529025</v>
      </c>
      <c r="J52" s="9">
        <f t="shared" si="22"/>
        <v>8.5240227483469821E-2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150.17335516578601</v>
      </c>
      <c r="O52" s="9">
        <f t="shared" si="40"/>
        <v>66.760110798199264</v>
      </c>
      <c r="P52" s="9">
        <f t="shared" si="25"/>
        <v>5.6906470312601556</v>
      </c>
      <c r="Q52" s="12">
        <f t="shared" si="26"/>
        <v>1.3657552875024372</v>
      </c>
      <c r="R52" s="9">
        <f t="shared" si="27"/>
        <v>14.125500000000001</v>
      </c>
      <c r="S52" s="13">
        <f t="shared" si="28"/>
        <v>9.6687217266817962E-2</v>
      </c>
      <c r="T52" s="2">
        <f t="shared" si="29"/>
        <v>0.43</v>
      </c>
      <c r="U52" s="14">
        <f t="shared" si="30"/>
        <v>4.1575503424731722E-2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4.9995503424731719E-2</v>
      </c>
      <c r="AR52" s="9">
        <f t="shared" si="35"/>
        <v>136.875</v>
      </c>
      <c r="AS52" s="1">
        <f t="shared" si="36"/>
        <v>0.24</v>
      </c>
      <c r="AT52" s="1">
        <f t="shared" si="37"/>
        <v>37666.666666666664</v>
      </c>
      <c r="AU52" s="1">
        <f t="shared" si="38"/>
        <v>414474972.28936493</v>
      </c>
    </row>
    <row r="53" spans="1:48" x14ac:dyDescent="0.15">
      <c r="C53" s="7">
        <v>11</v>
      </c>
      <c r="D53" s="8">
        <v>9.9225264180333301</v>
      </c>
      <c r="E53" s="10">
        <f t="shared" si="39"/>
        <v>12.7315779552903</v>
      </c>
      <c r="F53" s="7" t="s">
        <v>85</v>
      </c>
      <c r="G53" s="1">
        <v>12</v>
      </c>
      <c r="H53" s="9">
        <f t="shared" si="20"/>
        <v>9.9225264180333301</v>
      </c>
      <c r="I53" s="9">
        <f t="shared" si="21"/>
        <v>283.07252641803331</v>
      </c>
      <c r="J53" s="9">
        <f t="shared" si="22"/>
        <v>6.079411707798961E-2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119.92571376693911</v>
      </c>
      <c r="P53" s="9">
        <f t="shared" si="25"/>
        <v>7.2907778834087669</v>
      </c>
      <c r="Q53" s="12">
        <f t="shared" si="26"/>
        <v>1.749786692018104</v>
      </c>
      <c r="R53" s="9">
        <f t="shared" si="27"/>
        <v>14.125500000000001</v>
      </c>
      <c r="S53" s="13">
        <f t="shared" si="28"/>
        <v>0.1238743189280453</v>
      </c>
      <c r="T53" s="2">
        <f t="shared" si="29"/>
        <v>0.43</v>
      </c>
      <c r="U53" s="14">
        <f t="shared" si="30"/>
        <v>5.3265957139059482E-2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6.1685957139059479E-2</v>
      </c>
      <c r="AR53" s="9">
        <f t="shared" si="35"/>
        <v>136.875</v>
      </c>
      <c r="AS53" s="1">
        <f t="shared" si="36"/>
        <v>0.24</v>
      </c>
      <c r="AT53" s="1">
        <f t="shared" si="37"/>
        <v>37666.666666666664</v>
      </c>
      <c r="AU53" s="1">
        <f t="shared" si="38"/>
        <v>511391697.74230212</v>
      </c>
      <c r="AV53" s="1">
        <f>SUM(AU42:AU53)</f>
        <v>15529417473.956902</v>
      </c>
    </row>
    <row r="54" spans="1:48" x14ac:dyDescent="0.15">
      <c r="C54" s="7">
        <v>12</v>
      </c>
      <c r="D54" s="8">
        <v>2.2889416218709702</v>
      </c>
      <c r="E54" s="10">
        <f t="shared" si="39"/>
        <v>9.9225264180333301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4.5370835930967699</v>
      </c>
      <c r="E58" s="7"/>
      <c r="F58" s="7"/>
      <c r="G58" s="1">
        <v>1</v>
      </c>
      <c r="H58" s="9">
        <f t="shared" ref="H58:H69" si="41">E59</f>
        <v>4.5370835930967699</v>
      </c>
      <c r="I58" s="9">
        <f t="shared" ref="I58:I69" si="42">H58+273.15</f>
        <v>277.68708359309676</v>
      </c>
      <c r="J58" s="9">
        <f t="shared" ref="J58:J69" si="43">EXP(($C$15*(I58-$C$13))/($C$16*I58*$C$13))</f>
        <v>3.1199560838389089E-2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3.1126761863099514E-3</v>
      </c>
      <c r="Q58" s="12">
        <f t="shared" ref="Q58:Q69" si="47">P58*$B$60</f>
        <v>5.914084753988908E-4</v>
      </c>
      <c r="R58" s="9">
        <f t="shared" ref="R58:R69" si="48">L58*$B$60</f>
        <v>1.8955666666666669E-2</v>
      </c>
      <c r="S58" s="13">
        <f t="shared" ref="S58:S69" si="49">Q58/R58</f>
        <v>3.1199560838389085E-2</v>
      </c>
      <c r="T58" s="2">
        <f t="shared" ref="T58:T69" si="50">$B$59/100</f>
        <v>0.01</v>
      </c>
      <c r="U58" s="14">
        <f t="shared" ref="U58:U69" si="51">S58*T58</f>
        <v>3.1199560838389087E-4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1.2311995608383891E-2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56609.416666666664</v>
      </c>
      <c r="AU58" s="1">
        <f t="shared" ref="AU58:AU69" si="58">AT58*10000*AS58*0.67*AR58*AQ58</f>
        <v>8851787.8645104952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2.5011863326129</v>
      </c>
      <c r="E59" s="10">
        <f t="shared" ref="E59:E70" si="59">D58</f>
        <v>4.5370835930967699</v>
      </c>
      <c r="F59" s="7" t="s">
        <v>83</v>
      </c>
      <c r="G59" s="1">
        <v>2</v>
      </c>
      <c r="H59" s="9">
        <f t="shared" si="41"/>
        <v>2.5011863326129</v>
      </c>
      <c r="I59" s="9">
        <f t="shared" si="42"/>
        <v>275.65118633261289</v>
      </c>
      <c r="J59" s="9">
        <f t="shared" si="43"/>
        <v>2.4081166722340723E-2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0.19642065714702339</v>
      </c>
      <c r="P59" s="9">
        <f t="shared" si="46"/>
        <v>4.7300385924691959E-3</v>
      </c>
      <c r="Q59" s="12">
        <f t="shared" si="47"/>
        <v>8.9870733256914724E-4</v>
      </c>
      <c r="R59" s="9">
        <f t="shared" si="48"/>
        <v>1.8955666666666669E-2</v>
      </c>
      <c r="S59" s="13">
        <f t="shared" si="49"/>
        <v>4.7411011618468377E-2</v>
      </c>
      <c r="T59" s="2">
        <f t="shared" si="50"/>
        <v>0.01</v>
      </c>
      <c r="U59" s="14">
        <f t="shared" si="51"/>
        <v>4.7411011618468375E-4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1.2474110116184683E-2</v>
      </c>
      <c r="AR59" s="9">
        <f t="shared" si="55"/>
        <v>9.9766666666666666</v>
      </c>
      <c r="AS59" s="1">
        <f t="shared" si="56"/>
        <v>0.19</v>
      </c>
      <c r="AT59" s="1">
        <f t="shared" si="57"/>
        <v>56609.416666666664</v>
      </c>
      <c r="AU59" s="1">
        <f t="shared" si="58"/>
        <v>8968341.1251236629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-2.0218927412069001</v>
      </c>
      <c r="E60" s="10">
        <f t="shared" si="59"/>
        <v>2.5011863326129</v>
      </c>
      <c r="F60" s="7" t="s">
        <v>83</v>
      </c>
      <c r="G60" s="1">
        <v>3</v>
      </c>
      <c r="H60" s="9">
        <f t="shared" si="41"/>
        <v>-2.0218927412069001</v>
      </c>
      <c r="I60" s="9">
        <f t="shared" si="42"/>
        <v>271.12810725879308</v>
      </c>
      <c r="J60" s="9">
        <f t="shared" si="43"/>
        <v>1.3358574135743465E-2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0.29145728522122089</v>
      </c>
      <c r="P60" s="9">
        <f t="shared" si="46"/>
        <v>3.8934537520302075E-3</v>
      </c>
      <c r="Q60" s="12">
        <f t="shared" si="47"/>
        <v>7.3975621288573947E-4</v>
      </c>
      <c r="R60" s="9">
        <f t="shared" si="48"/>
        <v>1.8955666666666669E-2</v>
      </c>
      <c r="S60" s="13">
        <f t="shared" si="49"/>
        <v>3.9025597247212232E-2</v>
      </c>
      <c r="T60" s="2">
        <f t="shared" si="50"/>
        <v>0.01</v>
      </c>
      <c r="U60" s="14">
        <f t="shared" si="51"/>
        <v>3.902559724721223E-4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1.2390255972472123E-2</v>
      </c>
      <c r="AR60" s="9">
        <f t="shared" si="55"/>
        <v>9.9766666666666666</v>
      </c>
      <c r="AS60" s="1">
        <f t="shared" si="56"/>
        <v>0.19</v>
      </c>
      <c r="AT60" s="1">
        <f t="shared" si="57"/>
        <v>56609.416666666664</v>
      </c>
      <c r="AU60" s="1">
        <f t="shared" si="58"/>
        <v>8908053.6530262623</v>
      </c>
    </row>
    <row r="61" spans="1:48" x14ac:dyDescent="0.15">
      <c r="C61" s="7">
        <v>3</v>
      </c>
      <c r="D61" s="8">
        <v>9.3077907746774198</v>
      </c>
      <c r="E61" s="10">
        <f t="shared" si="59"/>
        <v>-2.0218927412069001</v>
      </c>
      <c r="F61" s="7" t="s">
        <v>83</v>
      </c>
      <c r="G61" s="1">
        <v>4</v>
      </c>
      <c r="H61" s="9">
        <f t="shared" si="41"/>
        <v>9.3077907746774198</v>
      </c>
      <c r="I61" s="9">
        <f t="shared" si="42"/>
        <v>282.45779077467739</v>
      </c>
      <c r="J61" s="9">
        <f t="shared" si="43"/>
        <v>5.6409213135946726E-2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0.38733049813585735</v>
      </c>
      <c r="P61" s="9">
        <f t="shared" si="46"/>
        <v>2.1849008623397993E-2</v>
      </c>
      <c r="Q61" s="12">
        <f t="shared" si="47"/>
        <v>4.1513116384456188E-3</v>
      </c>
      <c r="R61" s="9">
        <f t="shared" si="48"/>
        <v>1.8955666666666669E-2</v>
      </c>
      <c r="S61" s="13">
        <f t="shared" si="49"/>
        <v>0.21900108877445362</v>
      </c>
      <c r="T61" s="2">
        <f t="shared" si="50"/>
        <v>0.01</v>
      </c>
      <c r="U61" s="14">
        <f t="shared" si="51"/>
        <v>2.1900108877445363E-3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1.4190010887744537E-2</v>
      </c>
      <c r="AR61" s="9">
        <f t="shared" si="55"/>
        <v>9.9766666666666666</v>
      </c>
      <c r="AS61" s="1">
        <f t="shared" si="56"/>
        <v>0.19</v>
      </c>
      <c r="AT61" s="1">
        <f t="shared" si="57"/>
        <v>56609.416666666664</v>
      </c>
      <c r="AU61" s="1">
        <f t="shared" si="58"/>
        <v>10201998.942224804</v>
      </c>
    </row>
    <row r="62" spans="1:48" x14ac:dyDescent="0.15">
      <c r="C62" s="7">
        <v>4</v>
      </c>
      <c r="D62" s="8">
        <v>11.7421294222</v>
      </c>
      <c r="E62" s="10">
        <f t="shared" si="59"/>
        <v>9.3077907746774198</v>
      </c>
      <c r="F62" s="7" t="s">
        <v>83</v>
      </c>
      <c r="G62" s="1">
        <v>5</v>
      </c>
      <c r="H62" s="9">
        <f t="shared" si="41"/>
        <v>11.7421294222</v>
      </c>
      <c r="I62" s="9">
        <f t="shared" si="42"/>
        <v>284.89212942219996</v>
      </c>
      <c r="J62" s="9">
        <f t="shared" si="43"/>
        <v>7.57308057688066E-2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0.34720741503683639</v>
      </c>
      <c r="O62" s="9">
        <f t="shared" si="60"/>
        <v>0.11804074114228963</v>
      </c>
      <c r="P62" s="9">
        <f t="shared" si="46"/>
        <v>8.9393204402527134E-3</v>
      </c>
      <c r="Q62" s="12">
        <f t="shared" si="47"/>
        <v>1.6984708836480155E-3</v>
      </c>
      <c r="R62" s="9">
        <f t="shared" si="48"/>
        <v>1.8955666666666669E-2</v>
      </c>
      <c r="S62" s="13">
        <f t="shared" si="49"/>
        <v>8.9602276380748871E-2</v>
      </c>
      <c r="T62" s="2">
        <f t="shared" si="50"/>
        <v>0.01</v>
      </c>
      <c r="U62" s="14">
        <f t="shared" si="51"/>
        <v>8.9602276380748873E-4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1.289602276380749E-2</v>
      </c>
      <c r="AR62" s="9">
        <f t="shared" si="55"/>
        <v>9.9766666666666666</v>
      </c>
      <c r="AS62" s="1">
        <f t="shared" si="56"/>
        <v>0.19</v>
      </c>
      <c r="AT62" s="1">
        <f t="shared" si="57"/>
        <v>56609.416666666664</v>
      </c>
      <c r="AU62" s="1">
        <f t="shared" si="58"/>
        <v>9271677.9173791688</v>
      </c>
    </row>
    <row r="63" spans="1:48" x14ac:dyDescent="0.15">
      <c r="C63" s="7">
        <v>5</v>
      </c>
      <c r="D63" s="8">
        <v>15.9125061401613</v>
      </c>
      <c r="E63" s="10">
        <f t="shared" si="59"/>
        <v>11.7421294222</v>
      </c>
      <c r="F63" s="7" t="s">
        <v>85</v>
      </c>
      <c r="G63" s="1">
        <v>6</v>
      </c>
      <c r="H63" s="9">
        <f t="shared" si="41"/>
        <v>15.9125061401613</v>
      </c>
      <c r="I63" s="9">
        <f t="shared" si="42"/>
        <v>289.0625061401613</v>
      </c>
      <c r="J63" s="9">
        <f t="shared" si="43"/>
        <v>0.12399815282554792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0.20886808736870358</v>
      </c>
      <c r="P63" s="9">
        <f t="shared" si="46"/>
        <v>2.58992570179244E-2</v>
      </c>
      <c r="Q63" s="12">
        <f t="shared" si="47"/>
        <v>4.9208588334056363E-3</v>
      </c>
      <c r="R63" s="9">
        <f t="shared" si="48"/>
        <v>1.8955666666666669E-2</v>
      </c>
      <c r="S63" s="13">
        <f t="shared" si="49"/>
        <v>0.25959829954484864</v>
      </c>
      <c r="T63" s="2">
        <f t="shared" si="50"/>
        <v>0.01</v>
      </c>
      <c r="U63" s="14">
        <f t="shared" si="51"/>
        <v>2.5959829954484864E-3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1.4595982995448486E-2</v>
      </c>
      <c r="AR63" s="9">
        <f t="shared" si="55"/>
        <v>9.9766666666666666</v>
      </c>
      <c r="AS63" s="1">
        <f t="shared" si="56"/>
        <v>0.19</v>
      </c>
      <c r="AT63" s="1">
        <f t="shared" si="57"/>
        <v>56609.416666666664</v>
      </c>
      <c r="AU63" s="1">
        <f t="shared" si="58"/>
        <v>10493875.18151265</v>
      </c>
    </row>
    <row r="64" spans="1:48" x14ac:dyDescent="0.15">
      <c r="C64" s="7">
        <v>6</v>
      </c>
      <c r="D64" s="8">
        <v>21.801089283</v>
      </c>
      <c r="E64" s="10">
        <f t="shared" si="59"/>
        <v>15.9125061401613</v>
      </c>
      <c r="F64" s="7" t="s">
        <v>83</v>
      </c>
      <c r="G64" s="1">
        <v>7</v>
      </c>
      <c r="H64" s="9">
        <f t="shared" si="41"/>
        <v>21.801089283</v>
      </c>
      <c r="I64" s="9">
        <f t="shared" si="42"/>
        <v>294.95108928299999</v>
      </c>
      <c r="J64" s="9">
        <f t="shared" si="43"/>
        <v>0.24292556635134044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0.28273549701744582</v>
      </c>
      <c r="P64" s="9">
        <f t="shared" si="46"/>
        <v>6.8683680740590752E-2</v>
      </c>
      <c r="Q64" s="12">
        <f t="shared" si="47"/>
        <v>1.3049899340712243E-2</v>
      </c>
      <c r="R64" s="9">
        <f t="shared" si="48"/>
        <v>1.8955666666666669E-2</v>
      </c>
      <c r="S64" s="13">
        <f t="shared" si="49"/>
        <v>0.68844317481380635</v>
      </c>
      <c r="T64" s="2">
        <f t="shared" si="50"/>
        <v>0.01</v>
      </c>
      <c r="U64" s="14">
        <f t="shared" si="51"/>
        <v>6.8844317481380635E-3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2.6984431748138062E-2</v>
      </c>
      <c r="AR64" s="9">
        <f t="shared" si="55"/>
        <v>9.9766666666666666</v>
      </c>
      <c r="AS64" s="1">
        <f t="shared" si="56"/>
        <v>0.19</v>
      </c>
      <c r="AT64" s="1">
        <f t="shared" si="57"/>
        <v>56609.416666666664</v>
      </c>
      <c r="AU64" s="1">
        <f t="shared" si="58"/>
        <v>19400629.522335719</v>
      </c>
    </row>
    <row r="65" spans="1:48" x14ac:dyDescent="0.15">
      <c r="C65" s="7">
        <v>7</v>
      </c>
      <c r="D65" s="8">
        <v>23.993135133225799</v>
      </c>
      <c r="E65" s="10">
        <f t="shared" si="59"/>
        <v>21.801089283</v>
      </c>
      <c r="F65" s="7" t="s">
        <v>83</v>
      </c>
      <c r="G65" s="1">
        <v>8</v>
      </c>
      <c r="H65" s="9">
        <f t="shared" si="41"/>
        <v>23.993135133225799</v>
      </c>
      <c r="I65" s="9">
        <f t="shared" si="42"/>
        <v>297.14313513322577</v>
      </c>
      <c r="J65" s="9">
        <f t="shared" si="43"/>
        <v>0.3099104945359043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0.31381848294352177</v>
      </c>
      <c r="P65" s="9">
        <f t="shared" si="46"/>
        <v>9.7255641243534086E-2</v>
      </c>
      <c r="Q65" s="12">
        <f t="shared" si="47"/>
        <v>1.8478571836271475E-2</v>
      </c>
      <c r="R65" s="9">
        <f t="shared" si="48"/>
        <v>1.8955666666666669E-2</v>
      </c>
      <c r="S65" s="13">
        <f t="shared" si="49"/>
        <v>0.97483101814434414</v>
      </c>
      <c r="T65" s="2">
        <f t="shared" si="50"/>
        <v>0.01</v>
      </c>
      <c r="U65" s="14">
        <f t="shared" si="51"/>
        <v>9.7483101814434415E-3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2.984831018144344E-2</v>
      </c>
      <c r="AR65" s="9">
        <f t="shared" si="55"/>
        <v>9.9766666666666666</v>
      </c>
      <c r="AS65" s="1">
        <f t="shared" si="56"/>
        <v>0.19</v>
      </c>
      <c r="AT65" s="1">
        <f t="shared" si="57"/>
        <v>56609.416666666664</v>
      </c>
      <c r="AU65" s="1">
        <f t="shared" si="58"/>
        <v>21459633.210097224</v>
      </c>
    </row>
    <row r="66" spans="1:48" x14ac:dyDescent="0.15">
      <c r="C66" s="7">
        <v>8</v>
      </c>
      <c r="D66" s="8">
        <v>23.790689817419398</v>
      </c>
      <c r="E66" s="10">
        <f t="shared" si="59"/>
        <v>23.993135133225799</v>
      </c>
      <c r="F66" s="7" t="s">
        <v>83</v>
      </c>
      <c r="G66" s="1">
        <v>9</v>
      </c>
      <c r="H66" s="9">
        <f t="shared" si="41"/>
        <v>23.790689817419398</v>
      </c>
      <c r="I66" s="9">
        <f t="shared" si="42"/>
        <v>296.94068981741935</v>
      </c>
      <c r="J66" s="9">
        <f t="shared" si="43"/>
        <v>0.30306377918370181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0.31632950836665436</v>
      </c>
      <c r="P66" s="9">
        <f t="shared" si="46"/>
        <v>9.5868016272920686E-2</v>
      </c>
      <c r="Q66" s="12">
        <f t="shared" si="47"/>
        <v>1.8214923091854931E-2</v>
      </c>
      <c r="R66" s="9">
        <f t="shared" si="48"/>
        <v>1.8955666666666669E-2</v>
      </c>
      <c r="S66" s="13">
        <f t="shared" si="49"/>
        <v>0.96092231479706658</v>
      </c>
      <c r="T66" s="2">
        <f t="shared" si="50"/>
        <v>0.01</v>
      </c>
      <c r="U66" s="14">
        <f t="shared" si="51"/>
        <v>9.6092231479706653E-3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2.9709223147970663E-2</v>
      </c>
      <c r="AR66" s="9">
        <f t="shared" si="55"/>
        <v>9.9766666666666666</v>
      </c>
      <c r="AS66" s="1">
        <f t="shared" si="56"/>
        <v>0.19</v>
      </c>
      <c r="AT66" s="1">
        <f t="shared" si="57"/>
        <v>56609.416666666664</v>
      </c>
      <c r="AU66" s="1">
        <f t="shared" si="58"/>
        <v>21359635.69920088</v>
      </c>
    </row>
    <row r="67" spans="1:48" x14ac:dyDescent="0.15">
      <c r="C67" s="7">
        <v>9</v>
      </c>
      <c r="D67" s="8">
        <v>18.291297384</v>
      </c>
      <c r="E67" s="10">
        <f t="shared" si="59"/>
        <v>23.790689817419398</v>
      </c>
      <c r="F67" s="7" t="s">
        <v>83</v>
      </c>
      <c r="G67" s="1">
        <v>10</v>
      </c>
      <c r="H67" s="9">
        <f t="shared" si="41"/>
        <v>18.291297384</v>
      </c>
      <c r="I67" s="9">
        <f t="shared" si="42"/>
        <v>291.44129738399999</v>
      </c>
      <c r="J67" s="9">
        <f t="shared" si="43"/>
        <v>0.16323667948113241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0.32022815876040034</v>
      </c>
      <c r="P67" s="9">
        <f t="shared" si="46"/>
        <v>5.2272981312404654E-2</v>
      </c>
      <c r="Q67" s="12">
        <f t="shared" si="47"/>
        <v>9.9318664493568843E-3</v>
      </c>
      <c r="R67" s="9">
        <f t="shared" si="48"/>
        <v>1.8955666666666669E-2</v>
      </c>
      <c r="S67" s="13">
        <f t="shared" si="49"/>
        <v>0.52395236865089856</v>
      </c>
      <c r="T67" s="2">
        <f t="shared" si="50"/>
        <v>0.01</v>
      </c>
      <c r="U67" s="14">
        <f t="shared" si="51"/>
        <v>5.2395236865089853E-3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2.5339523686508984E-2</v>
      </c>
      <c r="AR67" s="9">
        <f t="shared" si="55"/>
        <v>9.9766666666666666</v>
      </c>
      <c r="AS67" s="1">
        <f t="shared" si="56"/>
        <v>0.19</v>
      </c>
      <c r="AT67" s="1">
        <f t="shared" si="57"/>
        <v>56609.416666666664</v>
      </c>
      <c r="AU67" s="1">
        <f t="shared" si="58"/>
        <v>18218012.367384102</v>
      </c>
    </row>
    <row r="68" spans="1:48" x14ac:dyDescent="0.15">
      <c r="C68" s="7">
        <v>10</v>
      </c>
      <c r="D68" s="8">
        <v>12.7315779552903</v>
      </c>
      <c r="E68" s="10">
        <f t="shared" si="59"/>
        <v>18.291297384</v>
      </c>
      <c r="F68" s="7" t="s">
        <v>83</v>
      </c>
      <c r="G68" s="1">
        <v>11</v>
      </c>
      <c r="H68" s="9">
        <f t="shared" si="41"/>
        <v>12.7315779552903</v>
      </c>
      <c r="I68" s="9">
        <f t="shared" si="42"/>
        <v>285.88157795529025</v>
      </c>
      <c r="J68" s="9">
        <f t="shared" si="43"/>
        <v>8.5240227483469821E-2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0.25455741857559588</v>
      </c>
      <c r="O68" s="9">
        <f t="shared" si="60"/>
        <v>0.11316442553906647</v>
      </c>
      <c r="P68" s="9">
        <f t="shared" si="46"/>
        <v>9.6461613759862078E-3</v>
      </c>
      <c r="Q68" s="12">
        <f t="shared" si="47"/>
        <v>1.8327706614373795E-3</v>
      </c>
      <c r="R68" s="9">
        <f t="shared" si="48"/>
        <v>1.8955666666666669E-2</v>
      </c>
      <c r="S68" s="13">
        <f t="shared" si="49"/>
        <v>9.6687217266817976E-2</v>
      </c>
      <c r="T68" s="2">
        <f t="shared" si="50"/>
        <v>0.01</v>
      </c>
      <c r="U68" s="14">
        <f t="shared" si="51"/>
        <v>9.668721726681798E-4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1.2966872172668179E-2</v>
      </c>
      <c r="AR68" s="9">
        <f t="shared" si="55"/>
        <v>9.9766666666666666</v>
      </c>
      <c r="AS68" s="1">
        <f t="shared" si="56"/>
        <v>0.19</v>
      </c>
      <c r="AT68" s="1">
        <f t="shared" si="57"/>
        <v>56609.416666666664</v>
      </c>
      <c r="AU68" s="1">
        <f t="shared" si="58"/>
        <v>9322615.5523092654</v>
      </c>
    </row>
    <row r="69" spans="1:48" x14ac:dyDescent="0.15">
      <c r="C69" s="7">
        <v>11</v>
      </c>
      <c r="D69" s="8">
        <v>9.9225264180333301</v>
      </c>
      <c r="E69" s="10">
        <f t="shared" si="59"/>
        <v>12.7315779552903</v>
      </c>
      <c r="F69" s="7" t="s">
        <v>85</v>
      </c>
      <c r="G69" s="1">
        <v>12</v>
      </c>
      <c r="H69" s="9">
        <f t="shared" si="41"/>
        <v>9.9225264180333301</v>
      </c>
      <c r="I69" s="9">
        <f t="shared" si="42"/>
        <v>283.07252641803331</v>
      </c>
      <c r="J69" s="9">
        <f t="shared" si="43"/>
        <v>6.079411707798961E-2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0.20328493082974694</v>
      </c>
      <c r="P69" s="9">
        <f t="shared" si="46"/>
        <v>1.2358527885054656E-2</v>
      </c>
      <c r="Q69" s="12">
        <f t="shared" si="47"/>
        <v>2.3481202981603848E-3</v>
      </c>
      <c r="R69" s="9">
        <f t="shared" si="48"/>
        <v>1.8955666666666669E-2</v>
      </c>
      <c r="S69" s="13">
        <f t="shared" si="49"/>
        <v>0.12387431892804532</v>
      </c>
      <c r="T69" s="2">
        <f t="shared" si="50"/>
        <v>0.01</v>
      </c>
      <c r="U69" s="14">
        <f t="shared" si="51"/>
        <v>1.2387431892804531E-3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1.3238743189280453E-2</v>
      </c>
      <c r="AR69" s="9">
        <f t="shared" si="55"/>
        <v>9.9766666666666666</v>
      </c>
      <c r="AS69" s="1">
        <f t="shared" si="56"/>
        <v>0.19</v>
      </c>
      <c r="AT69" s="1">
        <f t="shared" si="57"/>
        <v>56609.416666666664</v>
      </c>
      <c r="AU69" s="1">
        <f t="shared" si="58"/>
        <v>9518078.9558148589</v>
      </c>
      <c r="AV69" s="1">
        <f>SUM(AU58:AU69)</f>
        <v>155974339.99091911</v>
      </c>
    </row>
    <row r="70" spans="1:48" x14ac:dyDescent="0.15">
      <c r="C70" s="7">
        <v>12</v>
      </c>
      <c r="D70" s="8">
        <v>2.2889416218709702</v>
      </c>
      <c r="E70" s="10">
        <f t="shared" si="59"/>
        <v>9.9225264180333301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4.5370835930967699</v>
      </c>
      <c r="E73" s="7"/>
      <c r="F73" s="7"/>
      <c r="G73" s="1">
        <v>1</v>
      </c>
      <c r="H73" s="9">
        <f t="shared" ref="H73:H84" si="61">E74</f>
        <v>4.5370835930967699</v>
      </c>
      <c r="I73" s="9">
        <f t="shared" ref="I73:I84" si="62">H73+273.15</f>
        <v>277.68708359309676</v>
      </c>
      <c r="J73" s="9">
        <f t="shared" ref="J73:J84" si="63">EXP(($C$15*(I73-$C$13))/($C$16*I73*$C$13))</f>
        <v>3.1199560838389089E-2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3.4163519118036055E-3</v>
      </c>
      <c r="Q73" s="12">
        <f t="shared" ref="Q73:Q84" si="67">P73*$B$75</f>
        <v>6.1494334412464898E-4</v>
      </c>
      <c r="R73" s="9">
        <f t="shared" ref="R73:R84" si="68">L73*$B$75</f>
        <v>1.9710000000000002E-2</v>
      </c>
      <c r="S73" s="13">
        <f t="shared" ref="S73:S84" si="69">Q73/R73</f>
        <v>3.1199560838389089E-2</v>
      </c>
      <c r="T73" s="2">
        <f t="shared" ref="T73:T84" si="70">$B$74/100</f>
        <v>0.01</v>
      </c>
      <c r="U73" s="14">
        <f t="shared" ref="U73:U84" si="71">S73*T73</f>
        <v>3.1199560838389087E-4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1.2911995608383891E-2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5998.166666666667</v>
      </c>
      <c r="AU73" s="1">
        <f t="shared" ref="AU73:AU84" si="78">AT73*10000*AS73*0.67*AR73*AQ73</f>
        <v>1022759.0372097341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2.5011863326129</v>
      </c>
      <c r="E74" s="10">
        <f t="shared" ref="E74:E85" si="79">D73</f>
        <v>4.5370835930967699</v>
      </c>
      <c r="F74" s="7" t="s">
        <v>83</v>
      </c>
      <c r="G74" s="1">
        <v>2</v>
      </c>
      <c r="H74" s="9">
        <f t="shared" si="61"/>
        <v>2.5011863326129</v>
      </c>
      <c r="I74" s="9">
        <f t="shared" si="62"/>
        <v>275.65118633261289</v>
      </c>
      <c r="J74" s="9">
        <f t="shared" si="63"/>
        <v>2.4081166722340723E-2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0.21558364808819641</v>
      </c>
      <c r="P74" s="9">
        <f t="shared" si="66"/>
        <v>5.1915057722222886E-3</v>
      </c>
      <c r="Q74" s="12">
        <f t="shared" si="67"/>
        <v>9.3447103900001197E-4</v>
      </c>
      <c r="R74" s="9">
        <f t="shared" si="68"/>
        <v>1.9710000000000002E-2</v>
      </c>
      <c r="S74" s="13">
        <f t="shared" si="69"/>
        <v>4.7411011618468384E-2</v>
      </c>
      <c r="T74" s="2">
        <f t="shared" si="70"/>
        <v>0.01</v>
      </c>
      <c r="U74" s="14">
        <f t="shared" si="71"/>
        <v>4.7411011618468386E-4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1.3074110116184683E-2</v>
      </c>
      <c r="AR74" s="9">
        <f t="shared" si="75"/>
        <v>10.950000000000001</v>
      </c>
      <c r="AS74" s="1">
        <f t="shared" si="76"/>
        <v>0.18</v>
      </c>
      <c r="AT74" s="1">
        <f t="shared" si="77"/>
        <v>5998.166666666667</v>
      </c>
      <c r="AU74" s="1">
        <f t="shared" si="78"/>
        <v>1035600.1256785382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-2.0218927412069001</v>
      </c>
      <c r="E75" s="10">
        <f t="shared" si="79"/>
        <v>2.5011863326129</v>
      </c>
      <c r="F75" s="7" t="s">
        <v>83</v>
      </c>
      <c r="G75" s="1">
        <v>3</v>
      </c>
      <c r="H75" s="9">
        <f t="shared" si="61"/>
        <v>-2.0218927412069001</v>
      </c>
      <c r="I75" s="9">
        <f t="shared" si="62"/>
        <v>271.12810725879308</v>
      </c>
      <c r="J75" s="9">
        <f t="shared" si="63"/>
        <v>1.3358574135743465E-2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0.31989214231597418</v>
      </c>
      <c r="P75" s="9">
        <f t="shared" si="66"/>
        <v>4.27330289856974E-3</v>
      </c>
      <c r="Q75" s="12">
        <f t="shared" si="67"/>
        <v>7.691945217425532E-4</v>
      </c>
      <c r="R75" s="9">
        <f t="shared" si="68"/>
        <v>1.9710000000000002E-2</v>
      </c>
      <c r="S75" s="13">
        <f t="shared" si="69"/>
        <v>3.9025597247212232E-2</v>
      </c>
      <c r="T75" s="2">
        <f t="shared" si="70"/>
        <v>0.01</v>
      </c>
      <c r="U75" s="14">
        <f t="shared" si="71"/>
        <v>3.902559724721223E-4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1.2990255972472123E-2</v>
      </c>
      <c r="AR75" s="9">
        <f t="shared" si="75"/>
        <v>10.950000000000001</v>
      </c>
      <c r="AS75" s="1">
        <f t="shared" si="76"/>
        <v>0.18</v>
      </c>
      <c r="AT75" s="1">
        <f t="shared" si="77"/>
        <v>5998.166666666667</v>
      </c>
      <c r="AU75" s="1">
        <f t="shared" si="78"/>
        <v>1028958.0398313421</v>
      </c>
    </row>
    <row r="76" spans="1:48" x14ac:dyDescent="0.15">
      <c r="C76" s="7">
        <v>3</v>
      </c>
      <c r="D76" s="8">
        <v>9.3077907746774198</v>
      </c>
      <c r="E76" s="10">
        <f t="shared" si="79"/>
        <v>-2.0218927412069001</v>
      </c>
      <c r="F76" s="7" t="s">
        <v>83</v>
      </c>
      <c r="G76" s="1">
        <v>4</v>
      </c>
      <c r="H76" s="9">
        <f t="shared" si="61"/>
        <v>9.3077907746774198</v>
      </c>
      <c r="I76" s="9">
        <f t="shared" si="62"/>
        <v>282.45779077467739</v>
      </c>
      <c r="J76" s="9">
        <f t="shared" si="63"/>
        <v>5.6409213135946726E-2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0.42511883941740447</v>
      </c>
      <c r="P76" s="9">
        <f t="shared" si="66"/>
        <v>2.398061922080268E-2</v>
      </c>
      <c r="Q76" s="12">
        <f t="shared" si="67"/>
        <v>4.3165114597444824E-3</v>
      </c>
      <c r="R76" s="9">
        <f t="shared" si="68"/>
        <v>1.9710000000000002E-2</v>
      </c>
      <c r="S76" s="13">
        <f t="shared" si="69"/>
        <v>0.21900108877445368</v>
      </c>
      <c r="T76" s="2">
        <f t="shared" si="70"/>
        <v>0.01</v>
      </c>
      <c r="U76" s="14">
        <f t="shared" si="71"/>
        <v>2.1900108877445368E-3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1.4790010887744537E-2</v>
      </c>
      <c r="AR76" s="9">
        <f t="shared" si="75"/>
        <v>10.950000000000001</v>
      </c>
      <c r="AS76" s="1">
        <f t="shared" si="76"/>
        <v>0.18</v>
      </c>
      <c r="AT76" s="1">
        <f t="shared" si="77"/>
        <v>5998.166666666667</v>
      </c>
      <c r="AU76" s="1">
        <f t="shared" si="78"/>
        <v>1171516.6078626311</v>
      </c>
    </row>
    <row r="77" spans="1:48" x14ac:dyDescent="0.15">
      <c r="C77" s="7">
        <v>4</v>
      </c>
      <c r="D77" s="8">
        <v>11.7421294222</v>
      </c>
      <c r="E77" s="10">
        <f t="shared" si="79"/>
        <v>9.3077907746774198</v>
      </c>
      <c r="F77" s="7" t="s">
        <v>83</v>
      </c>
      <c r="G77" s="1">
        <v>5</v>
      </c>
      <c r="H77" s="9">
        <f t="shared" si="61"/>
        <v>11.7421294222</v>
      </c>
      <c r="I77" s="9">
        <f t="shared" si="62"/>
        <v>284.89212942219996</v>
      </c>
      <c r="J77" s="9">
        <f t="shared" si="63"/>
        <v>7.57308057688066E-2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0.38108130918677169</v>
      </c>
      <c r="O77" s="9">
        <f t="shared" si="80"/>
        <v>0.12955691100983019</v>
      </c>
      <c r="P77" s="9">
        <f t="shared" si="66"/>
        <v>9.8114492636920108E-3</v>
      </c>
      <c r="Q77" s="12">
        <f t="shared" si="67"/>
        <v>1.7660608674645618E-3</v>
      </c>
      <c r="R77" s="9">
        <f t="shared" si="68"/>
        <v>1.9710000000000002E-2</v>
      </c>
      <c r="S77" s="13">
        <f t="shared" si="69"/>
        <v>8.9602276380748941E-2</v>
      </c>
      <c r="T77" s="2">
        <f t="shared" si="70"/>
        <v>0.01</v>
      </c>
      <c r="U77" s="14">
        <f t="shared" si="71"/>
        <v>8.9602276380748938E-4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1.3496022763807489E-2</v>
      </c>
      <c r="AR77" s="9">
        <f t="shared" si="75"/>
        <v>10.950000000000001</v>
      </c>
      <c r="AS77" s="1">
        <f t="shared" si="76"/>
        <v>0.18</v>
      </c>
      <c r="AT77" s="1">
        <f t="shared" si="77"/>
        <v>5998.166666666667</v>
      </c>
      <c r="AU77" s="1">
        <f t="shared" si="78"/>
        <v>1069019.8220877536</v>
      </c>
    </row>
    <row r="78" spans="1:48" x14ac:dyDescent="0.15">
      <c r="C78" s="7">
        <v>5</v>
      </c>
      <c r="D78" s="8">
        <v>15.9125061401613</v>
      </c>
      <c r="E78" s="10">
        <f t="shared" si="79"/>
        <v>11.7421294222</v>
      </c>
      <c r="F78" s="7" t="s">
        <v>85</v>
      </c>
      <c r="G78" s="1">
        <v>6</v>
      </c>
      <c r="H78" s="9">
        <f t="shared" si="61"/>
        <v>15.9125061401613</v>
      </c>
      <c r="I78" s="9">
        <f t="shared" si="62"/>
        <v>289.0625061401613</v>
      </c>
      <c r="J78" s="9">
        <f t="shared" si="63"/>
        <v>0.12399815282554792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0.22924546174613819</v>
      </c>
      <c r="P78" s="9">
        <f t="shared" si="66"/>
        <v>2.8426013800160944E-2</v>
      </c>
      <c r="Q78" s="12">
        <f t="shared" si="67"/>
        <v>5.1166824840289697E-3</v>
      </c>
      <c r="R78" s="9">
        <f t="shared" si="68"/>
        <v>1.9710000000000002E-2</v>
      </c>
      <c r="S78" s="13">
        <f t="shared" si="69"/>
        <v>0.25959829954484875</v>
      </c>
      <c r="T78" s="2">
        <f t="shared" si="70"/>
        <v>0.01</v>
      </c>
      <c r="U78" s="14">
        <f t="shared" si="71"/>
        <v>2.5959829954484877E-3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1.5195982995448488E-2</v>
      </c>
      <c r="AR78" s="9">
        <f t="shared" si="75"/>
        <v>10.950000000000001</v>
      </c>
      <c r="AS78" s="1">
        <f t="shared" si="76"/>
        <v>0.18</v>
      </c>
      <c r="AT78" s="1">
        <f t="shared" si="77"/>
        <v>5998.166666666667</v>
      </c>
      <c r="AU78" s="1">
        <f t="shared" si="78"/>
        <v>1203673.6542714527</v>
      </c>
    </row>
    <row r="79" spans="1:48" x14ac:dyDescent="0.15">
      <c r="C79" s="7">
        <v>6</v>
      </c>
      <c r="D79" s="8">
        <v>21.801089283</v>
      </c>
      <c r="E79" s="10">
        <f t="shared" si="79"/>
        <v>15.9125061401613</v>
      </c>
      <c r="F79" s="7" t="s">
        <v>83</v>
      </c>
      <c r="G79" s="1">
        <v>7</v>
      </c>
      <c r="H79" s="9">
        <f t="shared" si="61"/>
        <v>21.801089283</v>
      </c>
      <c r="I79" s="9">
        <f t="shared" si="62"/>
        <v>294.95108928299999</v>
      </c>
      <c r="J79" s="9">
        <f t="shared" si="63"/>
        <v>0.24292556635134044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0.31031944794597721</v>
      </c>
      <c r="P79" s="9">
        <f t="shared" si="66"/>
        <v>7.5384527642111829E-2</v>
      </c>
      <c r="Q79" s="12">
        <f t="shared" si="67"/>
        <v>1.3569214975580128E-2</v>
      </c>
      <c r="R79" s="9">
        <f t="shared" si="68"/>
        <v>1.9710000000000002E-2</v>
      </c>
      <c r="S79" s="13">
        <f t="shared" si="69"/>
        <v>0.68844317481380657</v>
      </c>
      <c r="T79" s="2">
        <f t="shared" si="70"/>
        <v>0.01</v>
      </c>
      <c r="U79" s="14">
        <f t="shared" si="71"/>
        <v>6.8844317481380661E-3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2.8484431748138066E-2</v>
      </c>
      <c r="AR79" s="9">
        <f t="shared" si="75"/>
        <v>10.950000000000001</v>
      </c>
      <c r="AS79" s="1">
        <f t="shared" si="76"/>
        <v>0.18</v>
      </c>
      <c r="AT79" s="1">
        <f t="shared" si="77"/>
        <v>5998.166666666667</v>
      </c>
      <c r="AU79" s="1">
        <f t="shared" si="78"/>
        <v>2256251.5411077049</v>
      </c>
    </row>
    <row r="80" spans="1:48" x14ac:dyDescent="0.15">
      <c r="C80" s="7">
        <v>7</v>
      </c>
      <c r="D80" s="8">
        <v>23.993135133225799</v>
      </c>
      <c r="E80" s="10">
        <f t="shared" si="79"/>
        <v>21.801089283</v>
      </c>
      <c r="F80" s="7" t="s">
        <v>83</v>
      </c>
      <c r="G80" s="1">
        <v>8</v>
      </c>
      <c r="H80" s="9">
        <f t="shared" si="61"/>
        <v>23.993135133225799</v>
      </c>
      <c r="I80" s="9">
        <f t="shared" si="62"/>
        <v>297.14313513322577</v>
      </c>
      <c r="J80" s="9">
        <f t="shared" si="63"/>
        <v>0.3099104945359043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0.34443492030386541</v>
      </c>
      <c r="P80" s="9">
        <f t="shared" si="66"/>
        <v>0.10674399648680571</v>
      </c>
      <c r="Q80" s="12">
        <f t="shared" si="67"/>
        <v>1.9213919367625027E-2</v>
      </c>
      <c r="R80" s="9">
        <f t="shared" si="68"/>
        <v>1.9710000000000002E-2</v>
      </c>
      <c r="S80" s="13">
        <f t="shared" si="69"/>
        <v>0.97483101814434425</v>
      </c>
      <c r="T80" s="2">
        <f t="shared" si="70"/>
        <v>0.01</v>
      </c>
      <c r="U80" s="14">
        <f t="shared" si="71"/>
        <v>9.7483101814434432E-3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3.1348310181443448E-2</v>
      </c>
      <c r="AR80" s="9">
        <f t="shared" si="75"/>
        <v>10.950000000000001</v>
      </c>
      <c r="AS80" s="1">
        <f t="shared" si="76"/>
        <v>0.18</v>
      </c>
      <c r="AT80" s="1">
        <f t="shared" si="77"/>
        <v>5998.166666666667</v>
      </c>
      <c r="AU80" s="1">
        <f t="shared" si="78"/>
        <v>2483099.3218822945</v>
      </c>
    </row>
    <row r="81" spans="1:48" x14ac:dyDescent="0.15">
      <c r="C81" s="7">
        <v>8</v>
      </c>
      <c r="D81" s="8">
        <v>23.790689817419398</v>
      </c>
      <c r="E81" s="10">
        <f t="shared" si="79"/>
        <v>23.993135133225799</v>
      </c>
      <c r="F81" s="7" t="s">
        <v>83</v>
      </c>
      <c r="G81" s="1">
        <v>9</v>
      </c>
      <c r="H81" s="9">
        <f t="shared" si="61"/>
        <v>23.790689817419398</v>
      </c>
      <c r="I81" s="9">
        <f t="shared" si="62"/>
        <v>296.94068981741935</v>
      </c>
      <c r="J81" s="9">
        <f t="shared" si="63"/>
        <v>0.30306377918370181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0.34719092381705968</v>
      </c>
      <c r="P81" s="9">
        <f t="shared" si="66"/>
        <v>0.10522099347027881</v>
      </c>
      <c r="Q81" s="12">
        <f t="shared" si="67"/>
        <v>1.8939778824650186E-2</v>
      </c>
      <c r="R81" s="9">
        <f t="shared" si="68"/>
        <v>1.9710000000000002E-2</v>
      </c>
      <c r="S81" s="13">
        <f t="shared" si="69"/>
        <v>0.96092231479706669</v>
      </c>
      <c r="T81" s="2">
        <f t="shared" si="70"/>
        <v>0.01</v>
      </c>
      <c r="U81" s="14">
        <f t="shared" si="71"/>
        <v>9.609223147970667E-3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3.1209223147970668E-2</v>
      </c>
      <c r="AR81" s="9">
        <f t="shared" si="75"/>
        <v>10.950000000000001</v>
      </c>
      <c r="AS81" s="1">
        <f t="shared" si="76"/>
        <v>0.18</v>
      </c>
      <c r="AT81" s="1">
        <f t="shared" si="77"/>
        <v>5998.166666666667</v>
      </c>
      <c r="AU81" s="1">
        <f t="shared" si="78"/>
        <v>2472082.2394143753</v>
      </c>
    </row>
    <row r="82" spans="1:48" x14ac:dyDescent="0.15">
      <c r="C82" s="7">
        <v>9</v>
      </c>
      <c r="D82" s="8">
        <v>18.291297384</v>
      </c>
      <c r="E82" s="10">
        <f t="shared" si="79"/>
        <v>23.790689817419398</v>
      </c>
      <c r="F82" s="7" t="s">
        <v>83</v>
      </c>
      <c r="G82" s="1">
        <v>10</v>
      </c>
      <c r="H82" s="9">
        <f t="shared" si="61"/>
        <v>18.291297384</v>
      </c>
      <c r="I82" s="9">
        <f t="shared" si="62"/>
        <v>291.44129738399999</v>
      </c>
      <c r="J82" s="9">
        <f t="shared" si="63"/>
        <v>0.16323667948113241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0.35146993034678087</v>
      </c>
      <c r="P82" s="9">
        <f t="shared" si="66"/>
        <v>5.7372784367273402E-2</v>
      </c>
      <c r="Q82" s="12">
        <f t="shared" si="67"/>
        <v>1.0327101186109211E-2</v>
      </c>
      <c r="R82" s="9">
        <f t="shared" si="68"/>
        <v>1.9710000000000002E-2</v>
      </c>
      <c r="S82" s="13">
        <f t="shared" si="69"/>
        <v>0.52395236865089856</v>
      </c>
      <c r="T82" s="2">
        <f t="shared" si="70"/>
        <v>0.01</v>
      </c>
      <c r="U82" s="14">
        <f t="shared" si="71"/>
        <v>5.2395236865089853E-3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2.6839523686508986E-2</v>
      </c>
      <c r="AR82" s="9">
        <f t="shared" si="75"/>
        <v>10.950000000000001</v>
      </c>
      <c r="AS82" s="1">
        <f t="shared" si="76"/>
        <v>0.18</v>
      </c>
      <c r="AT82" s="1">
        <f t="shared" si="77"/>
        <v>5998.166666666667</v>
      </c>
      <c r="AU82" s="1">
        <f t="shared" si="78"/>
        <v>2125958.3907353547</v>
      </c>
    </row>
    <row r="83" spans="1:48" x14ac:dyDescent="0.15">
      <c r="C83" s="7">
        <v>10</v>
      </c>
      <c r="D83" s="8">
        <v>12.7315779552903</v>
      </c>
      <c r="E83" s="10">
        <f t="shared" si="79"/>
        <v>18.291297384</v>
      </c>
      <c r="F83" s="7" t="s">
        <v>83</v>
      </c>
      <c r="G83" s="1">
        <v>11</v>
      </c>
      <c r="H83" s="9">
        <f t="shared" si="61"/>
        <v>12.7315779552903</v>
      </c>
      <c r="I83" s="9">
        <f t="shared" si="62"/>
        <v>285.88157795529025</v>
      </c>
      <c r="J83" s="9">
        <f t="shared" si="63"/>
        <v>8.5240227483469821E-2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0.27939228868053212</v>
      </c>
      <c r="O83" s="9">
        <f t="shared" si="80"/>
        <v>0.1242048572989754</v>
      </c>
      <c r="P83" s="9">
        <f t="shared" si="66"/>
        <v>1.058725029071657E-2</v>
      </c>
      <c r="Q83" s="12">
        <f t="shared" si="67"/>
        <v>1.9057050523289825E-3</v>
      </c>
      <c r="R83" s="9">
        <f t="shared" si="68"/>
        <v>1.9710000000000002E-2</v>
      </c>
      <c r="S83" s="13">
        <f t="shared" si="69"/>
        <v>9.6687217266817976E-2</v>
      </c>
      <c r="T83" s="2">
        <f t="shared" si="70"/>
        <v>0.01</v>
      </c>
      <c r="U83" s="14">
        <f t="shared" si="71"/>
        <v>9.668721726681798E-4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1.3566872172668179E-2</v>
      </c>
      <c r="AR83" s="9">
        <f t="shared" si="75"/>
        <v>10.950000000000001</v>
      </c>
      <c r="AS83" s="1">
        <f t="shared" si="76"/>
        <v>0.18</v>
      </c>
      <c r="AT83" s="1">
        <f t="shared" si="77"/>
        <v>5998.166666666667</v>
      </c>
      <c r="AU83" s="1">
        <f t="shared" si="78"/>
        <v>1074631.8030232324</v>
      </c>
    </row>
    <row r="84" spans="1:48" x14ac:dyDescent="0.15">
      <c r="C84" s="7">
        <v>11</v>
      </c>
      <c r="D84" s="8">
        <v>9.9225264180333301</v>
      </c>
      <c r="E84" s="10">
        <f t="shared" si="79"/>
        <v>12.7315779552903</v>
      </c>
      <c r="F84" s="7" t="s">
        <v>85</v>
      </c>
      <c r="G84" s="1">
        <v>12</v>
      </c>
      <c r="H84" s="9">
        <f t="shared" si="61"/>
        <v>9.9225264180333301</v>
      </c>
      <c r="I84" s="9">
        <f t="shared" si="62"/>
        <v>283.07252641803331</v>
      </c>
      <c r="J84" s="9">
        <f t="shared" si="63"/>
        <v>6.079411707798961E-2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0.22311760700825883</v>
      </c>
      <c r="P84" s="9">
        <f t="shared" si="66"/>
        <v>1.3564237922620962E-2</v>
      </c>
      <c r="Q84" s="12">
        <f t="shared" si="67"/>
        <v>2.441562826071773E-3</v>
      </c>
      <c r="R84" s="9">
        <f t="shared" si="68"/>
        <v>1.9710000000000002E-2</v>
      </c>
      <c r="S84" s="13">
        <f t="shared" si="69"/>
        <v>0.12387431892804529</v>
      </c>
      <c r="T84" s="2">
        <f t="shared" si="70"/>
        <v>0.01</v>
      </c>
      <c r="U84" s="14">
        <f t="shared" si="71"/>
        <v>1.2387431892804529E-3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1.3838743189280453E-2</v>
      </c>
      <c r="AR84" s="9">
        <f t="shared" si="75"/>
        <v>10.950000000000001</v>
      </c>
      <c r="AS84" s="1">
        <f t="shared" si="76"/>
        <v>0.18</v>
      </c>
      <c r="AT84" s="1">
        <f t="shared" si="77"/>
        <v>5998.166666666667</v>
      </c>
      <c r="AU84" s="1">
        <f t="shared" si="78"/>
        <v>1096166.7034080385</v>
      </c>
      <c r="AV84" s="1">
        <f>SUM(AU73:AU84)</f>
        <v>18039717.286512453</v>
      </c>
    </row>
    <row r="85" spans="1:48" x14ac:dyDescent="0.15">
      <c r="C85" s="7">
        <v>12</v>
      </c>
      <c r="D85" s="8">
        <v>2.2889416218709702</v>
      </c>
      <c r="E85" s="10">
        <f t="shared" si="79"/>
        <v>9.9225264180333301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4.5370835930967699</v>
      </c>
      <c r="E89" s="7"/>
      <c r="F89" s="7"/>
      <c r="G89" s="1">
        <v>1</v>
      </c>
      <c r="H89" s="9">
        <f t="shared" ref="H89:H100" si="81">E90</f>
        <v>4.5370835930967699</v>
      </c>
      <c r="I89" s="9">
        <f t="shared" ref="I89:I100" si="82">H89+273.15</f>
        <v>277.68708359309676</v>
      </c>
      <c r="J89" s="9">
        <f t="shared" ref="J89:J100" si="83">EXP(($C$15*(I89-$C$13))/($C$16*I89*$C$13))</f>
        <v>3.1199560838389089E-2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0.16552225012688468</v>
      </c>
      <c r="Q89" s="12">
        <f t="shared" ref="Q89:Q100" si="87">P89*$B$91</f>
        <v>7.4485012557098107E-2</v>
      </c>
      <c r="R89" s="9">
        <f t="shared" ref="R89:R100" si="88">L89*$B$91</f>
        <v>2.3873737500000001</v>
      </c>
      <c r="S89" s="13">
        <f t="shared" ref="S89:S100" si="89">Q89/R89</f>
        <v>3.1199560838389089E-2</v>
      </c>
      <c r="T89" s="2">
        <f t="shared" ref="T89:T100" si="90">$B$90/100</f>
        <v>0.51</v>
      </c>
      <c r="U89" s="14">
        <f t="shared" ref="U89:U100" si="91">S89*T89</f>
        <v>1.5911776027578435E-2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3.5134400472314899E-2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98528.916666666672</v>
      </c>
      <c r="AN89" s="1">
        <f t="shared" ref="AN89:AN100" si="96">AM89*10000*AK89*AJ89</f>
        <v>360109003.15248764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2.5011863326129</v>
      </c>
      <c r="E90" s="10">
        <f t="shared" ref="E90:E101" si="97">D89</f>
        <v>4.5370835930967699</v>
      </c>
      <c r="F90" s="7" t="s">
        <v>83</v>
      </c>
      <c r="G90" s="1">
        <v>2</v>
      </c>
      <c r="H90" s="9">
        <f t="shared" si="81"/>
        <v>2.5011863326129</v>
      </c>
      <c r="I90" s="9">
        <f t="shared" si="82"/>
        <v>275.65118633261289</v>
      </c>
      <c r="J90" s="9">
        <f t="shared" si="83"/>
        <v>2.4081166722340723E-2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10.445027749873116</v>
      </c>
      <c r="P90" s="9">
        <f t="shared" si="86"/>
        <v>0.2515284546641699</v>
      </c>
      <c r="Q90" s="12">
        <f t="shared" si="87"/>
        <v>0.11318780459887645</v>
      </c>
      <c r="R90" s="9">
        <f t="shared" si="88"/>
        <v>2.3873737500000001</v>
      </c>
      <c r="S90" s="13">
        <f t="shared" si="89"/>
        <v>4.7411011618468391E-2</v>
      </c>
      <c r="T90" s="2">
        <f t="shared" si="90"/>
        <v>0.51</v>
      </c>
      <c r="U90" s="14">
        <f t="shared" si="91"/>
        <v>2.4179615925418878E-2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3.7627154201513788E-2</v>
      </c>
      <c r="AK90" s="9">
        <f t="shared" si="93"/>
        <v>10.4025</v>
      </c>
      <c r="AL90" s="1">
        <f t="shared" si="94"/>
        <v>0.45</v>
      </c>
      <c r="AM90" s="17">
        <f t="shared" si="95"/>
        <v>98528.916666666672</v>
      </c>
      <c r="AN90" s="1">
        <f t="shared" si="96"/>
        <v>385658409.10389405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-2.0218927412069001</v>
      </c>
      <c r="E91" s="10">
        <f t="shared" si="97"/>
        <v>2.5011863326129</v>
      </c>
      <c r="F91" s="7" t="s">
        <v>83</v>
      </c>
      <c r="G91" s="1">
        <v>3</v>
      </c>
      <c r="H91" s="9">
        <f t="shared" si="81"/>
        <v>-2.0218927412069001</v>
      </c>
      <c r="I91" s="9">
        <f t="shared" si="82"/>
        <v>271.12810725879308</v>
      </c>
      <c r="J91" s="9">
        <f t="shared" si="83"/>
        <v>1.3358574135743465E-2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15.498774295208946</v>
      </c>
      <c r="P91" s="9">
        <f t="shared" si="86"/>
        <v>0.20704152543570387</v>
      </c>
      <c r="Q91" s="12">
        <f t="shared" si="87"/>
        <v>9.316868644606674E-2</v>
      </c>
      <c r="R91" s="9">
        <f t="shared" si="88"/>
        <v>2.3873737500000001</v>
      </c>
      <c r="S91" s="13">
        <f t="shared" si="89"/>
        <v>3.9025597247212232E-2</v>
      </c>
      <c r="T91" s="2">
        <f t="shared" si="90"/>
        <v>0.51</v>
      </c>
      <c r="U91" s="14">
        <f t="shared" si="91"/>
        <v>1.9903054596078239E-2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3.6337770960717587E-2</v>
      </c>
      <c r="AK91" s="9">
        <f t="shared" si="93"/>
        <v>10.4025</v>
      </c>
      <c r="AL91" s="1">
        <f t="shared" si="94"/>
        <v>0.45</v>
      </c>
      <c r="AM91" s="17">
        <f t="shared" si="95"/>
        <v>98528.916666666672</v>
      </c>
      <c r="AN91" s="1">
        <f t="shared" si="96"/>
        <v>372442913.54163116</v>
      </c>
    </row>
    <row r="92" spans="1:48" x14ac:dyDescent="0.15">
      <c r="C92" s="7">
        <v>3</v>
      </c>
      <c r="D92" s="8">
        <v>9.3077907746774198</v>
      </c>
      <c r="E92" s="10">
        <f t="shared" si="97"/>
        <v>-2.0218927412069001</v>
      </c>
      <c r="F92" s="7" t="s">
        <v>83</v>
      </c>
      <c r="G92" s="1">
        <v>4</v>
      </c>
      <c r="H92" s="9">
        <f t="shared" si="81"/>
        <v>9.3077907746774198</v>
      </c>
      <c r="I92" s="9">
        <f t="shared" si="82"/>
        <v>282.45779077467739</v>
      </c>
      <c r="J92" s="9">
        <f t="shared" si="83"/>
        <v>5.6409213135946726E-2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20.597007769773246</v>
      </c>
      <c r="P92" s="9">
        <f t="shared" si="86"/>
        <v>1.1618610012478898</v>
      </c>
      <c r="Q92" s="12">
        <f t="shared" si="87"/>
        <v>0.5228374505615504</v>
      </c>
      <c r="R92" s="9">
        <f t="shared" si="88"/>
        <v>2.3873737500000001</v>
      </c>
      <c r="S92" s="13">
        <f t="shared" si="89"/>
        <v>0.21900108877445368</v>
      </c>
      <c r="T92" s="2">
        <f t="shared" si="90"/>
        <v>0.51</v>
      </c>
      <c r="U92" s="14">
        <f t="shared" si="91"/>
        <v>0.11169055527497138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6.4011702415403868E-2</v>
      </c>
      <c r="AK92" s="9">
        <f t="shared" si="93"/>
        <v>10.4025</v>
      </c>
      <c r="AL92" s="1">
        <f t="shared" si="94"/>
        <v>0.45</v>
      </c>
      <c r="AM92" s="17">
        <f t="shared" si="95"/>
        <v>98528.916666666672</v>
      </c>
      <c r="AN92" s="1">
        <f t="shared" si="96"/>
        <v>656086059.16211891</v>
      </c>
    </row>
    <row r="93" spans="1:48" x14ac:dyDescent="0.15">
      <c r="C93" s="7">
        <v>4</v>
      </c>
      <c r="D93" s="8">
        <v>11.7421294222</v>
      </c>
      <c r="E93" s="10">
        <f t="shared" si="97"/>
        <v>9.3077907746774198</v>
      </c>
      <c r="F93" s="7" t="s">
        <v>83</v>
      </c>
      <c r="G93" s="1">
        <v>5</v>
      </c>
      <c r="H93" s="9">
        <f t="shared" si="81"/>
        <v>11.7421294222</v>
      </c>
      <c r="I93" s="9">
        <f t="shared" si="82"/>
        <v>284.89212942219996</v>
      </c>
      <c r="J93" s="9">
        <f t="shared" si="83"/>
        <v>7.57308057688066E-2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18.463389430099088</v>
      </c>
      <c r="O93" s="9">
        <f t="shared" si="98"/>
        <v>6.2770323384262667</v>
      </c>
      <c r="P93" s="9">
        <f t="shared" si="86"/>
        <v>0.4753647168258775</v>
      </c>
      <c r="Q93" s="12">
        <f t="shared" si="87"/>
        <v>0.21391412257164488</v>
      </c>
      <c r="R93" s="9">
        <f t="shared" si="88"/>
        <v>2.3873737500000001</v>
      </c>
      <c r="S93" s="13">
        <f t="shared" si="89"/>
        <v>8.9602276380748871E-2</v>
      </c>
      <c r="T93" s="2">
        <f t="shared" si="90"/>
        <v>0.51</v>
      </c>
      <c r="U93" s="14">
        <f t="shared" si="91"/>
        <v>4.5697160954181928E-2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3.6688694027685854E-2</v>
      </c>
      <c r="AK93" s="9">
        <f t="shared" si="93"/>
        <v>10.4025</v>
      </c>
      <c r="AL93" s="1">
        <f t="shared" si="94"/>
        <v>0.45</v>
      </c>
      <c r="AM93" s="17">
        <f t="shared" si="95"/>
        <v>98528.916666666672</v>
      </c>
      <c r="AN93" s="1">
        <f t="shared" si="96"/>
        <v>376039689.18403137</v>
      </c>
    </row>
    <row r="94" spans="1:48" x14ac:dyDescent="0.15">
      <c r="C94" s="7">
        <v>5</v>
      </c>
      <c r="D94" s="8">
        <v>15.9125061401613</v>
      </c>
      <c r="E94" s="10">
        <f t="shared" si="97"/>
        <v>11.7421294222</v>
      </c>
      <c r="F94" s="7" t="s">
        <v>85</v>
      </c>
      <c r="G94" s="1">
        <v>6</v>
      </c>
      <c r="H94" s="9">
        <f t="shared" si="81"/>
        <v>15.9125061401613</v>
      </c>
      <c r="I94" s="9">
        <f t="shared" si="82"/>
        <v>289.0625061401613</v>
      </c>
      <c r="J94" s="9">
        <f t="shared" si="83"/>
        <v>0.12399815282554792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11.106942621600389</v>
      </c>
      <c r="P94" s="9">
        <f t="shared" si="86"/>
        <v>1.377240368617797</v>
      </c>
      <c r="Q94" s="12">
        <f t="shared" si="87"/>
        <v>0.61975816587800869</v>
      </c>
      <c r="R94" s="9">
        <f t="shared" si="88"/>
        <v>2.3873737500000001</v>
      </c>
      <c r="S94" s="13">
        <f t="shared" si="89"/>
        <v>0.2595982995448487</v>
      </c>
      <c r="T94" s="2">
        <f t="shared" si="90"/>
        <v>0.51</v>
      </c>
      <c r="U94" s="14">
        <f t="shared" si="91"/>
        <v>0.13239513276787285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6.6046132529513663E-2</v>
      </c>
      <c r="AK94" s="9">
        <f t="shared" si="93"/>
        <v>10.4025</v>
      </c>
      <c r="AL94" s="1">
        <f t="shared" si="94"/>
        <v>0.45</v>
      </c>
      <c r="AM94" s="17">
        <f t="shared" si="95"/>
        <v>98528.916666666672</v>
      </c>
      <c r="AN94" s="1">
        <f t="shared" si="96"/>
        <v>676937890.71543562</v>
      </c>
    </row>
    <row r="95" spans="1:48" x14ac:dyDescent="0.15">
      <c r="C95" s="7">
        <v>6</v>
      </c>
      <c r="D95" s="8">
        <v>21.801089283</v>
      </c>
      <c r="E95" s="10">
        <f t="shared" si="97"/>
        <v>15.9125061401613</v>
      </c>
      <c r="F95" s="7" t="s">
        <v>83</v>
      </c>
      <c r="G95" s="1">
        <v>7</v>
      </c>
      <c r="H95" s="9">
        <f t="shared" si="81"/>
        <v>21.801089283</v>
      </c>
      <c r="I95" s="9">
        <f t="shared" si="82"/>
        <v>294.95108928299999</v>
      </c>
      <c r="J95" s="9">
        <f t="shared" si="83"/>
        <v>0.24292556635134044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15.034977252982594</v>
      </c>
      <c r="P95" s="9">
        <f t="shared" si="86"/>
        <v>3.6523803642603174</v>
      </c>
      <c r="Q95" s="12">
        <f t="shared" si="87"/>
        <v>1.6435711639171429</v>
      </c>
      <c r="R95" s="9">
        <f t="shared" si="88"/>
        <v>2.3873737500000001</v>
      </c>
      <c r="S95" s="13">
        <f t="shared" si="89"/>
        <v>0.68844317481380657</v>
      </c>
      <c r="T95" s="2">
        <f t="shared" si="90"/>
        <v>0.51</v>
      </c>
      <c r="U95" s="14">
        <f t="shared" si="91"/>
        <v>0.35110601915504136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0.15231346477524499</v>
      </c>
      <c r="AK95" s="9">
        <f t="shared" si="93"/>
        <v>10.4025</v>
      </c>
      <c r="AL95" s="1">
        <f t="shared" si="94"/>
        <v>0.45</v>
      </c>
      <c r="AM95" s="17">
        <f t="shared" si="95"/>
        <v>98528.916666666672</v>
      </c>
      <c r="AN95" s="1">
        <f t="shared" si="96"/>
        <v>1561132372.5342951</v>
      </c>
    </row>
    <row r="96" spans="1:48" x14ac:dyDescent="0.15">
      <c r="C96" s="7">
        <v>7</v>
      </c>
      <c r="D96" s="8">
        <v>23.993135133225799</v>
      </c>
      <c r="E96" s="10">
        <f t="shared" si="97"/>
        <v>21.801089283</v>
      </c>
      <c r="F96" s="7" t="s">
        <v>83</v>
      </c>
      <c r="G96" s="1">
        <v>8</v>
      </c>
      <c r="H96" s="9">
        <f t="shared" si="81"/>
        <v>23.993135133225799</v>
      </c>
      <c r="I96" s="9">
        <f t="shared" si="82"/>
        <v>297.14313513322577</v>
      </c>
      <c r="J96" s="9">
        <f t="shared" si="83"/>
        <v>0.3099104945359043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16.687871888722277</v>
      </c>
      <c r="P96" s="9">
        <f t="shared" si="86"/>
        <v>5.1717466297857362</v>
      </c>
      <c r="Q96" s="12">
        <f t="shared" si="87"/>
        <v>2.3272859834035815</v>
      </c>
      <c r="R96" s="9">
        <f t="shared" si="88"/>
        <v>2.3873737500000001</v>
      </c>
      <c r="S96" s="13">
        <f t="shared" si="89"/>
        <v>0.97483101814434436</v>
      </c>
      <c r="T96" s="2">
        <f t="shared" si="90"/>
        <v>0.51</v>
      </c>
      <c r="U96" s="14">
        <f t="shared" si="91"/>
        <v>0.49716381925361564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0.19634989150496512</v>
      </c>
      <c r="AK96" s="9">
        <f t="shared" si="93"/>
        <v>10.4025</v>
      </c>
      <c r="AL96" s="1">
        <f t="shared" si="94"/>
        <v>0.45</v>
      </c>
      <c r="AM96" s="17">
        <f t="shared" si="95"/>
        <v>98528.916666666672</v>
      </c>
      <c r="AN96" s="1">
        <f t="shared" si="96"/>
        <v>2012482431.703022</v>
      </c>
    </row>
    <row r="97" spans="1:50" x14ac:dyDescent="0.15">
      <c r="C97" s="7">
        <v>8</v>
      </c>
      <c r="D97" s="8">
        <v>23.790689817419398</v>
      </c>
      <c r="E97" s="10">
        <f t="shared" si="97"/>
        <v>23.993135133225799</v>
      </c>
      <c r="F97" s="7" t="s">
        <v>83</v>
      </c>
      <c r="G97" s="1">
        <v>9</v>
      </c>
      <c r="H97" s="9">
        <f t="shared" si="81"/>
        <v>23.790689817419398</v>
      </c>
      <c r="I97" s="9">
        <f t="shared" si="82"/>
        <v>296.94068981741935</v>
      </c>
      <c r="J97" s="9">
        <f t="shared" si="83"/>
        <v>0.30306377918370181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16.821400258936542</v>
      </c>
      <c r="P97" s="9">
        <f t="shared" si="86"/>
        <v>5.0979571336350089</v>
      </c>
      <c r="Q97" s="12">
        <f t="shared" si="87"/>
        <v>2.2940807101357539</v>
      </c>
      <c r="R97" s="9">
        <f t="shared" si="88"/>
        <v>2.3873737500000001</v>
      </c>
      <c r="S97" s="13">
        <f t="shared" si="89"/>
        <v>0.9609223147970668</v>
      </c>
      <c r="T97" s="2">
        <f t="shared" si="90"/>
        <v>0.51</v>
      </c>
      <c r="U97" s="14">
        <f t="shared" si="91"/>
        <v>0.49007038054650409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0.19421121973477098</v>
      </c>
      <c r="AK97" s="9">
        <f t="shared" si="93"/>
        <v>10.4025</v>
      </c>
      <c r="AL97" s="1">
        <f t="shared" si="94"/>
        <v>0.45</v>
      </c>
      <c r="AM97" s="17">
        <f t="shared" si="95"/>
        <v>98528.916666666672</v>
      </c>
      <c r="AN97" s="1">
        <f t="shared" si="96"/>
        <v>1990562178.3649342</v>
      </c>
    </row>
    <row r="98" spans="1:50" x14ac:dyDescent="0.15">
      <c r="C98" s="7">
        <v>9</v>
      </c>
      <c r="D98" s="8">
        <v>18.291297384</v>
      </c>
      <c r="E98" s="10">
        <f t="shared" si="97"/>
        <v>23.790689817419398</v>
      </c>
      <c r="F98" s="7" t="s">
        <v>83</v>
      </c>
      <c r="G98" s="1">
        <v>10</v>
      </c>
      <c r="H98" s="9">
        <f t="shared" si="81"/>
        <v>18.291297384</v>
      </c>
      <c r="I98" s="9">
        <f t="shared" si="82"/>
        <v>291.44129738399999</v>
      </c>
      <c r="J98" s="9">
        <f t="shared" si="83"/>
        <v>0.16323667948113241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17.028718125301534</v>
      </c>
      <c r="P98" s="9">
        <f t="shared" si="86"/>
        <v>2.7797114025943963</v>
      </c>
      <c r="Q98" s="12">
        <f t="shared" si="87"/>
        <v>1.2508701311674784</v>
      </c>
      <c r="R98" s="9">
        <f t="shared" si="88"/>
        <v>2.3873737500000001</v>
      </c>
      <c r="S98" s="13">
        <f t="shared" si="89"/>
        <v>0.52395236865089867</v>
      </c>
      <c r="T98" s="2">
        <f t="shared" si="90"/>
        <v>0.51</v>
      </c>
      <c r="U98" s="14">
        <f t="shared" si="91"/>
        <v>0.26721570801195832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0.12381453596560545</v>
      </c>
      <c r="AK98" s="9">
        <f t="shared" si="93"/>
        <v>10.4025</v>
      </c>
      <c r="AL98" s="1">
        <f t="shared" si="94"/>
        <v>0.45</v>
      </c>
      <c r="AM98" s="17">
        <f t="shared" si="95"/>
        <v>98528.916666666672</v>
      </c>
      <c r="AN98" s="1">
        <f t="shared" si="96"/>
        <v>1269033440.8152297</v>
      </c>
    </row>
    <row r="99" spans="1:50" x14ac:dyDescent="0.15">
      <c r="C99" s="7">
        <v>10</v>
      </c>
      <c r="D99" s="8">
        <v>12.7315779552903</v>
      </c>
      <c r="E99" s="10">
        <f t="shared" si="97"/>
        <v>18.291297384</v>
      </c>
      <c r="F99" s="7" t="s">
        <v>83</v>
      </c>
      <c r="G99" s="1">
        <v>11</v>
      </c>
      <c r="H99" s="9">
        <f t="shared" si="81"/>
        <v>12.7315779552903</v>
      </c>
      <c r="I99" s="9">
        <f t="shared" si="82"/>
        <v>285.88157795529025</v>
      </c>
      <c r="J99" s="9">
        <f t="shared" si="83"/>
        <v>8.5240227483469821E-2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13.536556386571782</v>
      </c>
      <c r="O99" s="9">
        <f t="shared" si="98"/>
        <v>6.0177253361353529</v>
      </c>
      <c r="P99" s="9">
        <f t="shared" si="86"/>
        <v>0.51295227658521736</v>
      </c>
      <c r="Q99" s="12">
        <f t="shared" si="87"/>
        <v>0.23082852446334781</v>
      </c>
      <c r="R99" s="9">
        <f t="shared" si="88"/>
        <v>2.3873737500000001</v>
      </c>
      <c r="S99" s="13">
        <f t="shared" si="89"/>
        <v>9.6687217266817907E-2</v>
      </c>
      <c r="T99" s="2">
        <f t="shared" si="90"/>
        <v>0.51</v>
      </c>
      <c r="U99" s="14">
        <f t="shared" si="91"/>
        <v>4.9310480806077132E-2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4.5204109963032257E-2</v>
      </c>
      <c r="AK99" s="9">
        <f t="shared" si="93"/>
        <v>10.4025</v>
      </c>
      <c r="AL99" s="1">
        <f t="shared" si="94"/>
        <v>0.45</v>
      </c>
      <c r="AM99" s="17">
        <f t="shared" si="95"/>
        <v>98528.916666666672</v>
      </c>
      <c r="AN99" s="1">
        <f t="shared" si="96"/>
        <v>463318194.0875864</v>
      </c>
    </row>
    <row r="100" spans="1:50" x14ac:dyDescent="0.15">
      <c r="C100" s="7">
        <v>11</v>
      </c>
      <c r="D100" s="8">
        <v>9.9225264180333301</v>
      </c>
      <c r="E100" s="10">
        <f t="shared" si="97"/>
        <v>12.7315779552903</v>
      </c>
      <c r="F100" s="7" t="s">
        <v>85</v>
      </c>
      <c r="G100" s="1">
        <v>12</v>
      </c>
      <c r="H100" s="9">
        <f t="shared" si="81"/>
        <v>9.9225264180333301</v>
      </c>
      <c r="I100" s="9">
        <f t="shared" si="82"/>
        <v>283.07252641803331</v>
      </c>
      <c r="J100" s="9">
        <f t="shared" si="83"/>
        <v>6.079411707798961E-2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10.810048059550136</v>
      </c>
      <c r="P100" s="9">
        <f t="shared" si="86"/>
        <v>0.65718732735098528</v>
      </c>
      <c r="Q100" s="12">
        <f t="shared" si="87"/>
        <v>0.29573429730794337</v>
      </c>
      <c r="R100" s="9">
        <f t="shared" si="88"/>
        <v>2.3873737500000001</v>
      </c>
      <c r="S100" s="13">
        <f t="shared" si="89"/>
        <v>0.12387431892804525</v>
      </c>
      <c r="T100" s="2">
        <f t="shared" si="90"/>
        <v>0.51</v>
      </c>
      <c r="U100" s="14">
        <f t="shared" si="91"/>
        <v>6.3175902653303084E-2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4.9384534649970876E-2</v>
      </c>
      <c r="AK100" s="9">
        <f t="shared" si="93"/>
        <v>10.4025</v>
      </c>
      <c r="AL100" s="1">
        <f t="shared" si="94"/>
        <v>0.45</v>
      </c>
      <c r="AM100" s="17">
        <f t="shared" si="95"/>
        <v>98528.916666666672</v>
      </c>
      <c r="AN100" s="1">
        <f t="shared" si="96"/>
        <v>506165333.82898438</v>
      </c>
      <c r="AO100" s="1">
        <f>SUM(AN89:AN100)</f>
        <v>10629967916.193651</v>
      </c>
    </row>
    <row r="101" spans="1:50" x14ac:dyDescent="0.15">
      <c r="C101" s="7">
        <v>12</v>
      </c>
      <c r="D101" s="8">
        <v>2.2889416218709702</v>
      </c>
      <c r="E101" s="10">
        <f t="shared" si="97"/>
        <v>9.9225264180333301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4.5370835930967699</v>
      </c>
      <c r="E105" s="7"/>
      <c r="F105" s="7"/>
      <c r="G105" s="1">
        <v>1</v>
      </c>
      <c r="H105" s="9">
        <f t="shared" ref="H105:H116" si="99">E106</f>
        <v>4.5370835930967699</v>
      </c>
      <c r="I105" s="9">
        <f t="shared" ref="I105:I116" si="100">H105+273.15</f>
        <v>277.68708359309676</v>
      </c>
      <c r="J105" s="9">
        <f t="shared" ref="J105:J116" si="101">EXP(($C$15*(I105-$C$13))/($C$16*I105*$C$13))</f>
        <v>3.1199560838389089E-2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2.0213889971492417E-2</v>
      </c>
      <c r="Q105" s="12">
        <f t="shared" ref="Q105:Q116" si="105">P105*$B$107</f>
        <v>6.0641669914477244E-3</v>
      </c>
      <c r="R105" s="9">
        <f t="shared" ref="R105:R116" si="106">L105*$B$107</f>
        <v>0.19436706250000002</v>
      </c>
      <c r="S105" s="13">
        <f t="shared" ref="S105:S116" si="107">Q105/R105</f>
        <v>3.1199560838389085E-2</v>
      </c>
      <c r="T105" s="2">
        <f t="shared" ref="T105:T116" si="108">$B$106/100</f>
        <v>0.01</v>
      </c>
      <c r="U105" s="14">
        <f t="shared" ref="U105:U116" si="109">S105*T105</f>
        <v>3.1199560838389087E-4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5.8019956083838909E-3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1694.5833333333333</v>
      </c>
      <c r="AX105" s="1">
        <f t="shared" ref="AX105:AX116" si="116">AW105*10000*AV105*0.67*AU105*AT105</f>
        <v>1280376.8118457671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2.5011863326129</v>
      </c>
      <c r="E106" s="10">
        <f t="shared" ref="E106:E117" si="117">D105</f>
        <v>4.5370835930967699</v>
      </c>
      <c r="F106" s="7" t="s">
        <v>83</v>
      </c>
      <c r="G106" s="1">
        <v>2</v>
      </c>
      <c r="H106" s="9">
        <f t="shared" si="99"/>
        <v>2.5011863326129</v>
      </c>
      <c r="I106" s="9">
        <f t="shared" si="100"/>
        <v>275.65118633261289</v>
      </c>
      <c r="J106" s="9">
        <f t="shared" si="101"/>
        <v>2.4081166722340723E-2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1.2755665266951746</v>
      </c>
      <c r="P106" s="9">
        <f t="shared" si="104"/>
        <v>3.0717130194783577E-2</v>
      </c>
      <c r="Q106" s="12">
        <f t="shared" si="105"/>
        <v>9.2151390584350734E-3</v>
      </c>
      <c r="R106" s="9">
        <f t="shared" si="106"/>
        <v>0.19436706250000002</v>
      </c>
      <c r="S106" s="13">
        <f t="shared" si="107"/>
        <v>4.7411011618468391E-2</v>
      </c>
      <c r="T106" s="2">
        <f t="shared" si="108"/>
        <v>0.01</v>
      </c>
      <c r="U106" s="14">
        <f t="shared" si="109"/>
        <v>4.7411011618468392E-4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5.9641101161846842E-3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1694.5833333333333</v>
      </c>
      <c r="AX106" s="1">
        <f t="shared" si="116"/>
        <v>1316152.0296608219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-2.0218927412069001</v>
      </c>
      <c r="E107" s="10">
        <f t="shared" si="117"/>
        <v>2.5011863326129</v>
      </c>
      <c r="F107" s="7" t="s">
        <v>83</v>
      </c>
      <c r="G107" s="1">
        <v>3</v>
      </c>
      <c r="H107" s="9">
        <f t="shared" si="99"/>
        <v>-2.0218927412069001</v>
      </c>
      <c r="I107" s="9">
        <f t="shared" si="100"/>
        <v>271.12810725879308</v>
      </c>
      <c r="J107" s="9">
        <f t="shared" si="101"/>
        <v>1.3358574135743465E-2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1.8927396048337246</v>
      </c>
      <c r="P107" s="9">
        <f t="shared" si="104"/>
        <v>2.5284302330829098E-2</v>
      </c>
      <c r="Q107" s="12">
        <f t="shared" si="105"/>
        <v>7.585290699248729E-3</v>
      </c>
      <c r="R107" s="9">
        <f t="shared" si="106"/>
        <v>0.19436706250000002</v>
      </c>
      <c r="S107" s="13">
        <f t="shared" si="107"/>
        <v>3.9025597247212232E-2</v>
      </c>
      <c r="T107" s="2">
        <f t="shared" si="108"/>
        <v>0.01</v>
      </c>
      <c r="U107" s="14">
        <f t="shared" si="109"/>
        <v>3.902559724721223E-4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5.880255972472122E-3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1694.5833333333333</v>
      </c>
      <c r="AX107" s="1">
        <f t="shared" si="116"/>
        <v>1297647.2067630582</v>
      </c>
    </row>
    <row r="108" spans="1:50" x14ac:dyDescent="0.15">
      <c r="C108" s="7">
        <v>3</v>
      </c>
      <c r="D108" s="8">
        <v>9.3077907746774198</v>
      </c>
      <c r="E108" s="10">
        <f t="shared" si="117"/>
        <v>-2.0218927412069001</v>
      </c>
      <c r="F108" s="7" t="s">
        <v>83</v>
      </c>
      <c r="G108" s="1">
        <v>4</v>
      </c>
      <c r="H108" s="9">
        <f t="shared" si="99"/>
        <v>9.3077907746774198</v>
      </c>
      <c r="I108" s="9">
        <f t="shared" si="100"/>
        <v>282.45779077467739</v>
      </c>
      <c r="J108" s="9">
        <f t="shared" si="101"/>
        <v>5.6409213135946726E-2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2.5153455108362293</v>
      </c>
      <c r="P108" s="9">
        <f t="shared" si="104"/>
        <v>0.14188866103130765</v>
      </c>
      <c r="Q108" s="12">
        <f t="shared" si="105"/>
        <v>4.2566598309392294E-2</v>
      </c>
      <c r="R108" s="9">
        <f t="shared" si="106"/>
        <v>0.19436706250000002</v>
      </c>
      <c r="S108" s="13">
        <f t="shared" si="107"/>
        <v>0.21900108877445368</v>
      </c>
      <c r="T108" s="2">
        <f t="shared" si="108"/>
        <v>0.01</v>
      </c>
      <c r="U108" s="14">
        <f t="shared" si="109"/>
        <v>2.1900108877445368E-3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7.6800108877445369E-3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1694.5833333333333</v>
      </c>
      <c r="AX108" s="1">
        <f t="shared" si="116"/>
        <v>1694814.7704872419</v>
      </c>
    </row>
    <row r="109" spans="1:50" x14ac:dyDescent="0.15">
      <c r="C109" s="7">
        <v>4</v>
      </c>
      <c r="D109" s="8">
        <v>11.7421294222</v>
      </c>
      <c r="E109" s="10">
        <f t="shared" si="117"/>
        <v>9.3077907746774198</v>
      </c>
      <c r="F109" s="7" t="s">
        <v>83</v>
      </c>
      <c r="G109" s="1">
        <v>5</v>
      </c>
      <c r="H109" s="9">
        <f t="shared" si="99"/>
        <v>11.7421294222</v>
      </c>
      <c r="I109" s="9">
        <f t="shared" si="100"/>
        <v>284.89212942219996</v>
      </c>
      <c r="J109" s="9">
        <f t="shared" si="101"/>
        <v>7.57308057688066E-2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2.2547840073146754</v>
      </c>
      <c r="O109" s="9">
        <f t="shared" si="118"/>
        <v>0.76656305082357967</v>
      </c>
      <c r="P109" s="9">
        <f t="shared" si="104"/>
        <v>5.8052437511464335E-2</v>
      </c>
      <c r="Q109" s="12">
        <f t="shared" si="105"/>
        <v>1.7415731253439301E-2</v>
      </c>
      <c r="R109" s="9">
        <f t="shared" si="106"/>
        <v>0.19436706250000002</v>
      </c>
      <c r="S109" s="13">
        <f t="shared" si="107"/>
        <v>8.9602276380748927E-2</v>
      </c>
      <c r="T109" s="2">
        <f t="shared" si="108"/>
        <v>0.01</v>
      </c>
      <c r="U109" s="14">
        <f t="shared" si="109"/>
        <v>8.9602276380748927E-4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6.3860227638074894E-3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1694.5833333333333</v>
      </c>
      <c r="AX109" s="1">
        <f t="shared" si="116"/>
        <v>1409259.1616035097</v>
      </c>
    </row>
    <row r="110" spans="1:50" x14ac:dyDescent="0.15">
      <c r="C110" s="7">
        <v>5</v>
      </c>
      <c r="D110" s="8">
        <v>15.9125061401613</v>
      </c>
      <c r="E110" s="10">
        <f t="shared" si="117"/>
        <v>11.7421294222</v>
      </c>
      <c r="F110" s="7" t="s">
        <v>85</v>
      </c>
      <c r="G110" s="1">
        <v>6</v>
      </c>
      <c r="H110" s="9">
        <f t="shared" si="99"/>
        <v>15.9125061401613</v>
      </c>
      <c r="I110" s="9">
        <f t="shared" si="100"/>
        <v>289.0625061401613</v>
      </c>
      <c r="J110" s="9">
        <f t="shared" si="101"/>
        <v>0.12399815282554792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1.3564008216454488</v>
      </c>
      <c r="P110" s="9">
        <f t="shared" si="104"/>
        <v>0.16819119637509114</v>
      </c>
      <c r="Q110" s="12">
        <f t="shared" si="105"/>
        <v>5.0457358912527339E-2</v>
      </c>
      <c r="R110" s="9">
        <f t="shared" si="106"/>
        <v>0.19436706250000002</v>
      </c>
      <c r="S110" s="13">
        <f t="shared" si="107"/>
        <v>0.2595982995448487</v>
      </c>
      <c r="T110" s="2">
        <f t="shared" si="108"/>
        <v>0.01</v>
      </c>
      <c r="U110" s="14">
        <f t="shared" si="109"/>
        <v>2.5959829954484872E-3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8.085982995448486E-3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1694.5833333333333</v>
      </c>
      <c r="AX110" s="1">
        <f t="shared" si="116"/>
        <v>1784404.1649033944</v>
      </c>
    </row>
    <row r="111" spans="1:50" x14ac:dyDescent="0.15">
      <c r="C111" s="7">
        <v>6</v>
      </c>
      <c r="D111" s="8">
        <v>21.801089283</v>
      </c>
      <c r="E111" s="10">
        <f t="shared" si="117"/>
        <v>15.9125061401613</v>
      </c>
      <c r="F111" s="7" t="s">
        <v>83</v>
      </c>
      <c r="G111" s="1">
        <v>7</v>
      </c>
      <c r="H111" s="9">
        <f t="shared" si="99"/>
        <v>21.801089283</v>
      </c>
      <c r="I111" s="9">
        <f t="shared" si="100"/>
        <v>294.95108928299999</v>
      </c>
      <c r="J111" s="9">
        <f t="shared" si="101"/>
        <v>0.24292556635134044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1.8360998336036913</v>
      </c>
      <c r="P111" s="9">
        <f t="shared" si="104"/>
        <v>0.44603559195577863</v>
      </c>
      <c r="Q111" s="12">
        <f t="shared" si="105"/>
        <v>0.1338106775867336</v>
      </c>
      <c r="R111" s="9">
        <f t="shared" si="106"/>
        <v>0.19436706250000002</v>
      </c>
      <c r="S111" s="13">
        <f t="shared" si="107"/>
        <v>0.68844317481380668</v>
      </c>
      <c r="T111" s="2">
        <f t="shared" si="108"/>
        <v>0.01</v>
      </c>
      <c r="U111" s="14">
        <f t="shared" si="109"/>
        <v>6.884431748138067E-3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1.6834431748138066E-2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1694.5833333333333</v>
      </c>
      <c r="AX111" s="1">
        <f t="shared" si="116"/>
        <v>3715000.4077510885</v>
      </c>
    </row>
    <row r="112" spans="1:50" x14ac:dyDescent="0.15">
      <c r="C112" s="7">
        <v>7</v>
      </c>
      <c r="D112" s="8">
        <v>23.993135133225799</v>
      </c>
      <c r="E112" s="10">
        <f t="shared" si="117"/>
        <v>21.801089283</v>
      </c>
      <c r="F112" s="7" t="s">
        <v>83</v>
      </c>
      <c r="G112" s="1">
        <v>8</v>
      </c>
      <c r="H112" s="9">
        <f t="shared" si="99"/>
        <v>23.993135133225799</v>
      </c>
      <c r="I112" s="9">
        <f t="shared" si="100"/>
        <v>297.14313513322577</v>
      </c>
      <c r="J112" s="9">
        <f t="shared" si="101"/>
        <v>0.3099104945359043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2.0379544499812461</v>
      </c>
      <c r="P112" s="9">
        <f t="shared" si="104"/>
        <v>0.63158347143533478</v>
      </c>
      <c r="Q112" s="12">
        <f t="shared" si="105"/>
        <v>0.18947504143060043</v>
      </c>
      <c r="R112" s="9">
        <f t="shared" si="106"/>
        <v>0.19436706250000002</v>
      </c>
      <c r="S112" s="13">
        <f t="shared" si="107"/>
        <v>0.97483101814434436</v>
      </c>
      <c r="T112" s="2">
        <f t="shared" si="108"/>
        <v>0.01</v>
      </c>
      <c r="U112" s="14">
        <f t="shared" si="109"/>
        <v>9.7483101814434432E-3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1.9698310181443444E-2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1694.5833333333333</v>
      </c>
      <c r="AX112" s="1">
        <f t="shared" si="116"/>
        <v>4346997.3593948986</v>
      </c>
    </row>
    <row r="113" spans="1:53" x14ac:dyDescent="0.15">
      <c r="C113" s="7">
        <v>8</v>
      </c>
      <c r="D113" s="8">
        <v>23.790689817419398</v>
      </c>
      <c r="E113" s="10">
        <f t="shared" si="117"/>
        <v>23.993135133225799</v>
      </c>
      <c r="F113" s="7" t="s">
        <v>83</v>
      </c>
      <c r="G113" s="1">
        <v>9</v>
      </c>
      <c r="H113" s="9">
        <f t="shared" si="99"/>
        <v>23.790689817419398</v>
      </c>
      <c r="I113" s="9">
        <f t="shared" si="100"/>
        <v>296.94068981741935</v>
      </c>
      <c r="J113" s="9">
        <f t="shared" si="101"/>
        <v>0.30306377918370181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2.0542611868792449</v>
      </c>
      <c r="P113" s="9">
        <f t="shared" si="104"/>
        <v>0.62257215872602067</v>
      </c>
      <c r="Q113" s="12">
        <f t="shared" si="105"/>
        <v>0.18677164761780621</v>
      </c>
      <c r="R113" s="9">
        <f t="shared" si="106"/>
        <v>0.19436706250000002</v>
      </c>
      <c r="S113" s="13">
        <f t="shared" si="107"/>
        <v>0.96092231479706691</v>
      </c>
      <c r="T113" s="2">
        <f t="shared" si="108"/>
        <v>0.01</v>
      </c>
      <c r="U113" s="14">
        <f t="shared" si="109"/>
        <v>9.6092231479706688E-3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1.9559223147970671E-2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1694.5833333333333</v>
      </c>
      <c r="AX113" s="1">
        <f t="shared" si="116"/>
        <v>4316303.8145342954</v>
      </c>
    </row>
    <row r="114" spans="1:53" x14ac:dyDescent="0.15">
      <c r="C114" s="7">
        <v>9</v>
      </c>
      <c r="D114" s="8">
        <v>18.291297384</v>
      </c>
      <c r="E114" s="10">
        <f t="shared" si="117"/>
        <v>23.790689817419398</v>
      </c>
      <c r="F114" s="7" t="s">
        <v>83</v>
      </c>
      <c r="G114" s="1">
        <v>10</v>
      </c>
      <c r="H114" s="9">
        <f t="shared" si="99"/>
        <v>18.291297384</v>
      </c>
      <c r="I114" s="9">
        <f t="shared" si="100"/>
        <v>291.44129738399999</v>
      </c>
      <c r="J114" s="9">
        <f t="shared" si="101"/>
        <v>0.16323667948113241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2.0795792364865577</v>
      </c>
      <c r="P114" s="9">
        <f t="shared" si="104"/>
        <v>0.33946360928197428</v>
      </c>
      <c r="Q114" s="12">
        <f t="shared" si="105"/>
        <v>0.10183908278459228</v>
      </c>
      <c r="R114" s="9">
        <f t="shared" si="106"/>
        <v>0.19436706250000002</v>
      </c>
      <c r="S114" s="13">
        <f t="shared" si="107"/>
        <v>0.52395236865089867</v>
      </c>
      <c r="T114" s="2">
        <f t="shared" si="108"/>
        <v>0.01</v>
      </c>
      <c r="U114" s="14">
        <f t="shared" si="109"/>
        <v>5.2395236865089871E-3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1.5189523686508988E-2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1694.5833333333333</v>
      </c>
      <c r="AX114" s="1">
        <f t="shared" si="116"/>
        <v>3352004.2454160606</v>
      </c>
    </row>
    <row r="115" spans="1:53" x14ac:dyDescent="0.15">
      <c r="C115" s="7">
        <v>10</v>
      </c>
      <c r="D115" s="8">
        <v>12.7315779552903</v>
      </c>
      <c r="E115" s="10">
        <f t="shared" si="117"/>
        <v>18.291297384</v>
      </c>
      <c r="F115" s="7" t="s">
        <v>83</v>
      </c>
      <c r="G115" s="1">
        <v>11</v>
      </c>
      <c r="H115" s="9">
        <f t="shared" si="99"/>
        <v>12.7315779552903</v>
      </c>
      <c r="I115" s="9">
        <f t="shared" si="100"/>
        <v>285.88157795529025</v>
      </c>
      <c r="J115" s="9">
        <f t="shared" si="101"/>
        <v>8.5240227483469821E-2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1.6531098458443543</v>
      </c>
      <c r="O115" s="9">
        <f t="shared" si="118"/>
        <v>0.73489598969356251</v>
      </c>
      <c r="P115" s="9">
        <f t="shared" si="104"/>
        <v>6.264270133816896E-2</v>
      </c>
      <c r="Q115" s="12">
        <f t="shared" si="105"/>
        <v>1.8792810401450689E-2</v>
      </c>
      <c r="R115" s="9">
        <f t="shared" si="106"/>
        <v>0.19436706250000002</v>
      </c>
      <c r="S115" s="13">
        <f t="shared" si="107"/>
        <v>9.6687217266817962E-2</v>
      </c>
      <c r="T115" s="2">
        <f t="shared" si="108"/>
        <v>0.01</v>
      </c>
      <c r="U115" s="14">
        <f t="shared" si="109"/>
        <v>9.6687217266817969E-4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6.4568721726681799E-3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1694.5833333333333</v>
      </c>
      <c r="AX115" s="1">
        <f t="shared" si="116"/>
        <v>1424894.1166019463</v>
      </c>
    </row>
    <row r="116" spans="1:53" x14ac:dyDescent="0.15">
      <c r="C116" s="7">
        <v>11</v>
      </c>
      <c r="D116" s="8">
        <v>9.9225264180333301</v>
      </c>
      <c r="E116" s="10">
        <f t="shared" si="117"/>
        <v>12.7315779552903</v>
      </c>
      <c r="F116" s="7" t="s">
        <v>85</v>
      </c>
      <c r="G116" s="1">
        <v>12</v>
      </c>
      <c r="H116" s="9">
        <f t="shared" si="99"/>
        <v>9.9225264180333301</v>
      </c>
      <c r="I116" s="9">
        <f t="shared" si="100"/>
        <v>283.07252641803331</v>
      </c>
      <c r="J116" s="9">
        <f t="shared" si="101"/>
        <v>6.079411707798961E-2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1.3201434966887271</v>
      </c>
      <c r="P116" s="9">
        <f t="shared" si="104"/>
        <v>8.0256958297441061E-2</v>
      </c>
      <c r="Q116" s="12">
        <f t="shared" si="105"/>
        <v>2.4077087489232318E-2</v>
      </c>
      <c r="R116" s="9">
        <f t="shared" si="106"/>
        <v>0.19436706250000002</v>
      </c>
      <c r="S116" s="13">
        <f t="shared" si="107"/>
        <v>0.1238743189280453</v>
      </c>
      <c r="T116" s="2">
        <f t="shared" si="108"/>
        <v>0.01</v>
      </c>
      <c r="U116" s="14">
        <f t="shared" si="109"/>
        <v>1.2387431892804531E-3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6.728743189280453E-3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1694.5833333333333</v>
      </c>
      <c r="AX116" s="1">
        <f t="shared" si="116"/>
        <v>1484890.2574091349</v>
      </c>
      <c r="AY116" s="1">
        <f>SUM(AX105:AX116)</f>
        <v>27422744.346371219</v>
      </c>
    </row>
    <row r="117" spans="1:53" x14ac:dyDescent="0.15">
      <c r="C117" s="7">
        <v>12</v>
      </c>
      <c r="D117" s="8">
        <v>2.2889416218709702</v>
      </c>
      <c r="E117" s="10">
        <f t="shared" si="117"/>
        <v>9.9225264180333301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4.5370835930967699</v>
      </c>
      <c r="E121" s="7"/>
      <c r="F121" s="7"/>
      <c r="G121" s="1">
        <v>1</v>
      </c>
      <c r="H121" s="9">
        <f t="shared" ref="H121:H132" si="119">E122</f>
        <v>4.5370835930967699</v>
      </c>
      <c r="I121" s="9">
        <f t="shared" ref="I121:I132" si="120">H121+273.15</f>
        <v>277.68708359309676</v>
      </c>
      <c r="J121" s="9">
        <f t="shared" ref="J121:J132" si="121">EXP(($C$15*(I121-$C$13))/($C$16*I121*$C$13))</f>
        <v>3.1199560838389089E-2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8.8825149706893737E-3</v>
      </c>
      <c r="Q121" s="12">
        <f t="shared" ref="Q121:Q132" si="125">P121*$B$123</f>
        <v>2.9312299403274934E-3</v>
      </c>
      <c r="R121" s="9">
        <f t="shared" ref="R121:R132" si="126">L121*$B$123</f>
        <v>9.3951000000000007E-2</v>
      </c>
      <c r="S121" s="13">
        <f t="shared" ref="S121:S132" si="127">Q121/R121</f>
        <v>3.1199560838389089E-2</v>
      </c>
      <c r="T121" s="2">
        <f t="shared" ref="T121:T132" si="128">$B$122/100</f>
        <v>0.01</v>
      </c>
      <c r="U121" s="14">
        <f t="shared" ref="U121:U132" si="129">S121*T121</f>
        <v>3.1199560838389087E-4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5.8019956083838909E-3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257.91666666666669</v>
      </c>
      <c r="AX121" s="1">
        <f t="shared" ref="AX121:AX132" si="136">AW121*10000*AV121*0.67*AU121*AT121</f>
        <v>94196.119672591769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2.5011863326129</v>
      </c>
      <c r="E122" s="10">
        <f t="shared" ref="E122:E133" si="139">D121</f>
        <v>4.5370835930967699</v>
      </c>
      <c r="F122" s="7" t="s">
        <v>83</v>
      </c>
      <c r="G122" s="1">
        <v>2</v>
      </c>
      <c r="H122" s="9">
        <f t="shared" si="119"/>
        <v>2.5011863326129</v>
      </c>
      <c r="I122" s="9">
        <f t="shared" si="120"/>
        <v>275.65118633261289</v>
      </c>
      <c r="J122" s="9">
        <f t="shared" si="121"/>
        <v>2.4081166722340723E-2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0.56051748502931065</v>
      </c>
      <c r="P122" s="9">
        <f t="shared" si="124"/>
        <v>1.3497915007777949E-2</v>
      </c>
      <c r="Q122" s="12">
        <f t="shared" si="125"/>
        <v>4.4543119525667233E-3</v>
      </c>
      <c r="R122" s="9">
        <f t="shared" si="126"/>
        <v>9.3951000000000007E-2</v>
      </c>
      <c r="S122" s="13">
        <f t="shared" si="127"/>
        <v>4.7411011618468384E-2</v>
      </c>
      <c r="T122" s="2">
        <f t="shared" si="128"/>
        <v>0.01</v>
      </c>
      <c r="U122" s="14">
        <f t="shared" si="129"/>
        <v>4.7411011618468386E-4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5.9641101161846842E-3</v>
      </c>
      <c r="AU122" s="9">
        <f t="shared" si="133"/>
        <v>28.47</v>
      </c>
      <c r="AV122" s="1">
        <f t="shared" si="134"/>
        <v>0.33</v>
      </c>
      <c r="AW122" s="1">
        <f t="shared" si="135"/>
        <v>257.91666666666669</v>
      </c>
      <c r="AX122" s="1">
        <f t="shared" si="136"/>
        <v>96828.068851491684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-2.0218927412069001</v>
      </c>
      <c r="E123" s="10">
        <f t="shared" si="139"/>
        <v>2.5011863326129</v>
      </c>
      <c r="F123" s="7" t="s">
        <v>83</v>
      </c>
      <c r="G123" s="1">
        <v>3</v>
      </c>
      <c r="H123" s="9">
        <f t="shared" si="119"/>
        <v>-2.0218927412069001</v>
      </c>
      <c r="I123" s="9">
        <f t="shared" si="120"/>
        <v>271.12810725879308</v>
      </c>
      <c r="J123" s="9">
        <f t="shared" si="121"/>
        <v>1.3358574135743465E-2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0.83171957002153263</v>
      </c>
      <c r="P123" s="9">
        <f t="shared" si="124"/>
        <v>1.1110587536281321E-2</v>
      </c>
      <c r="Q123" s="12">
        <f t="shared" si="125"/>
        <v>3.6664938869728362E-3</v>
      </c>
      <c r="R123" s="9">
        <f t="shared" si="126"/>
        <v>9.3951000000000007E-2</v>
      </c>
      <c r="S123" s="13">
        <f t="shared" si="127"/>
        <v>3.9025597247212225E-2</v>
      </c>
      <c r="T123" s="2">
        <f t="shared" si="128"/>
        <v>0.01</v>
      </c>
      <c r="U123" s="14">
        <f t="shared" si="129"/>
        <v>3.9025597247212225E-4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5.880255972472122E-3</v>
      </c>
      <c r="AU123" s="9">
        <f t="shared" si="133"/>
        <v>28.47</v>
      </c>
      <c r="AV123" s="1">
        <f t="shared" si="134"/>
        <v>0.33</v>
      </c>
      <c r="AW123" s="1">
        <f t="shared" si="135"/>
        <v>257.91666666666669</v>
      </c>
      <c r="AX123" s="1">
        <f t="shared" si="136"/>
        <v>95466.686408392692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9.3077907746774198</v>
      </c>
      <c r="E124" s="10">
        <f t="shared" si="139"/>
        <v>-2.0218927412069001</v>
      </c>
      <c r="F124" s="7" t="s">
        <v>83</v>
      </c>
      <c r="G124" s="1">
        <v>4</v>
      </c>
      <c r="H124" s="9">
        <f t="shared" si="119"/>
        <v>9.3077907746774198</v>
      </c>
      <c r="I124" s="9">
        <f t="shared" si="120"/>
        <v>282.45779077467739</v>
      </c>
      <c r="J124" s="9">
        <f t="shared" si="121"/>
        <v>5.6409213135946726E-2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1.1053089824852513</v>
      </c>
      <c r="P124" s="9">
        <f t="shared" si="124"/>
        <v>6.234960997408695E-2</v>
      </c>
      <c r="Q124" s="12">
        <f t="shared" si="125"/>
        <v>2.0575371291448694E-2</v>
      </c>
      <c r="R124" s="9">
        <f t="shared" si="126"/>
        <v>9.3951000000000007E-2</v>
      </c>
      <c r="S124" s="13">
        <f t="shared" si="127"/>
        <v>0.21900108877445362</v>
      </c>
      <c r="T124" s="2">
        <f t="shared" si="128"/>
        <v>0.01</v>
      </c>
      <c r="U124" s="14">
        <f t="shared" si="129"/>
        <v>2.1900108877445363E-3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7.680010887744536E-3</v>
      </c>
      <c r="AU124" s="9">
        <f t="shared" si="133"/>
        <v>28.47</v>
      </c>
      <c r="AV124" s="1">
        <f t="shared" si="134"/>
        <v>0.33</v>
      </c>
      <c r="AW124" s="1">
        <f t="shared" si="135"/>
        <v>257.91666666666669</v>
      </c>
      <c r="AX124" s="1">
        <f t="shared" si="136"/>
        <v>124685.93109988551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11.7421294222</v>
      </c>
      <c r="E125" s="10">
        <f t="shared" si="139"/>
        <v>9.3077907746774198</v>
      </c>
      <c r="F125" s="7" t="s">
        <v>83</v>
      </c>
      <c r="G125" s="1">
        <v>5</v>
      </c>
      <c r="H125" s="9">
        <f t="shared" si="119"/>
        <v>11.7421294222</v>
      </c>
      <c r="I125" s="9">
        <f t="shared" si="120"/>
        <v>284.89212942219996</v>
      </c>
      <c r="J125" s="9">
        <f t="shared" si="121"/>
        <v>7.57308057688066E-2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0.99081140388560618</v>
      </c>
      <c r="O125" s="9">
        <f t="shared" si="140"/>
        <v>0.3368479686255581</v>
      </c>
      <c r="P125" s="9">
        <f t="shared" si="124"/>
        <v>2.55097680855992E-2</v>
      </c>
      <c r="Q125" s="12">
        <f t="shared" si="125"/>
        <v>8.4182234682477364E-3</v>
      </c>
      <c r="R125" s="9">
        <f t="shared" si="126"/>
        <v>9.3951000000000007E-2</v>
      </c>
      <c r="S125" s="13">
        <f t="shared" si="127"/>
        <v>8.9602276380748858E-2</v>
      </c>
      <c r="T125" s="2">
        <f t="shared" si="128"/>
        <v>0.01</v>
      </c>
      <c r="U125" s="14">
        <f t="shared" si="129"/>
        <v>8.9602276380748862E-4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6.3860227638074885E-3</v>
      </c>
      <c r="AU125" s="9">
        <f t="shared" si="133"/>
        <v>28.47</v>
      </c>
      <c r="AV125" s="1">
        <f t="shared" si="134"/>
        <v>0.33</v>
      </c>
      <c r="AW125" s="1">
        <f t="shared" si="135"/>
        <v>257.91666666666669</v>
      </c>
      <c r="AX125" s="1">
        <f t="shared" si="136"/>
        <v>103677.87311356828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15.9125061401613</v>
      </c>
      <c r="E126" s="10">
        <f t="shared" si="139"/>
        <v>11.7421294222</v>
      </c>
      <c r="F126" s="7" t="s">
        <v>85</v>
      </c>
      <c r="G126" s="1">
        <v>6</v>
      </c>
      <c r="H126" s="9">
        <f t="shared" si="119"/>
        <v>15.9125061401613</v>
      </c>
      <c r="I126" s="9">
        <f t="shared" si="120"/>
        <v>289.0625061401613</v>
      </c>
      <c r="J126" s="9">
        <f t="shared" si="121"/>
        <v>0.12399815282554792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0.59603820053995882</v>
      </c>
      <c r="P126" s="9">
        <f t="shared" si="124"/>
        <v>7.390763588041839E-2</v>
      </c>
      <c r="Q126" s="12">
        <f t="shared" si="125"/>
        <v>2.4389519840538072E-2</v>
      </c>
      <c r="R126" s="9">
        <f t="shared" si="126"/>
        <v>9.3951000000000007E-2</v>
      </c>
      <c r="S126" s="13">
        <f t="shared" si="127"/>
        <v>0.25959829954484859</v>
      </c>
      <c r="T126" s="2">
        <f t="shared" si="128"/>
        <v>0.01</v>
      </c>
      <c r="U126" s="14">
        <f t="shared" si="129"/>
        <v>2.5959829954484859E-3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8.085982995448486E-3</v>
      </c>
      <c r="AU126" s="9">
        <f t="shared" si="133"/>
        <v>28.47</v>
      </c>
      <c r="AV126" s="1">
        <f t="shared" si="134"/>
        <v>0.33</v>
      </c>
      <c r="AW126" s="1">
        <f t="shared" si="135"/>
        <v>257.91666666666669</v>
      </c>
      <c r="AX126" s="1">
        <f t="shared" si="136"/>
        <v>131276.93871556816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21.801089283</v>
      </c>
      <c r="E127" s="10">
        <f t="shared" si="139"/>
        <v>15.9125061401613</v>
      </c>
      <c r="F127" s="7" t="s">
        <v>83</v>
      </c>
      <c r="G127" s="1">
        <v>7</v>
      </c>
      <c r="H127" s="9">
        <f t="shared" si="119"/>
        <v>21.801089283</v>
      </c>
      <c r="I127" s="9">
        <f t="shared" si="120"/>
        <v>294.95108928299999</v>
      </c>
      <c r="J127" s="9">
        <f t="shared" si="121"/>
        <v>0.24292556635134044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0.80683056465954051</v>
      </c>
      <c r="P127" s="9">
        <f t="shared" si="124"/>
        <v>0.19599977186949069</v>
      </c>
      <c r="Q127" s="12">
        <f t="shared" si="125"/>
        <v>6.467992471693193E-2</v>
      </c>
      <c r="R127" s="9">
        <f t="shared" si="126"/>
        <v>9.3951000000000007E-2</v>
      </c>
      <c r="S127" s="13">
        <f t="shared" si="127"/>
        <v>0.68844317481380646</v>
      </c>
      <c r="T127" s="2">
        <f t="shared" si="128"/>
        <v>0.01</v>
      </c>
      <c r="U127" s="14">
        <f t="shared" si="129"/>
        <v>6.8844317481380644E-3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1.6834431748138066E-2</v>
      </c>
      <c r="AU127" s="9">
        <f t="shared" si="133"/>
        <v>28.47</v>
      </c>
      <c r="AV127" s="1">
        <f t="shared" si="134"/>
        <v>0.33</v>
      </c>
      <c r="AW127" s="1">
        <f t="shared" si="135"/>
        <v>257.91666666666669</v>
      </c>
      <c r="AX127" s="1">
        <f t="shared" si="136"/>
        <v>273309.09131959663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23.993135133225799</v>
      </c>
      <c r="E128" s="10">
        <f t="shared" si="139"/>
        <v>21.801089283</v>
      </c>
      <c r="F128" s="7" t="s">
        <v>83</v>
      </c>
      <c r="G128" s="1">
        <v>8</v>
      </c>
      <c r="H128" s="9">
        <f t="shared" si="119"/>
        <v>23.993135133225799</v>
      </c>
      <c r="I128" s="9">
        <f t="shared" si="120"/>
        <v>297.14313513322577</v>
      </c>
      <c r="J128" s="9">
        <f t="shared" si="121"/>
        <v>0.3099104945359043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0.89553079279004988</v>
      </c>
      <c r="P128" s="9">
        <f t="shared" si="124"/>
        <v>0.27753439086569481</v>
      </c>
      <c r="Q128" s="12">
        <f t="shared" si="125"/>
        <v>9.1586348985679286E-2</v>
      </c>
      <c r="R128" s="9">
        <f t="shared" si="126"/>
        <v>9.3951000000000007E-2</v>
      </c>
      <c r="S128" s="13">
        <f t="shared" si="127"/>
        <v>0.97483101814434414</v>
      </c>
      <c r="T128" s="2">
        <f t="shared" si="128"/>
        <v>0.01</v>
      </c>
      <c r="U128" s="14">
        <f t="shared" si="129"/>
        <v>9.7483101814434415E-3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1.969831018144344E-2</v>
      </c>
      <c r="AU128" s="9">
        <f t="shared" si="133"/>
        <v>28.47</v>
      </c>
      <c r="AV128" s="1">
        <f t="shared" si="134"/>
        <v>0.33</v>
      </c>
      <c r="AW128" s="1">
        <f t="shared" si="135"/>
        <v>257.91666666666669</v>
      </c>
      <c r="AX128" s="1">
        <f t="shared" si="136"/>
        <v>319804.51355700323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23.790689817419398</v>
      </c>
      <c r="E129" s="10">
        <f t="shared" si="139"/>
        <v>23.993135133225799</v>
      </c>
      <c r="F129" s="7" t="s">
        <v>83</v>
      </c>
      <c r="G129" s="1">
        <v>9</v>
      </c>
      <c r="H129" s="9">
        <f t="shared" si="119"/>
        <v>23.790689817419398</v>
      </c>
      <c r="I129" s="9">
        <f t="shared" si="120"/>
        <v>296.94068981741935</v>
      </c>
      <c r="J129" s="9">
        <f t="shared" si="121"/>
        <v>0.30306377918370181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0.90269640192435507</v>
      </c>
      <c r="P129" s="9">
        <f t="shared" si="124"/>
        <v>0.27357458302272486</v>
      </c>
      <c r="Q129" s="12">
        <f t="shared" si="125"/>
        <v>9.0279612397499209E-2</v>
      </c>
      <c r="R129" s="9">
        <f t="shared" si="126"/>
        <v>9.3951000000000007E-2</v>
      </c>
      <c r="S129" s="13">
        <f t="shared" si="127"/>
        <v>0.96092231479706658</v>
      </c>
      <c r="T129" s="2">
        <f t="shared" si="128"/>
        <v>0.01</v>
      </c>
      <c r="U129" s="14">
        <f t="shared" si="129"/>
        <v>9.6092231479706653E-3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1.9559223147970664E-2</v>
      </c>
      <c r="AU129" s="9">
        <f t="shared" si="133"/>
        <v>28.47</v>
      </c>
      <c r="AV129" s="1">
        <f t="shared" si="134"/>
        <v>0.33</v>
      </c>
      <c r="AW129" s="1">
        <f t="shared" si="135"/>
        <v>257.91666666666669</v>
      </c>
      <c r="AX129" s="1">
        <f t="shared" si="136"/>
        <v>317546.41828527022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18.291297384</v>
      </c>
      <c r="E130" s="10">
        <f t="shared" si="139"/>
        <v>23.790689817419398</v>
      </c>
      <c r="F130" s="7" t="s">
        <v>83</v>
      </c>
      <c r="G130" s="1">
        <v>10</v>
      </c>
      <c r="H130" s="9">
        <f t="shared" si="119"/>
        <v>18.291297384</v>
      </c>
      <c r="I130" s="9">
        <f t="shared" si="120"/>
        <v>291.44129738399999</v>
      </c>
      <c r="J130" s="9">
        <f t="shared" si="121"/>
        <v>0.16323667948113241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0.91382181890163017</v>
      </c>
      <c r="P130" s="9">
        <f t="shared" si="124"/>
        <v>0.14916923935491083</v>
      </c>
      <c r="Q130" s="12">
        <f t="shared" si="125"/>
        <v>4.9225848987120575E-2</v>
      </c>
      <c r="R130" s="9">
        <f t="shared" si="126"/>
        <v>9.3951000000000007E-2</v>
      </c>
      <c r="S130" s="13">
        <f t="shared" si="127"/>
        <v>0.52395236865089856</v>
      </c>
      <c r="T130" s="2">
        <f t="shared" si="128"/>
        <v>0.01</v>
      </c>
      <c r="U130" s="14">
        <f t="shared" si="129"/>
        <v>5.2395236865089853E-3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1.5189523686508985E-2</v>
      </c>
      <c r="AU130" s="9">
        <f t="shared" si="133"/>
        <v>28.47</v>
      </c>
      <c r="AV130" s="1">
        <f t="shared" si="134"/>
        <v>0.33</v>
      </c>
      <c r="AW130" s="1">
        <f t="shared" si="135"/>
        <v>257.91666666666669</v>
      </c>
      <c r="AX130" s="1">
        <f t="shared" si="136"/>
        <v>246603.80453866051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12.7315779552903</v>
      </c>
      <c r="E131" s="10">
        <f t="shared" si="139"/>
        <v>18.291297384</v>
      </c>
      <c r="F131" s="7" t="s">
        <v>83</v>
      </c>
      <c r="G131" s="1">
        <v>11</v>
      </c>
      <c r="H131" s="9">
        <f t="shared" si="119"/>
        <v>12.7315779552903</v>
      </c>
      <c r="I131" s="9">
        <f t="shared" si="120"/>
        <v>285.88157795529025</v>
      </c>
      <c r="J131" s="9">
        <f t="shared" si="121"/>
        <v>8.5240227483469821E-2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0.72641995056938347</v>
      </c>
      <c r="O131" s="9">
        <f t="shared" si="140"/>
        <v>0.32293262897733588</v>
      </c>
      <c r="P131" s="9">
        <f t="shared" si="124"/>
        <v>2.7526850755863069E-2</v>
      </c>
      <c r="Q131" s="12">
        <f t="shared" si="125"/>
        <v>9.0838607494348137E-3</v>
      </c>
      <c r="R131" s="9">
        <f t="shared" si="126"/>
        <v>9.3951000000000007E-2</v>
      </c>
      <c r="S131" s="13">
        <f t="shared" si="127"/>
        <v>9.6687217266817949E-2</v>
      </c>
      <c r="T131" s="2">
        <f t="shared" si="128"/>
        <v>0.01</v>
      </c>
      <c r="U131" s="14">
        <f t="shared" si="129"/>
        <v>9.6687217266817947E-4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6.4568721726681799E-3</v>
      </c>
      <c r="AU131" s="9">
        <f t="shared" si="133"/>
        <v>28.47</v>
      </c>
      <c r="AV131" s="1">
        <f t="shared" si="134"/>
        <v>0.33</v>
      </c>
      <c r="AW131" s="1">
        <f t="shared" si="135"/>
        <v>257.91666666666669</v>
      </c>
      <c r="AX131" s="1">
        <f t="shared" si="136"/>
        <v>104828.12207034627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9.9225264180333301</v>
      </c>
      <c r="E132" s="10">
        <f t="shared" si="139"/>
        <v>12.7315779552903</v>
      </c>
      <c r="F132" s="7" t="s">
        <v>85</v>
      </c>
      <c r="G132" s="1">
        <v>12</v>
      </c>
      <c r="H132" s="9">
        <f t="shared" si="119"/>
        <v>9.9225264180333301</v>
      </c>
      <c r="I132" s="9">
        <f t="shared" si="120"/>
        <v>283.07252641803331</v>
      </c>
      <c r="J132" s="9">
        <f t="shared" si="121"/>
        <v>6.079411707798961E-2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0.58010577822147291</v>
      </c>
      <c r="P132" s="9">
        <f t="shared" si="124"/>
        <v>3.5267018598814502E-2</v>
      </c>
      <c r="Q132" s="12">
        <f t="shared" si="125"/>
        <v>1.1638116137608786E-2</v>
      </c>
      <c r="R132" s="9">
        <f t="shared" si="126"/>
        <v>9.3951000000000007E-2</v>
      </c>
      <c r="S132" s="13">
        <f t="shared" si="127"/>
        <v>0.12387431892804532</v>
      </c>
      <c r="T132" s="2">
        <f t="shared" si="128"/>
        <v>0.01</v>
      </c>
      <c r="U132" s="14">
        <f t="shared" si="129"/>
        <v>1.2387431892804531E-3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6.728743189280453E-3</v>
      </c>
      <c r="AU132" s="9">
        <f t="shared" si="133"/>
        <v>28.47</v>
      </c>
      <c r="AV132" s="1">
        <f t="shared" si="134"/>
        <v>0.33</v>
      </c>
      <c r="AW132" s="1">
        <f t="shared" si="135"/>
        <v>257.91666666666669</v>
      </c>
      <c r="AX132" s="1">
        <f t="shared" si="136"/>
        <v>109241.98180841873</v>
      </c>
      <c r="AY132" s="1">
        <f>SUM(AX121:AX132)</f>
        <v>2017465.5494407935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2.2889416218709702</v>
      </c>
      <c r="E133" s="10">
        <f t="shared" si="139"/>
        <v>9.9225264180333301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4.5370835930967699</v>
      </c>
      <c r="E136" s="7"/>
      <c r="F136" s="7"/>
      <c r="G136" s="1">
        <v>1</v>
      </c>
      <c r="H136" s="9">
        <f t="shared" ref="H136:H147" si="141">E137</f>
        <v>4.5370835930967699</v>
      </c>
      <c r="I136" s="9">
        <f t="shared" ref="I136:I147" si="142">H136+273.15</f>
        <v>277.68708359309676</v>
      </c>
      <c r="J136" s="9">
        <f t="shared" ref="J136:J147" si="143">EXP(($C$15*(I136-$C$13))/($C$16*I136*$C$13))</f>
        <v>3.1199560838389089E-2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2.3681961655294161E-2</v>
      </c>
      <c r="Q136" s="12">
        <f t="shared" ref="Q136:Q147" si="147">P136*$B$138</f>
        <v>6.1573100303764818E-3</v>
      </c>
      <c r="R136" s="9">
        <f t="shared" ref="R136:R147" si="148">L136*$B$138</f>
        <v>0.19735245833333334</v>
      </c>
      <c r="S136" s="13">
        <f t="shared" ref="S136:S147" si="149">Q136/R136</f>
        <v>3.1199560838389092E-2</v>
      </c>
      <c r="T136" s="2">
        <f t="shared" ref="T136:T147" si="150">$B$137/100</f>
        <v>0.01</v>
      </c>
      <c r="U136" s="14">
        <f t="shared" ref="U136:U147" si="151">S136*T136</f>
        <v>3.1199560838389092E-4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5.8019956083838909E-3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2.5011863326129</v>
      </c>
      <c r="E137" s="10">
        <f t="shared" ref="E137:E148" si="159">D136</f>
        <v>4.5370835930967699</v>
      </c>
      <c r="F137" s="7" t="s">
        <v>83</v>
      </c>
      <c r="G137" s="1">
        <v>2</v>
      </c>
      <c r="H137" s="9">
        <f t="shared" si="141"/>
        <v>2.5011863326129</v>
      </c>
      <c r="I137" s="9">
        <f t="shared" si="142"/>
        <v>275.65118633261289</v>
      </c>
      <c r="J137" s="9">
        <f t="shared" si="143"/>
        <v>2.4081166722340723E-2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1.4944138716780393</v>
      </c>
      <c r="P137" s="9">
        <f t="shared" si="146"/>
        <v>3.598722959605756E-2</v>
      </c>
      <c r="Q137" s="12">
        <f t="shared" si="147"/>
        <v>9.3566796949749662E-3</v>
      </c>
      <c r="R137" s="9">
        <f t="shared" si="148"/>
        <v>0.19735245833333334</v>
      </c>
      <c r="S137" s="13">
        <f t="shared" si="149"/>
        <v>4.7411011618468391E-2</v>
      </c>
      <c r="T137" s="2">
        <f t="shared" si="150"/>
        <v>0.01</v>
      </c>
      <c r="U137" s="14">
        <f t="shared" si="151"/>
        <v>4.7411011618468392E-4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5.9641101161846842E-3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-2.0218927412069001</v>
      </c>
      <c r="E138" s="10">
        <f t="shared" si="159"/>
        <v>2.5011863326129</v>
      </c>
      <c r="F138" s="7" t="s">
        <v>83</v>
      </c>
      <c r="G138" s="1">
        <v>3</v>
      </c>
      <c r="H138" s="9">
        <f t="shared" si="141"/>
        <v>-2.0218927412069001</v>
      </c>
      <c r="I138" s="9">
        <f t="shared" si="142"/>
        <v>271.12810725879308</v>
      </c>
      <c r="J138" s="9">
        <f t="shared" si="143"/>
        <v>1.3358574135743465E-2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2.2174745587486484</v>
      </c>
      <c r="P138" s="9">
        <f t="shared" si="146"/>
        <v>2.9622298287168846E-2</v>
      </c>
      <c r="Q138" s="12">
        <f t="shared" si="147"/>
        <v>7.7017975546639006E-3</v>
      </c>
      <c r="R138" s="9">
        <f t="shared" si="148"/>
        <v>0.19735245833333334</v>
      </c>
      <c r="S138" s="13">
        <f t="shared" si="149"/>
        <v>3.9025597247212232E-2</v>
      </c>
      <c r="T138" s="2">
        <f t="shared" si="150"/>
        <v>0.01</v>
      </c>
      <c r="U138" s="14">
        <f t="shared" si="151"/>
        <v>3.902559724721223E-4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5.880255972472122E-3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9.3077907746774198</v>
      </c>
      <c r="E139" s="10">
        <f t="shared" si="159"/>
        <v>-2.0218927412069001</v>
      </c>
      <c r="F139" s="7" t="s">
        <v>83</v>
      </c>
      <c r="G139" s="1">
        <v>4</v>
      </c>
      <c r="H139" s="9">
        <f t="shared" si="141"/>
        <v>9.3077907746774198</v>
      </c>
      <c r="I139" s="9">
        <f t="shared" si="142"/>
        <v>282.45779077467739</v>
      </c>
      <c r="J139" s="9">
        <f t="shared" si="143"/>
        <v>5.6409213135946726E-2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2.9469001771281462</v>
      </c>
      <c r="P139" s="9">
        <f t="shared" si="146"/>
        <v>0.16623232018198075</v>
      </c>
      <c r="Q139" s="12">
        <f t="shared" si="147"/>
        <v>4.3220403247314999E-2</v>
      </c>
      <c r="R139" s="9">
        <f t="shared" si="148"/>
        <v>0.19735245833333334</v>
      </c>
      <c r="S139" s="13">
        <f t="shared" si="149"/>
        <v>0.21900108877445365</v>
      </c>
      <c r="T139" s="2">
        <f t="shared" si="150"/>
        <v>0.01</v>
      </c>
      <c r="U139" s="14">
        <f t="shared" si="151"/>
        <v>2.1900108877445363E-3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7.680010887744536E-3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11.7421294222</v>
      </c>
      <c r="E140" s="10">
        <f t="shared" si="159"/>
        <v>9.3077907746774198</v>
      </c>
      <c r="F140" s="7" t="s">
        <v>83</v>
      </c>
      <c r="G140" s="1">
        <v>5</v>
      </c>
      <c r="H140" s="9">
        <f t="shared" si="141"/>
        <v>11.7421294222</v>
      </c>
      <c r="I140" s="9">
        <f t="shared" si="142"/>
        <v>284.89212942219996</v>
      </c>
      <c r="J140" s="9">
        <f t="shared" si="143"/>
        <v>7.57308057688066E-2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3.5397157736128322</v>
      </c>
      <c r="P140" s="9">
        <f t="shared" si="146"/>
        <v>0.26806552772825437</v>
      </c>
      <c r="Q140" s="12">
        <f t="shared" si="147"/>
        <v>6.9697037209346141E-2</v>
      </c>
      <c r="R140" s="9">
        <f t="shared" si="148"/>
        <v>0.19735245833333334</v>
      </c>
      <c r="S140" s="13">
        <f t="shared" si="149"/>
        <v>0.3531602180076524</v>
      </c>
      <c r="T140" s="2">
        <f t="shared" si="150"/>
        <v>0.01</v>
      </c>
      <c r="U140" s="14">
        <f t="shared" si="151"/>
        <v>3.531602180076524E-3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9.0216021800765232E-3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15.9125061401613</v>
      </c>
      <c r="E141" s="10">
        <f t="shared" si="159"/>
        <v>11.7421294222</v>
      </c>
      <c r="F141" s="7" t="s">
        <v>85</v>
      </c>
      <c r="G141" s="1">
        <v>6</v>
      </c>
      <c r="H141" s="9">
        <f t="shared" si="141"/>
        <v>15.9125061401613</v>
      </c>
      <c r="I141" s="9">
        <f t="shared" si="142"/>
        <v>289.0625061401613</v>
      </c>
      <c r="J141" s="9">
        <f t="shared" si="143"/>
        <v>0.12399815282554792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4.0306981625512446</v>
      </c>
      <c r="P141" s="9">
        <f t="shared" si="146"/>
        <v>0.49979912675368443</v>
      </c>
      <c r="Q141" s="12">
        <f t="shared" si="147"/>
        <v>0.12994777295595797</v>
      </c>
      <c r="R141" s="9">
        <f t="shared" si="148"/>
        <v>0.19735245833333334</v>
      </c>
      <c r="S141" s="13">
        <f t="shared" si="149"/>
        <v>0.65845530404527752</v>
      </c>
      <c r="T141" s="2">
        <f t="shared" si="150"/>
        <v>0.01</v>
      </c>
      <c r="U141" s="14">
        <f t="shared" si="151"/>
        <v>6.5845530404527756E-3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1.2074553040452775E-2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21.801089283</v>
      </c>
      <c r="E142" s="10">
        <f t="shared" si="159"/>
        <v>15.9125061401613</v>
      </c>
      <c r="F142" s="7" t="s">
        <v>83</v>
      </c>
      <c r="G142" s="1">
        <v>7</v>
      </c>
      <c r="H142" s="9">
        <f t="shared" si="141"/>
        <v>21.801089283</v>
      </c>
      <c r="I142" s="9">
        <f t="shared" si="142"/>
        <v>294.95108928299999</v>
      </c>
      <c r="J142" s="9">
        <f t="shared" si="143"/>
        <v>0.24292556635134044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4.2899469524642271</v>
      </c>
      <c r="P142" s="9">
        <f t="shared" si="146"/>
        <v>1.0421377930445792</v>
      </c>
      <c r="Q142" s="12">
        <f t="shared" si="147"/>
        <v>0.27095582619159059</v>
      </c>
      <c r="R142" s="9">
        <f t="shared" si="148"/>
        <v>0.19735245833333334</v>
      </c>
      <c r="S142" s="13">
        <f t="shared" si="149"/>
        <v>1.3729538941640103</v>
      </c>
      <c r="T142" s="2">
        <f t="shared" si="150"/>
        <v>0.01</v>
      </c>
      <c r="U142" s="14">
        <f t="shared" si="151"/>
        <v>1.3729538941640102E-2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2.3679538941640103E-2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23.993135133225799</v>
      </c>
      <c r="E143" s="10">
        <f t="shared" si="159"/>
        <v>21.801089283</v>
      </c>
      <c r="F143" s="7" t="s">
        <v>83</v>
      </c>
      <c r="G143" s="1">
        <v>8</v>
      </c>
      <c r="H143" s="9">
        <f t="shared" si="141"/>
        <v>23.993135133225799</v>
      </c>
      <c r="I143" s="9">
        <f t="shared" si="142"/>
        <v>297.14313513322577</v>
      </c>
      <c r="J143" s="9">
        <f t="shared" si="143"/>
        <v>0.3099104945359043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4.0068570760863143</v>
      </c>
      <c r="P143" s="9">
        <f t="shared" si="146"/>
        <v>1.2417670579845972</v>
      </c>
      <c r="Q143" s="12">
        <f t="shared" si="147"/>
        <v>0.32285943507599529</v>
      </c>
      <c r="R143" s="9">
        <f t="shared" si="148"/>
        <v>0.19735245833333334</v>
      </c>
      <c r="S143" s="13">
        <f t="shared" si="149"/>
        <v>1.6359534499979598</v>
      </c>
      <c r="T143" s="2">
        <f t="shared" si="150"/>
        <v>0.01</v>
      </c>
      <c r="U143" s="14">
        <f t="shared" si="151"/>
        <v>1.6359534499979598E-2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2.6309534499979598E-2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23.790689817419398</v>
      </c>
      <c r="E144" s="10">
        <f t="shared" si="159"/>
        <v>23.993135133225799</v>
      </c>
      <c r="F144" s="7" t="s">
        <v>83</v>
      </c>
      <c r="G144" s="1">
        <v>9</v>
      </c>
      <c r="H144" s="9">
        <f t="shared" si="141"/>
        <v>23.790689817419398</v>
      </c>
      <c r="I144" s="9">
        <f t="shared" si="142"/>
        <v>296.94068981741935</v>
      </c>
      <c r="J144" s="9">
        <f t="shared" si="143"/>
        <v>0.30306377918370181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3.5241379347683841</v>
      </c>
      <c r="P144" s="9">
        <f t="shared" si="146"/>
        <v>1.0680385608755525</v>
      </c>
      <c r="Q144" s="12">
        <f t="shared" si="147"/>
        <v>0.27769002582764368</v>
      </c>
      <c r="R144" s="9">
        <f t="shared" si="148"/>
        <v>0.19735245833333334</v>
      </c>
      <c r="S144" s="13">
        <f t="shared" si="149"/>
        <v>1.4070765987551983</v>
      </c>
      <c r="T144" s="2">
        <f t="shared" si="150"/>
        <v>0.01</v>
      </c>
      <c r="U144" s="14">
        <f t="shared" si="151"/>
        <v>1.4070765987551984E-2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2.4020765987551984E-2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18.291297384</v>
      </c>
      <c r="E145" s="10">
        <f t="shared" si="159"/>
        <v>23.790689817419398</v>
      </c>
      <c r="F145" s="7" t="s">
        <v>83</v>
      </c>
      <c r="G145" s="1">
        <v>10</v>
      </c>
      <c r="H145" s="9">
        <f t="shared" si="141"/>
        <v>18.291297384</v>
      </c>
      <c r="I145" s="9">
        <f t="shared" si="142"/>
        <v>291.44129738399999</v>
      </c>
      <c r="J145" s="9">
        <f t="shared" si="143"/>
        <v>0.16323667948113241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3.2151472905594982</v>
      </c>
      <c r="P145" s="9">
        <f t="shared" si="146"/>
        <v>0.52482996775369206</v>
      </c>
      <c r="Q145" s="12">
        <f t="shared" si="147"/>
        <v>0.13645579161595994</v>
      </c>
      <c r="R145" s="9">
        <f t="shared" si="148"/>
        <v>0.19735245833333334</v>
      </c>
      <c r="S145" s="13">
        <f t="shared" si="149"/>
        <v>0.69143193233236866</v>
      </c>
      <c r="T145" s="2">
        <f t="shared" si="150"/>
        <v>0.01</v>
      </c>
      <c r="U145" s="14">
        <f t="shared" si="151"/>
        <v>6.9143193233236868E-3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1.6864319323323686E-2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12.7315779552903</v>
      </c>
      <c r="E146" s="10">
        <f t="shared" si="159"/>
        <v>18.291297384</v>
      </c>
      <c r="F146" s="7" t="s">
        <v>83</v>
      </c>
      <c r="G146" s="1">
        <v>11</v>
      </c>
      <c r="H146" s="9">
        <f t="shared" si="141"/>
        <v>12.7315779552903</v>
      </c>
      <c r="I146" s="9">
        <f t="shared" si="142"/>
        <v>285.88157795529025</v>
      </c>
      <c r="J146" s="9">
        <f t="shared" si="143"/>
        <v>8.5240227483469821E-2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3.4493652394724732</v>
      </c>
      <c r="P146" s="9">
        <f t="shared" si="146"/>
        <v>0.29402467768620699</v>
      </c>
      <c r="Q146" s="12">
        <f t="shared" si="147"/>
        <v>7.6446416198413816E-2</v>
      </c>
      <c r="R146" s="9">
        <f t="shared" si="148"/>
        <v>0.19735245833333334</v>
      </c>
      <c r="S146" s="13">
        <f t="shared" si="149"/>
        <v>0.38735983754149073</v>
      </c>
      <c r="T146" s="2">
        <f t="shared" si="150"/>
        <v>0.01</v>
      </c>
      <c r="U146" s="14">
        <f t="shared" si="151"/>
        <v>3.8735983754149073E-3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9.3635983754149082E-3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9.9225264180333301</v>
      </c>
      <c r="E147" s="10">
        <f t="shared" si="159"/>
        <v>12.7315779552903</v>
      </c>
      <c r="F147" s="7" t="s">
        <v>85</v>
      </c>
      <c r="G147" s="1">
        <v>12</v>
      </c>
      <c r="H147" s="9">
        <f t="shared" si="141"/>
        <v>9.9225264180333301</v>
      </c>
      <c r="I147" s="9">
        <f t="shared" si="142"/>
        <v>283.07252641803331</v>
      </c>
      <c r="J147" s="9">
        <f t="shared" si="143"/>
        <v>6.079411707798961E-2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3.914388478452933</v>
      </c>
      <c r="P147" s="9">
        <f t="shared" si="146"/>
        <v>0.23797179144780123</v>
      </c>
      <c r="Q147" s="12">
        <f t="shared" si="147"/>
        <v>6.1872665776428325E-2</v>
      </c>
      <c r="R147" s="9">
        <f t="shared" si="148"/>
        <v>0.19735245833333334</v>
      </c>
      <c r="S147" s="13">
        <f t="shared" si="149"/>
        <v>0.31351352954480971</v>
      </c>
      <c r="T147" s="2">
        <f t="shared" si="150"/>
        <v>0.01</v>
      </c>
      <c r="U147" s="14">
        <f t="shared" si="151"/>
        <v>3.1351352954480972E-3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8.6251352954480991E-3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2.2889416218709702</v>
      </c>
      <c r="E148" s="10">
        <f t="shared" si="159"/>
        <v>9.9225264180333301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697000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>
        <v>697000</v>
      </c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79000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1120000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3044000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>
        <v>79000</v>
      </c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74000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3000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180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>
        <v>1120000</v>
      </c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>
        <v>3044000</v>
      </c>
      <c r="O10"/>
      <c r="P10"/>
      <c r="Q10"/>
    </row>
    <row r="11" spans="1:41" x14ac:dyDescent="0.15">
      <c r="N11" s="1">
        <v>74000</v>
      </c>
    </row>
    <row r="12" spans="1:41" x14ac:dyDescent="0.15">
      <c r="N12" s="1">
        <v>3000</v>
      </c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5009644.602290649</v>
      </c>
      <c r="J13" s="6" t="s">
        <v>37</v>
      </c>
      <c r="K13" s="6">
        <f>I13/(10000*1000)</f>
        <v>0.50096446022906493</v>
      </c>
      <c r="L13" s="6" t="s">
        <v>38</v>
      </c>
      <c r="N13" s="1">
        <v>180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2.6996779897419398</v>
      </c>
      <c r="E26" s="7"/>
      <c r="F26" s="7"/>
      <c r="G26" s="1">
        <v>1</v>
      </c>
      <c r="H26" s="9">
        <f t="shared" ref="H26:H37" si="0">E27</f>
        <v>2.6996779897419398</v>
      </c>
      <c r="I26" s="9">
        <f t="shared" ref="I26:I37" si="1">H26+273.15</f>
        <v>275.84967798974191</v>
      </c>
      <c r="J26" s="9">
        <f t="shared" ref="J26:J37" si="2">EXP(($C$15*(I26-$C$13))/($C$16*I26*$C$13))</f>
        <v>2.4701084567865066E-2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1.0011866857235037</v>
      </c>
      <c r="Q26" s="12">
        <f t="shared" ref="Q26:Q37" si="6">P26*$B$28</f>
        <v>0.10011866857235037</v>
      </c>
      <c r="R26" s="9">
        <f t="shared" ref="R26:R37" si="7">L26*$B$28</f>
        <v>4.0532094166666672</v>
      </c>
      <c r="S26" s="13">
        <f t="shared" ref="S26:S37" si="8">Q26/R26</f>
        <v>2.4701084567865062E-2</v>
      </c>
      <c r="T26" s="2">
        <f t="shared" ref="T26:T37" si="9">$B$27/100</f>
        <v>0.34</v>
      </c>
      <c r="U26" s="14">
        <f t="shared" ref="U26:U37" si="10">S26*T26</f>
        <v>8.398368753074122E-3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2.1298368753074122E-2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1.27848900993548</v>
      </c>
      <c r="E27" s="10">
        <f t="shared" ref="E27:E38" si="18">D26</f>
        <v>2.6996779897419398</v>
      </c>
      <c r="F27" s="7" t="s">
        <v>83</v>
      </c>
      <c r="G27" s="1">
        <v>2</v>
      </c>
      <c r="H27" s="9">
        <f t="shared" si="0"/>
        <v>1.27848900993548</v>
      </c>
      <c r="I27" s="9">
        <f t="shared" si="1"/>
        <v>274.42848900993545</v>
      </c>
      <c r="J27" s="9">
        <f t="shared" si="2"/>
        <v>2.0574480056462049E-2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80.063001647609823</v>
      </c>
      <c r="P27" s="9">
        <f t="shared" si="5"/>
        <v>1.6472546306592366</v>
      </c>
      <c r="Q27" s="12">
        <f t="shared" si="6"/>
        <v>0.16472546306592367</v>
      </c>
      <c r="R27" s="9">
        <f t="shared" si="7"/>
        <v>4.0532094166666672</v>
      </c>
      <c r="S27" s="13">
        <f t="shared" si="8"/>
        <v>4.0640748141109573E-2</v>
      </c>
      <c r="T27" s="2">
        <f t="shared" si="9"/>
        <v>0.34</v>
      </c>
      <c r="U27" s="14">
        <f t="shared" si="10"/>
        <v>1.3817854367977256E-2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2.6717854367977256E-2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-3.5995011046896601</v>
      </c>
      <c r="E28" s="10">
        <f t="shared" si="18"/>
        <v>1.27848900993548</v>
      </c>
      <c r="F28" s="7" t="s">
        <v>83</v>
      </c>
      <c r="G28" s="1">
        <v>3</v>
      </c>
      <c r="H28" s="9">
        <f t="shared" si="0"/>
        <v>-3.5995011046896601</v>
      </c>
      <c r="I28" s="9">
        <f t="shared" si="1"/>
        <v>269.55049889531034</v>
      </c>
      <c r="J28" s="9">
        <f t="shared" si="2"/>
        <v>1.0826254230409593E-2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118.94784118361726</v>
      </c>
      <c r="P28" s="9">
        <f t="shared" si="5"/>
        <v>1.2877595688122248</v>
      </c>
      <c r="Q28" s="12">
        <f t="shared" si="6"/>
        <v>0.12877595688122248</v>
      </c>
      <c r="R28" s="9">
        <f t="shared" si="7"/>
        <v>4.0532094166666672</v>
      </c>
      <c r="S28" s="13">
        <f t="shared" si="8"/>
        <v>3.1771355398440525E-2</v>
      </c>
      <c r="T28" s="2">
        <f t="shared" si="9"/>
        <v>0.34</v>
      </c>
      <c r="U28" s="14">
        <f t="shared" si="10"/>
        <v>1.0802260835469779E-2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2.3702260835469779E-2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8.0650222384193508</v>
      </c>
      <c r="E29" s="10">
        <f t="shared" si="18"/>
        <v>-3.5995011046896601</v>
      </c>
      <c r="F29" s="7" t="s">
        <v>83</v>
      </c>
      <c r="G29" s="1">
        <v>4</v>
      </c>
      <c r="H29" s="9">
        <f t="shared" si="0"/>
        <v>8.0650222384193508</v>
      </c>
      <c r="I29" s="9">
        <f t="shared" si="1"/>
        <v>281.21502223841935</v>
      </c>
      <c r="J29" s="9">
        <f t="shared" si="2"/>
        <v>4.8438381359946409E-2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158.19217578147172</v>
      </c>
      <c r="P29" s="9">
        <f t="shared" si="5"/>
        <v>7.6625729386626054</v>
      </c>
      <c r="Q29" s="12">
        <f t="shared" si="6"/>
        <v>0.76625729386626062</v>
      </c>
      <c r="R29" s="9">
        <f t="shared" si="7"/>
        <v>4.0532094166666672</v>
      </c>
      <c r="S29" s="13">
        <f t="shared" si="8"/>
        <v>0.18904951979915846</v>
      </c>
      <c r="T29" s="2">
        <f t="shared" si="9"/>
        <v>0.34</v>
      </c>
      <c r="U29" s="14">
        <f t="shared" si="10"/>
        <v>6.4276836731713888E-2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7.7176836731713883E-2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12.396434812466699</v>
      </c>
      <c r="E30" s="10">
        <f t="shared" si="18"/>
        <v>8.0650222384193508</v>
      </c>
      <c r="F30" s="7" t="s">
        <v>83</v>
      </c>
      <c r="G30" s="1">
        <v>5</v>
      </c>
      <c r="H30" s="9">
        <f t="shared" si="0"/>
        <v>12.396434812466699</v>
      </c>
      <c r="I30" s="9">
        <f t="shared" si="1"/>
        <v>285.54643481246666</v>
      </c>
      <c r="J30" s="9">
        <f t="shared" si="2"/>
        <v>8.1899997653583162E-2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143.00312270066865</v>
      </c>
      <c r="O30" s="9">
        <f t="shared" si="19"/>
        <v>48.058574308807124</v>
      </c>
      <c r="P30" s="9">
        <f t="shared" si="5"/>
        <v>3.9359971231258557</v>
      </c>
      <c r="Q30" s="12">
        <f t="shared" si="6"/>
        <v>0.39359971231258561</v>
      </c>
      <c r="R30" s="9">
        <f t="shared" si="7"/>
        <v>4.0532094166666672</v>
      </c>
      <c r="S30" s="13">
        <f t="shared" si="8"/>
        <v>9.7108160928995227E-2</v>
      </c>
      <c r="T30" s="2">
        <f t="shared" si="9"/>
        <v>0.34</v>
      </c>
      <c r="U30" s="14">
        <f t="shared" si="10"/>
        <v>3.3016774715858378E-2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4.591677471585838E-2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17.26008422</v>
      </c>
      <c r="E31" s="10">
        <f t="shared" si="18"/>
        <v>12.396434812466699</v>
      </c>
      <c r="F31" s="7" t="s">
        <v>85</v>
      </c>
      <c r="G31" s="1">
        <v>6</v>
      </c>
      <c r="H31" s="9">
        <f t="shared" si="0"/>
        <v>17.26008422</v>
      </c>
      <c r="I31" s="9">
        <f t="shared" si="1"/>
        <v>290.41008421999999</v>
      </c>
      <c r="J31" s="9">
        <f t="shared" si="2"/>
        <v>0.14497615559075239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84.654671352347933</v>
      </c>
      <c r="P31" s="9">
        <f t="shared" si="5"/>
        <v>12.272908805462002</v>
      </c>
      <c r="Q31" s="12">
        <f t="shared" si="6"/>
        <v>1.2272908805462004</v>
      </c>
      <c r="R31" s="9">
        <f t="shared" si="7"/>
        <v>4.0532094166666672</v>
      </c>
      <c r="S31" s="13">
        <f t="shared" si="8"/>
        <v>0.30279483598839468</v>
      </c>
      <c r="T31" s="2">
        <f t="shared" si="9"/>
        <v>0.34</v>
      </c>
      <c r="U31" s="14">
        <f t="shared" si="10"/>
        <v>0.1029502442360542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0.1158502442360542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21.454593153333299</v>
      </c>
      <c r="E32" s="10">
        <f t="shared" si="18"/>
        <v>17.26008422</v>
      </c>
      <c r="F32" s="7" t="s">
        <v>83</v>
      </c>
      <c r="G32" s="1">
        <v>7</v>
      </c>
      <c r="H32" s="9">
        <f t="shared" si="0"/>
        <v>21.454593153333299</v>
      </c>
      <c r="I32" s="9">
        <f t="shared" si="1"/>
        <v>294.60459315333327</v>
      </c>
      <c r="J32" s="9">
        <f t="shared" si="2"/>
        <v>0.23367445007982895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112.9138567135526</v>
      </c>
      <c r="P32" s="9">
        <f t="shared" si="5"/>
        <v>26.385083373932009</v>
      </c>
      <c r="Q32" s="12">
        <f t="shared" si="6"/>
        <v>2.6385083373932012</v>
      </c>
      <c r="R32" s="9">
        <f t="shared" si="7"/>
        <v>4.0532094166666672</v>
      </c>
      <c r="S32" s="13">
        <f t="shared" si="8"/>
        <v>0.65096768169533492</v>
      </c>
      <c r="T32" s="2">
        <f t="shared" si="9"/>
        <v>0.34</v>
      </c>
      <c r="U32" s="14">
        <f t="shared" si="10"/>
        <v>0.2213290117764139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0.2469790117764139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23.600846453871</v>
      </c>
      <c r="E33" s="10">
        <f t="shared" si="18"/>
        <v>21.454593153333299</v>
      </c>
      <c r="F33" s="7" t="s">
        <v>83</v>
      </c>
      <c r="G33" s="1">
        <v>8</v>
      </c>
      <c r="H33" s="9">
        <f t="shared" si="0"/>
        <v>23.600846453871</v>
      </c>
      <c r="I33" s="9">
        <f t="shared" si="1"/>
        <v>296.75084645387096</v>
      </c>
      <c r="J33" s="9">
        <f t="shared" si="2"/>
        <v>0.29677253791852609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127.06086750628727</v>
      </c>
      <c r="P33" s="9">
        <f t="shared" si="5"/>
        <v>37.70817611997046</v>
      </c>
      <c r="Q33" s="12">
        <f t="shared" si="6"/>
        <v>3.770817611997046</v>
      </c>
      <c r="R33" s="9">
        <f t="shared" si="7"/>
        <v>4.0532094166666672</v>
      </c>
      <c r="S33" s="13">
        <f t="shared" si="8"/>
        <v>0.93032883928759391</v>
      </c>
      <c r="T33" s="2">
        <f t="shared" si="9"/>
        <v>0.34</v>
      </c>
      <c r="U33" s="14">
        <f t="shared" si="10"/>
        <v>0.31631180535778197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0.34196180535778198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23.013709373870999</v>
      </c>
      <c r="E34" s="10">
        <f t="shared" si="18"/>
        <v>23.600846453871</v>
      </c>
      <c r="F34" s="7" t="s">
        <v>83</v>
      </c>
      <c r="G34" s="1">
        <v>9</v>
      </c>
      <c r="H34" s="9">
        <f t="shared" si="0"/>
        <v>23.013709373870999</v>
      </c>
      <c r="I34" s="9">
        <f t="shared" si="1"/>
        <v>296.16370937387097</v>
      </c>
      <c r="J34" s="9">
        <f t="shared" si="2"/>
        <v>0.27808264440849284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129.88478555298349</v>
      </c>
      <c r="P34" s="9">
        <f t="shared" si="5"/>
        <v>36.118704635003652</v>
      </c>
      <c r="Q34" s="12">
        <f t="shared" si="6"/>
        <v>3.6118704635003653</v>
      </c>
      <c r="R34" s="9">
        <f t="shared" si="7"/>
        <v>4.0532094166666672</v>
      </c>
      <c r="S34" s="13">
        <f t="shared" si="8"/>
        <v>0.89111370575832316</v>
      </c>
      <c r="T34" s="2">
        <f t="shared" si="9"/>
        <v>0.34</v>
      </c>
      <c r="U34" s="14">
        <f t="shared" si="10"/>
        <v>0.30297865995782991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0.32862865995782992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18.487777346000001</v>
      </c>
      <c r="E35" s="10">
        <f t="shared" si="18"/>
        <v>23.013709373870999</v>
      </c>
      <c r="F35" s="7" t="s">
        <v>83</v>
      </c>
      <c r="G35" s="1">
        <v>10</v>
      </c>
      <c r="H35" s="9">
        <f t="shared" si="0"/>
        <v>18.487777346000001</v>
      </c>
      <c r="I35" s="9">
        <f t="shared" si="1"/>
        <v>291.63777734600001</v>
      </c>
      <c r="J35" s="9">
        <f t="shared" si="2"/>
        <v>0.16695249080218963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134.29817508464652</v>
      </c>
      <c r="P35" s="9">
        <f t="shared" si="5"/>
        <v>22.4214148405703</v>
      </c>
      <c r="Q35" s="12">
        <f t="shared" si="6"/>
        <v>2.2421414840570302</v>
      </c>
      <c r="R35" s="9">
        <f t="shared" si="7"/>
        <v>4.0532094166666672</v>
      </c>
      <c r="S35" s="13">
        <f t="shared" si="8"/>
        <v>0.55317681707671362</v>
      </c>
      <c r="T35" s="2">
        <f t="shared" si="9"/>
        <v>0.34</v>
      </c>
      <c r="U35" s="14">
        <f t="shared" si="10"/>
        <v>0.18808011780608264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0.21373011780608264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11.320537858290299</v>
      </c>
      <c r="E36" s="10">
        <f t="shared" si="18"/>
        <v>18.487777346000001</v>
      </c>
      <c r="F36" s="7" t="s">
        <v>83</v>
      </c>
      <c r="G36" s="1">
        <v>11</v>
      </c>
      <c r="H36" s="9">
        <f t="shared" si="0"/>
        <v>11.320537858290299</v>
      </c>
      <c r="I36" s="9">
        <f t="shared" si="1"/>
        <v>284.4705378582903</v>
      </c>
      <c r="J36" s="9">
        <f t="shared" si="2"/>
        <v>7.199047370782001E-2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106.28292223187242</v>
      </c>
      <c r="O36" s="9">
        <f t="shared" si="19"/>
        <v>46.125932178870471</v>
      </c>
      <c r="P36" s="9">
        <f t="shared" si="5"/>
        <v>3.3206277077716635</v>
      </c>
      <c r="Q36" s="12">
        <f t="shared" si="6"/>
        <v>0.33206277077716639</v>
      </c>
      <c r="R36" s="9">
        <f t="shared" si="7"/>
        <v>4.0532094166666672</v>
      </c>
      <c r="S36" s="13">
        <f t="shared" si="8"/>
        <v>8.1925885549297042E-2</v>
      </c>
      <c r="T36" s="2">
        <f t="shared" si="9"/>
        <v>0.34</v>
      </c>
      <c r="U36" s="14">
        <f t="shared" si="10"/>
        <v>2.7854801086760996E-2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4.0754801086760994E-2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7.6165010980666699</v>
      </c>
      <c r="E37" s="10">
        <f t="shared" si="18"/>
        <v>11.320537858290299</v>
      </c>
      <c r="F37" s="7" t="s">
        <v>85</v>
      </c>
      <c r="G37" s="1">
        <v>12</v>
      </c>
      <c r="H37" s="9">
        <f t="shared" si="0"/>
        <v>7.6165010980666699</v>
      </c>
      <c r="I37" s="9">
        <f t="shared" si="1"/>
        <v>280.76650109806667</v>
      </c>
      <c r="J37" s="9">
        <f t="shared" si="2"/>
        <v>4.5831932950129363E-2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83.337398637765475</v>
      </c>
      <c r="P37" s="9">
        <f t="shared" si="5"/>
        <v>3.8195140666042695</v>
      </c>
      <c r="Q37" s="12">
        <f t="shared" si="6"/>
        <v>0.38195140666042698</v>
      </c>
      <c r="R37" s="9">
        <f t="shared" si="7"/>
        <v>4.0532094166666672</v>
      </c>
      <c r="S37" s="13">
        <f t="shared" si="8"/>
        <v>9.4234313452903534E-2</v>
      </c>
      <c r="T37" s="2">
        <f t="shared" si="9"/>
        <v>0.34</v>
      </c>
      <c r="U37" s="14">
        <f t="shared" si="10"/>
        <v>3.2039666573987206E-2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4.4939666573987208E-2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-0.15609075074193501</v>
      </c>
      <c r="E38" s="10">
        <f t="shared" si="18"/>
        <v>7.6165010980666699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2.6996779897419398</v>
      </c>
      <c r="E42" s="7"/>
      <c r="F42" s="7"/>
      <c r="G42" s="1">
        <v>1</v>
      </c>
      <c r="H42" s="9">
        <f t="shared" ref="H42:H53" si="20">E43</f>
        <v>2.6996779897419398</v>
      </c>
      <c r="I42" s="9">
        <f t="shared" ref="I42:I53" si="21">H42+273.15</f>
        <v>275.84967798974191</v>
      </c>
      <c r="J42" s="9">
        <f t="shared" ref="J42:J53" si="22">EXP(($C$15*(I42-$C$13))/($C$16*I42*$C$13))</f>
        <v>2.4701084567865066E-2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1.4538132085974083</v>
      </c>
      <c r="Q42" s="12">
        <f t="shared" ref="Q42:Q53" si="26">P42*$B$44</f>
        <v>0.34891517006337797</v>
      </c>
      <c r="R42" s="9">
        <f t="shared" ref="R42:R53" si="27">L42*$B$44</f>
        <v>14.125500000000001</v>
      </c>
      <c r="S42" s="13">
        <f t="shared" ref="S42:S53" si="28">Q42/R42</f>
        <v>2.4701084567865062E-2</v>
      </c>
      <c r="T42" s="2">
        <f t="shared" ref="T42:T53" si="29">$B$43/100</f>
        <v>0.43</v>
      </c>
      <c r="U42" s="14">
        <f t="shared" ref="U42:U53" si="30">S42*T42</f>
        <v>1.0621466364181976E-2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1.9041466364181976E-2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58083.333333333336</v>
      </c>
      <c r="AU42" s="1">
        <f t="shared" ref="AU42:AU53" si="38">AT42*10000*AS42*0.67*AR42*AQ42</f>
        <v>243423273.5815807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1.27848900993548</v>
      </c>
      <c r="E43" s="10">
        <f t="shared" ref="E43:E54" si="39">D42</f>
        <v>2.6996779897419398</v>
      </c>
      <c r="F43" s="7" t="s">
        <v>83</v>
      </c>
      <c r="G43" s="1">
        <v>2</v>
      </c>
      <c r="H43" s="9">
        <f t="shared" si="20"/>
        <v>1.27848900993548</v>
      </c>
      <c r="I43" s="9">
        <f t="shared" si="21"/>
        <v>274.42848900993545</v>
      </c>
      <c r="J43" s="9">
        <f t="shared" si="22"/>
        <v>2.0574480056462049E-2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116.2586867914026</v>
      </c>
      <c r="P43" s="9">
        <f t="shared" si="25"/>
        <v>2.3919620327801807</v>
      </c>
      <c r="Q43" s="12">
        <f t="shared" si="26"/>
        <v>0.57407088786724336</v>
      </c>
      <c r="R43" s="9">
        <f t="shared" si="27"/>
        <v>14.125500000000001</v>
      </c>
      <c r="S43" s="13">
        <f t="shared" si="28"/>
        <v>4.064074814110958E-2</v>
      </c>
      <c r="T43" s="2">
        <f t="shared" si="29"/>
        <v>0.43</v>
      </c>
      <c r="U43" s="14">
        <f t="shared" si="30"/>
        <v>1.7475521700677118E-2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2.5895521700677118E-2</v>
      </c>
      <c r="AR43" s="9">
        <f t="shared" si="35"/>
        <v>136.875</v>
      </c>
      <c r="AS43" s="1">
        <f t="shared" si="36"/>
        <v>0.24</v>
      </c>
      <c r="AT43" s="1">
        <f t="shared" si="37"/>
        <v>58083.333333333336</v>
      </c>
      <c r="AU43" s="1">
        <f t="shared" si="38"/>
        <v>331044497.46260333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-3.5995011046896601</v>
      </c>
      <c r="E44" s="10">
        <f t="shared" si="39"/>
        <v>1.27848900993548</v>
      </c>
      <c r="F44" s="7" t="s">
        <v>83</v>
      </c>
      <c r="G44" s="1">
        <v>3</v>
      </c>
      <c r="H44" s="9">
        <f t="shared" si="20"/>
        <v>-3.5995011046896601</v>
      </c>
      <c r="I44" s="9">
        <f t="shared" si="21"/>
        <v>269.55049889531034</v>
      </c>
      <c r="J44" s="9">
        <f t="shared" si="22"/>
        <v>1.0826254230409593E-2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172.72297475862243</v>
      </c>
      <c r="P44" s="9">
        <f t="shared" si="25"/>
        <v>1.8699428361694654</v>
      </c>
      <c r="Q44" s="12">
        <f t="shared" si="26"/>
        <v>0.44878628068067167</v>
      </c>
      <c r="R44" s="9">
        <f t="shared" si="27"/>
        <v>14.125500000000001</v>
      </c>
      <c r="S44" s="13">
        <f t="shared" si="28"/>
        <v>3.1771355398440525E-2</v>
      </c>
      <c r="T44" s="2">
        <f t="shared" si="29"/>
        <v>0.43</v>
      </c>
      <c r="U44" s="14">
        <f t="shared" si="30"/>
        <v>1.3661682821329426E-2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2.2081682821329426E-2</v>
      </c>
      <c r="AR44" s="9">
        <f t="shared" si="35"/>
        <v>136.875</v>
      </c>
      <c r="AS44" s="1">
        <f t="shared" si="36"/>
        <v>0.24</v>
      </c>
      <c r="AT44" s="1">
        <f t="shared" si="37"/>
        <v>58083.333333333336</v>
      </c>
      <c r="AU44" s="1">
        <f t="shared" si="38"/>
        <v>282288948.53755569</v>
      </c>
    </row>
    <row r="45" spans="1:48" x14ac:dyDescent="0.15">
      <c r="C45" s="7">
        <v>3</v>
      </c>
      <c r="D45" s="8">
        <v>8.0650222384193508</v>
      </c>
      <c r="E45" s="10">
        <f t="shared" si="39"/>
        <v>-3.5995011046896601</v>
      </c>
      <c r="F45" s="7" t="s">
        <v>83</v>
      </c>
      <c r="G45" s="1">
        <v>4</v>
      </c>
      <c r="H45" s="9">
        <f t="shared" si="20"/>
        <v>8.0650222384193508</v>
      </c>
      <c r="I45" s="9">
        <f t="shared" si="21"/>
        <v>281.21502223841935</v>
      </c>
      <c r="J45" s="9">
        <f t="shared" si="22"/>
        <v>4.8438381359946409E-2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229.70928192245299</v>
      </c>
      <c r="P45" s="9">
        <f t="shared" si="25"/>
        <v>11.126745799679222</v>
      </c>
      <c r="Q45" s="12">
        <f t="shared" si="26"/>
        <v>2.6704189919230132</v>
      </c>
      <c r="R45" s="9">
        <f t="shared" si="27"/>
        <v>14.125500000000001</v>
      </c>
      <c r="S45" s="13">
        <f t="shared" si="28"/>
        <v>0.18904951979915849</v>
      </c>
      <c r="T45" s="2">
        <f t="shared" si="29"/>
        <v>0.43</v>
      </c>
      <c r="U45" s="14">
        <f t="shared" si="30"/>
        <v>8.1291293513638146E-2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8.9711293513638157E-2</v>
      </c>
      <c r="AR45" s="9">
        <f t="shared" si="35"/>
        <v>136.875</v>
      </c>
      <c r="AS45" s="1">
        <f t="shared" si="36"/>
        <v>0.24</v>
      </c>
      <c r="AT45" s="1">
        <f t="shared" si="37"/>
        <v>58083.333333333336</v>
      </c>
      <c r="AU45" s="1">
        <f t="shared" si="38"/>
        <v>1146855831.7234399</v>
      </c>
    </row>
    <row r="46" spans="1:48" x14ac:dyDescent="0.15">
      <c r="C46" s="7">
        <v>4</v>
      </c>
      <c r="D46" s="8">
        <v>12.396434812466699</v>
      </c>
      <c r="E46" s="10">
        <f t="shared" si="39"/>
        <v>8.0650222384193508</v>
      </c>
      <c r="F46" s="7" t="s">
        <v>83</v>
      </c>
      <c r="G46" s="1">
        <v>5</v>
      </c>
      <c r="H46" s="9">
        <f t="shared" si="20"/>
        <v>12.396434812466699</v>
      </c>
      <c r="I46" s="9">
        <f t="shared" si="21"/>
        <v>285.54643481246666</v>
      </c>
      <c r="J46" s="9">
        <f t="shared" si="22"/>
        <v>8.1899997653583162E-2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207.65340931663508</v>
      </c>
      <c r="O46" s="9">
        <f t="shared" si="40"/>
        <v>69.785376806138686</v>
      </c>
      <c r="P46" s="9">
        <f t="shared" si="25"/>
        <v>5.7154221966771752</v>
      </c>
      <c r="Q46" s="12">
        <f t="shared" si="26"/>
        <v>1.371701327202522</v>
      </c>
      <c r="R46" s="9">
        <f t="shared" si="27"/>
        <v>14.125500000000001</v>
      </c>
      <c r="S46" s="13">
        <f t="shared" si="28"/>
        <v>9.7108160928995213E-2</v>
      </c>
      <c r="T46" s="2">
        <f t="shared" si="29"/>
        <v>0.43</v>
      </c>
      <c r="U46" s="14">
        <f t="shared" si="30"/>
        <v>4.1756509199467939E-2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5.0176509199467936E-2</v>
      </c>
      <c r="AR46" s="9">
        <f t="shared" si="35"/>
        <v>136.875</v>
      </c>
      <c r="AS46" s="1">
        <f t="shared" si="36"/>
        <v>0.24</v>
      </c>
      <c r="AT46" s="1">
        <f t="shared" si="37"/>
        <v>58083.333333333336</v>
      </c>
      <c r="AU46" s="1">
        <f t="shared" si="38"/>
        <v>641449029.85025465</v>
      </c>
    </row>
    <row r="47" spans="1:48" x14ac:dyDescent="0.15">
      <c r="C47" s="7">
        <v>5</v>
      </c>
      <c r="D47" s="8">
        <v>17.26008422</v>
      </c>
      <c r="E47" s="10">
        <f t="shared" si="39"/>
        <v>12.396434812466699</v>
      </c>
      <c r="F47" s="7" t="s">
        <v>85</v>
      </c>
      <c r="G47" s="1">
        <v>6</v>
      </c>
      <c r="H47" s="9">
        <f t="shared" si="20"/>
        <v>17.26008422</v>
      </c>
      <c r="I47" s="9">
        <f t="shared" si="21"/>
        <v>290.41008421999999</v>
      </c>
      <c r="J47" s="9">
        <f t="shared" si="22"/>
        <v>0.14497615559075239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122.92620460946149</v>
      </c>
      <c r="P47" s="9">
        <f t="shared" si="25"/>
        <v>17.821368565641954</v>
      </c>
      <c r="Q47" s="12">
        <f t="shared" si="26"/>
        <v>4.2771284557540685</v>
      </c>
      <c r="R47" s="9">
        <f t="shared" si="27"/>
        <v>14.125500000000001</v>
      </c>
      <c r="S47" s="13">
        <f t="shared" si="28"/>
        <v>0.30279483598839463</v>
      </c>
      <c r="T47" s="2">
        <f t="shared" si="29"/>
        <v>0.43</v>
      </c>
      <c r="U47" s="14">
        <f t="shared" si="30"/>
        <v>0.13020177947500969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0.13862177947500967</v>
      </c>
      <c r="AR47" s="9">
        <f t="shared" si="35"/>
        <v>136.875</v>
      </c>
      <c r="AS47" s="1">
        <f t="shared" si="36"/>
        <v>0.24</v>
      </c>
      <c r="AT47" s="1">
        <f t="shared" si="37"/>
        <v>58083.333333333336</v>
      </c>
      <c r="AU47" s="1">
        <f t="shared" si="38"/>
        <v>1772120208.8188267</v>
      </c>
    </row>
    <row r="48" spans="1:48" x14ac:dyDescent="0.15">
      <c r="C48" s="7">
        <v>6</v>
      </c>
      <c r="D48" s="8">
        <v>21.454593153333299</v>
      </c>
      <c r="E48" s="10">
        <f t="shared" si="39"/>
        <v>17.26008422</v>
      </c>
      <c r="F48" s="7" t="s">
        <v>83</v>
      </c>
      <c r="G48" s="1">
        <v>7</v>
      </c>
      <c r="H48" s="9">
        <f t="shared" si="20"/>
        <v>21.454593153333299</v>
      </c>
      <c r="I48" s="9">
        <f t="shared" si="21"/>
        <v>294.60459315333327</v>
      </c>
      <c r="J48" s="9">
        <f t="shared" si="22"/>
        <v>0.23367445007982895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163.96108604381953</v>
      </c>
      <c r="P48" s="9">
        <f t="shared" si="25"/>
        <v>38.313516615781047</v>
      </c>
      <c r="Q48" s="12">
        <f t="shared" si="26"/>
        <v>9.1952439877874514</v>
      </c>
      <c r="R48" s="9">
        <f t="shared" si="27"/>
        <v>14.125500000000001</v>
      </c>
      <c r="S48" s="13">
        <f t="shared" si="28"/>
        <v>0.6509676816953347</v>
      </c>
      <c r="T48" s="2">
        <f t="shared" si="29"/>
        <v>0.43</v>
      </c>
      <c r="U48" s="14">
        <f t="shared" si="30"/>
        <v>0.2799161031289939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0.2955161031289939</v>
      </c>
      <c r="AR48" s="9">
        <f t="shared" si="35"/>
        <v>136.875</v>
      </c>
      <c r="AS48" s="1">
        <f t="shared" si="36"/>
        <v>0.24</v>
      </c>
      <c r="AT48" s="1">
        <f t="shared" si="37"/>
        <v>58083.333333333336</v>
      </c>
      <c r="AU48" s="1">
        <f t="shared" si="38"/>
        <v>3777833904.3807178</v>
      </c>
    </row>
    <row r="49" spans="1:48" x14ac:dyDescent="0.15">
      <c r="C49" s="7">
        <v>7</v>
      </c>
      <c r="D49" s="8">
        <v>23.600846453871</v>
      </c>
      <c r="E49" s="10">
        <f t="shared" si="39"/>
        <v>21.454593153333299</v>
      </c>
      <c r="F49" s="7" t="s">
        <v>83</v>
      </c>
      <c r="G49" s="1">
        <v>8</v>
      </c>
      <c r="H49" s="9">
        <f t="shared" si="20"/>
        <v>23.600846453871</v>
      </c>
      <c r="I49" s="9">
        <f t="shared" si="21"/>
        <v>296.75084645387096</v>
      </c>
      <c r="J49" s="9">
        <f t="shared" si="22"/>
        <v>0.29677253791852609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184.50381942803847</v>
      </c>
      <c r="P49" s="9">
        <f t="shared" si="25"/>
        <v>54.75566674732044</v>
      </c>
      <c r="Q49" s="12">
        <f t="shared" si="26"/>
        <v>13.141360019356904</v>
      </c>
      <c r="R49" s="9">
        <f t="shared" si="27"/>
        <v>14.125500000000001</v>
      </c>
      <c r="S49" s="13">
        <f t="shared" si="28"/>
        <v>0.93032883928759358</v>
      </c>
      <c r="T49" s="2">
        <f t="shared" si="29"/>
        <v>0.43</v>
      </c>
      <c r="U49" s="14">
        <f t="shared" si="30"/>
        <v>0.40004140089366524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0.41564140089366525</v>
      </c>
      <c r="AR49" s="9">
        <f t="shared" si="35"/>
        <v>136.875</v>
      </c>
      <c r="AS49" s="1">
        <f t="shared" si="36"/>
        <v>0.24</v>
      </c>
      <c r="AT49" s="1">
        <f t="shared" si="37"/>
        <v>58083.333333333336</v>
      </c>
      <c r="AU49" s="1">
        <f t="shared" si="38"/>
        <v>5313497842.3662338</v>
      </c>
    </row>
    <row r="50" spans="1:48" x14ac:dyDescent="0.15">
      <c r="C50" s="7">
        <v>8</v>
      </c>
      <c r="D50" s="8">
        <v>23.013709373870999</v>
      </c>
      <c r="E50" s="10">
        <f t="shared" si="39"/>
        <v>23.600846453871</v>
      </c>
      <c r="F50" s="7" t="s">
        <v>83</v>
      </c>
      <c r="G50" s="1">
        <v>9</v>
      </c>
      <c r="H50" s="9">
        <f t="shared" si="20"/>
        <v>23.013709373870999</v>
      </c>
      <c r="I50" s="9">
        <f t="shared" si="21"/>
        <v>296.16370937387097</v>
      </c>
      <c r="J50" s="9">
        <f t="shared" si="22"/>
        <v>0.27808264440849284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188.60440268071801</v>
      </c>
      <c r="P50" s="9">
        <f t="shared" si="25"/>
        <v>52.447611044538299</v>
      </c>
      <c r="Q50" s="12">
        <f t="shared" si="26"/>
        <v>12.58742665068919</v>
      </c>
      <c r="R50" s="9">
        <f t="shared" si="27"/>
        <v>14.125500000000001</v>
      </c>
      <c r="S50" s="13">
        <f t="shared" si="28"/>
        <v>0.89111370575832283</v>
      </c>
      <c r="T50" s="2">
        <f t="shared" si="29"/>
        <v>0.43</v>
      </c>
      <c r="U50" s="14">
        <f t="shared" si="30"/>
        <v>0.38317889347607881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0.39877889347607881</v>
      </c>
      <c r="AR50" s="9">
        <f t="shared" si="35"/>
        <v>136.875</v>
      </c>
      <c r="AS50" s="1">
        <f t="shared" si="36"/>
        <v>0.24</v>
      </c>
      <c r="AT50" s="1">
        <f t="shared" si="37"/>
        <v>58083.333333333336</v>
      </c>
      <c r="AU50" s="1">
        <f t="shared" si="38"/>
        <v>5097930055.8377867</v>
      </c>
    </row>
    <row r="51" spans="1:48" x14ac:dyDescent="0.15">
      <c r="C51" s="7">
        <v>9</v>
      </c>
      <c r="D51" s="8">
        <v>18.487777346000001</v>
      </c>
      <c r="E51" s="10">
        <f t="shared" si="39"/>
        <v>23.013709373870999</v>
      </c>
      <c r="F51" s="7" t="s">
        <v>83</v>
      </c>
      <c r="G51" s="1">
        <v>10</v>
      </c>
      <c r="H51" s="9">
        <f t="shared" si="20"/>
        <v>18.487777346000001</v>
      </c>
      <c r="I51" s="9">
        <f t="shared" si="21"/>
        <v>291.63777734600001</v>
      </c>
      <c r="J51" s="9">
        <f t="shared" si="22"/>
        <v>0.16695249080218963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195.01304163617971</v>
      </c>
      <c r="P51" s="9">
        <f t="shared" si="25"/>
        <v>32.557913040071313</v>
      </c>
      <c r="Q51" s="12">
        <f t="shared" si="26"/>
        <v>7.8138991296171145</v>
      </c>
      <c r="R51" s="9">
        <f t="shared" si="27"/>
        <v>14.125500000000001</v>
      </c>
      <c r="S51" s="13">
        <f t="shared" si="28"/>
        <v>0.55317681707671329</v>
      </c>
      <c r="T51" s="2">
        <f t="shared" si="29"/>
        <v>0.43</v>
      </c>
      <c r="U51" s="14">
        <f t="shared" si="30"/>
        <v>0.2378660313429867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0.25346603134298668</v>
      </c>
      <c r="AR51" s="9">
        <f t="shared" si="35"/>
        <v>136.875</v>
      </c>
      <c r="AS51" s="1">
        <f t="shared" si="36"/>
        <v>0.24</v>
      </c>
      <c r="AT51" s="1">
        <f t="shared" si="37"/>
        <v>58083.333333333336</v>
      </c>
      <c r="AU51" s="1">
        <f t="shared" si="38"/>
        <v>3240272041.6165795</v>
      </c>
    </row>
    <row r="52" spans="1:48" x14ac:dyDescent="0.15">
      <c r="C52" s="7">
        <v>10</v>
      </c>
      <c r="D52" s="8">
        <v>11.320537858290299</v>
      </c>
      <c r="E52" s="10">
        <f t="shared" si="39"/>
        <v>18.487777346000001</v>
      </c>
      <c r="F52" s="7" t="s">
        <v>83</v>
      </c>
      <c r="G52" s="1">
        <v>11</v>
      </c>
      <c r="H52" s="9">
        <f t="shared" si="20"/>
        <v>11.320537858290299</v>
      </c>
      <c r="I52" s="9">
        <f t="shared" si="21"/>
        <v>284.4705378582903</v>
      </c>
      <c r="J52" s="9">
        <f t="shared" si="22"/>
        <v>7.199047370782001E-2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154.332372166303</v>
      </c>
      <c r="O52" s="9">
        <f t="shared" si="40"/>
        <v>66.979006429805395</v>
      </c>
      <c r="P52" s="9">
        <f t="shared" si="25"/>
        <v>4.8218504013608126</v>
      </c>
      <c r="Q52" s="12">
        <f t="shared" si="26"/>
        <v>1.1572440963265949</v>
      </c>
      <c r="R52" s="9">
        <f t="shared" si="27"/>
        <v>14.125500000000001</v>
      </c>
      <c r="S52" s="13">
        <f t="shared" si="28"/>
        <v>8.1925885549297001E-2</v>
      </c>
      <c r="T52" s="2">
        <f t="shared" si="29"/>
        <v>0.43</v>
      </c>
      <c r="U52" s="14">
        <f t="shared" si="30"/>
        <v>3.5228130786197707E-2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4.3648130786197704E-2</v>
      </c>
      <c r="AR52" s="9">
        <f t="shared" si="35"/>
        <v>136.875</v>
      </c>
      <c r="AS52" s="1">
        <f t="shared" si="36"/>
        <v>0.24</v>
      </c>
      <c r="AT52" s="1">
        <f t="shared" si="37"/>
        <v>58083.333333333336</v>
      </c>
      <c r="AU52" s="1">
        <f t="shared" si="38"/>
        <v>557991211.31129706</v>
      </c>
    </row>
    <row r="53" spans="1:48" x14ac:dyDescent="0.15">
      <c r="C53" s="7">
        <v>11</v>
      </c>
      <c r="D53" s="8">
        <v>7.6165010980666699</v>
      </c>
      <c r="E53" s="10">
        <f t="shared" si="39"/>
        <v>11.320537858290299</v>
      </c>
      <c r="F53" s="7" t="s">
        <v>85</v>
      </c>
      <c r="G53" s="1">
        <v>12</v>
      </c>
      <c r="H53" s="9">
        <f t="shared" si="20"/>
        <v>7.6165010980666699</v>
      </c>
      <c r="I53" s="9">
        <f t="shared" si="21"/>
        <v>280.76650109806667</v>
      </c>
      <c r="J53" s="9">
        <f t="shared" si="22"/>
        <v>4.5831932950129363E-2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121.01340602844459</v>
      </c>
      <c r="P53" s="9">
        <f t="shared" si="25"/>
        <v>5.5462783111624532</v>
      </c>
      <c r="Q53" s="12">
        <f t="shared" si="26"/>
        <v>1.3311067946789887</v>
      </c>
      <c r="R53" s="9">
        <f t="shared" si="27"/>
        <v>14.125500000000001</v>
      </c>
      <c r="S53" s="13">
        <f t="shared" si="28"/>
        <v>9.423431345290352E-2</v>
      </c>
      <c r="T53" s="2">
        <f t="shared" si="29"/>
        <v>0.43</v>
      </c>
      <c r="U53" s="14">
        <f t="shared" si="30"/>
        <v>4.0520754784748515E-2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4.8940754784748512E-2</v>
      </c>
      <c r="AR53" s="9">
        <f t="shared" si="35"/>
        <v>136.875</v>
      </c>
      <c r="AS53" s="1">
        <f t="shared" si="36"/>
        <v>0.24</v>
      </c>
      <c r="AT53" s="1">
        <f t="shared" si="37"/>
        <v>58083.333333333336</v>
      </c>
      <c r="AU53" s="1">
        <f t="shared" si="38"/>
        <v>625651329.23095071</v>
      </c>
      <c r="AV53" s="1">
        <f>SUM(AU42:AU53)</f>
        <v>23030358174.717827</v>
      </c>
    </row>
    <row r="54" spans="1:48" x14ac:dyDescent="0.15">
      <c r="C54" s="7">
        <v>12</v>
      </c>
      <c r="D54" s="8">
        <v>-0.15609075074193501</v>
      </c>
      <c r="E54" s="10">
        <f t="shared" si="39"/>
        <v>7.6165010980666699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2.6996779897419398</v>
      </c>
      <c r="E58" s="7"/>
      <c r="F58" s="7"/>
      <c r="G58" s="1">
        <v>1</v>
      </c>
      <c r="H58" s="9">
        <f t="shared" ref="H58:H69" si="41">E59</f>
        <v>2.6996779897419398</v>
      </c>
      <c r="I58" s="9">
        <f t="shared" ref="I58:I69" si="42">H58+273.15</f>
        <v>275.84967798974191</v>
      </c>
      <c r="J58" s="9">
        <f t="shared" ref="J58:J69" si="43">EXP(($C$15*(I58-$C$13))/($C$16*I58*$C$13))</f>
        <v>2.4701084567865066E-2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2.464344870387338E-3</v>
      </c>
      <c r="Q58" s="12">
        <f t="shared" ref="Q58:Q69" si="47">P58*$B$60</f>
        <v>4.6822552537359425E-4</v>
      </c>
      <c r="R58" s="9">
        <f t="shared" ref="R58:R69" si="48">L58*$B$60</f>
        <v>1.8955666666666669E-2</v>
      </c>
      <c r="S58" s="13">
        <f t="shared" ref="S58:S69" si="49">Q58/R58</f>
        <v>2.4701084567865062E-2</v>
      </c>
      <c r="T58" s="2">
        <f t="shared" ref="T58:T69" si="50">$B$59/100</f>
        <v>0.01</v>
      </c>
      <c r="U58" s="14">
        <f t="shared" ref="U58:U69" si="51">S58*T58</f>
        <v>2.4701084567865062E-4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1.2247010845678651E-2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93333.333333333328</v>
      </c>
      <c r="AU58" s="1">
        <f t="shared" ref="AU58:AU69" si="58">AT58*10000*AS58*0.67*AR58*AQ58</f>
        <v>14517129.295200286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1.27848900993548</v>
      </c>
      <c r="E59" s="10">
        <f t="shared" ref="E59:E70" si="59">D58</f>
        <v>2.6996779897419398</v>
      </c>
      <c r="F59" s="7" t="s">
        <v>83</v>
      </c>
      <c r="G59" s="1">
        <v>2</v>
      </c>
      <c r="H59" s="9">
        <f t="shared" si="41"/>
        <v>1.27848900993548</v>
      </c>
      <c r="I59" s="9">
        <f t="shared" si="42"/>
        <v>274.42848900993545</v>
      </c>
      <c r="J59" s="9">
        <f t="shared" si="43"/>
        <v>2.0574480056462049E-2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0.19706898846294602</v>
      </c>
      <c r="P59" s="9">
        <f t="shared" si="46"/>
        <v>4.0545919728780322E-3</v>
      </c>
      <c r="Q59" s="12">
        <f t="shared" si="47"/>
        <v>7.703724748468261E-4</v>
      </c>
      <c r="R59" s="9">
        <f t="shared" si="48"/>
        <v>1.8955666666666669E-2</v>
      </c>
      <c r="S59" s="13">
        <f t="shared" si="49"/>
        <v>4.0640748141109573E-2</v>
      </c>
      <c r="T59" s="2">
        <f t="shared" si="50"/>
        <v>0.01</v>
      </c>
      <c r="U59" s="14">
        <f t="shared" si="51"/>
        <v>4.0640748141109573E-4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1.2406407481411096E-2</v>
      </c>
      <c r="AR59" s="9">
        <f t="shared" si="55"/>
        <v>9.9766666666666666</v>
      </c>
      <c r="AS59" s="1">
        <f t="shared" si="56"/>
        <v>0.19</v>
      </c>
      <c r="AT59" s="1">
        <f t="shared" si="57"/>
        <v>93333.333333333328</v>
      </c>
      <c r="AU59" s="1">
        <f t="shared" si="58"/>
        <v>14706071.854270881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-3.5995011046896601</v>
      </c>
      <c r="E60" s="10">
        <f t="shared" si="59"/>
        <v>1.27848900993548</v>
      </c>
      <c r="F60" s="7" t="s">
        <v>83</v>
      </c>
      <c r="G60" s="1">
        <v>3</v>
      </c>
      <c r="H60" s="9">
        <f t="shared" si="41"/>
        <v>-3.5995011046896601</v>
      </c>
      <c r="I60" s="9">
        <f t="shared" si="42"/>
        <v>269.55049889531034</v>
      </c>
      <c r="J60" s="9">
        <f t="shared" si="43"/>
        <v>1.0826254230409593E-2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0.29278106315673463</v>
      </c>
      <c r="P60" s="9">
        <f t="shared" si="46"/>
        <v>3.1697222235844164E-3</v>
      </c>
      <c r="Q60" s="12">
        <f t="shared" si="47"/>
        <v>6.0224722248103911E-4</v>
      </c>
      <c r="R60" s="9">
        <f t="shared" si="48"/>
        <v>1.8955666666666669E-2</v>
      </c>
      <c r="S60" s="13">
        <f t="shared" si="49"/>
        <v>3.1771355398440518E-2</v>
      </c>
      <c r="T60" s="2">
        <f t="shared" si="50"/>
        <v>0.01</v>
      </c>
      <c r="U60" s="14">
        <f t="shared" si="51"/>
        <v>3.1771355398440518E-4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1.2317713553984406E-2</v>
      </c>
      <c r="AR60" s="9">
        <f t="shared" si="55"/>
        <v>9.9766666666666666</v>
      </c>
      <c r="AS60" s="1">
        <f t="shared" si="56"/>
        <v>0.19</v>
      </c>
      <c r="AT60" s="1">
        <f t="shared" si="57"/>
        <v>93333.333333333328</v>
      </c>
      <c r="AU60" s="1">
        <f t="shared" si="58"/>
        <v>14600937.529791476</v>
      </c>
    </row>
    <row r="61" spans="1:48" x14ac:dyDescent="0.15">
      <c r="C61" s="7">
        <v>3</v>
      </c>
      <c r="D61" s="8">
        <v>8.0650222384193508</v>
      </c>
      <c r="E61" s="10">
        <f t="shared" si="59"/>
        <v>-3.5995011046896601</v>
      </c>
      <c r="F61" s="7" t="s">
        <v>83</v>
      </c>
      <c r="G61" s="1">
        <v>4</v>
      </c>
      <c r="H61" s="9">
        <f t="shared" si="41"/>
        <v>8.0650222384193508</v>
      </c>
      <c r="I61" s="9">
        <f t="shared" si="42"/>
        <v>281.21502223841935</v>
      </c>
      <c r="J61" s="9">
        <f t="shared" si="43"/>
        <v>4.8438381359946409E-2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0.38937800759981689</v>
      </c>
      <c r="P61" s="9">
        <f t="shared" si="46"/>
        <v>1.8860840425296042E-2</v>
      </c>
      <c r="Q61" s="12">
        <f t="shared" si="47"/>
        <v>3.5835596808062478E-3</v>
      </c>
      <c r="R61" s="9">
        <f t="shared" si="48"/>
        <v>1.8955666666666669E-2</v>
      </c>
      <c r="S61" s="13">
        <f t="shared" si="49"/>
        <v>0.18904951979915843</v>
      </c>
      <c r="T61" s="2">
        <f t="shared" si="50"/>
        <v>0.01</v>
      </c>
      <c r="U61" s="14">
        <f t="shared" si="51"/>
        <v>1.8904951979915843E-3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1.3890495197991584E-2</v>
      </c>
      <c r="AR61" s="9">
        <f t="shared" si="55"/>
        <v>9.9766666666666666</v>
      </c>
      <c r="AS61" s="1">
        <f t="shared" si="56"/>
        <v>0.19</v>
      </c>
      <c r="AT61" s="1">
        <f t="shared" si="57"/>
        <v>93333.333333333328</v>
      </c>
      <c r="AU61" s="1">
        <f t="shared" si="58"/>
        <v>16465251.587064171</v>
      </c>
    </row>
    <row r="62" spans="1:48" x14ac:dyDescent="0.15">
      <c r="C62" s="7">
        <v>4</v>
      </c>
      <c r="D62" s="8">
        <v>12.396434812466699</v>
      </c>
      <c r="E62" s="10">
        <f t="shared" si="59"/>
        <v>8.0650222384193508</v>
      </c>
      <c r="F62" s="7" t="s">
        <v>83</v>
      </c>
      <c r="G62" s="1">
        <v>5</v>
      </c>
      <c r="H62" s="9">
        <f t="shared" si="41"/>
        <v>12.396434812466699</v>
      </c>
      <c r="I62" s="9">
        <f t="shared" si="42"/>
        <v>285.54643481246666</v>
      </c>
      <c r="J62" s="9">
        <f t="shared" si="43"/>
        <v>8.1899997653583162E-2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0.35199130881579477</v>
      </c>
      <c r="O62" s="9">
        <f t="shared" si="60"/>
        <v>0.11829252502539273</v>
      </c>
      <c r="P62" s="9">
        <f t="shared" si="46"/>
        <v>9.6881575220160911E-3</v>
      </c>
      <c r="Q62" s="12">
        <f t="shared" si="47"/>
        <v>1.8407499291830574E-3</v>
      </c>
      <c r="R62" s="9">
        <f t="shared" si="48"/>
        <v>1.8955666666666669E-2</v>
      </c>
      <c r="S62" s="13">
        <f t="shared" si="49"/>
        <v>9.7108160928995227E-2</v>
      </c>
      <c r="T62" s="2">
        <f t="shared" si="50"/>
        <v>0.01</v>
      </c>
      <c r="U62" s="14">
        <f t="shared" si="51"/>
        <v>9.7108160928995231E-4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1.2971081609289952E-2</v>
      </c>
      <c r="AR62" s="9">
        <f t="shared" si="55"/>
        <v>9.9766666666666666</v>
      </c>
      <c r="AS62" s="1">
        <f t="shared" si="56"/>
        <v>0.19</v>
      </c>
      <c r="AT62" s="1">
        <f t="shared" si="57"/>
        <v>93333.333333333328</v>
      </c>
      <c r="AU62" s="1">
        <f t="shared" si="58"/>
        <v>15375414.555715803</v>
      </c>
    </row>
    <row r="63" spans="1:48" x14ac:dyDescent="0.15">
      <c r="C63" s="7">
        <v>5</v>
      </c>
      <c r="D63" s="8">
        <v>17.26008422</v>
      </c>
      <c r="E63" s="10">
        <f t="shared" si="59"/>
        <v>12.396434812466699</v>
      </c>
      <c r="F63" s="7" t="s">
        <v>85</v>
      </c>
      <c r="G63" s="1">
        <v>6</v>
      </c>
      <c r="H63" s="9">
        <f t="shared" si="41"/>
        <v>17.26008422</v>
      </c>
      <c r="I63" s="9">
        <f t="shared" si="42"/>
        <v>290.41008421999999</v>
      </c>
      <c r="J63" s="9">
        <f t="shared" si="43"/>
        <v>0.14497615559075239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0.2083710341700433</v>
      </c>
      <c r="P63" s="9">
        <f t="shared" si="46"/>
        <v>3.020883147044218E-2</v>
      </c>
      <c r="Q63" s="12">
        <f t="shared" si="47"/>
        <v>5.7396779793840143E-3</v>
      </c>
      <c r="R63" s="9">
        <f t="shared" si="48"/>
        <v>1.8955666666666669E-2</v>
      </c>
      <c r="S63" s="13">
        <f t="shared" si="49"/>
        <v>0.30279483598839468</v>
      </c>
      <c r="T63" s="2">
        <f t="shared" si="50"/>
        <v>0.01</v>
      </c>
      <c r="U63" s="14">
        <f t="shared" si="51"/>
        <v>3.0279483598839468E-3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1.5027948359883947E-2</v>
      </c>
      <c r="AR63" s="9">
        <f t="shared" si="55"/>
        <v>9.9766666666666666</v>
      </c>
      <c r="AS63" s="1">
        <f t="shared" si="56"/>
        <v>0.19</v>
      </c>
      <c r="AT63" s="1">
        <f t="shared" si="57"/>
        <v>93333.333333333328</v>
      </c>
      <c r="AU63" s="1">
        <f t="shared" si="58"/>
        <v>17813544.229774799</v>
      </c>
    </row>
    <row r="64" spans="1:48" x14ac:dyDescent="0.15">
      <c r="C64" s="7">
        <v>6</v>
      </c>
      <c r="D64" s="8">
        <v>21.454593153333299</v>
      </c>
      <c r="E64" s="10">
        <f t="shared" si="59"/>
        <v>17.26008422</v>
      </c>
      <c r="F64" s="7" t="s">
        <v>83</v>
      </c>
      <c r="G64" s="1">
        <v>7</v>
      </c>
      <c r="H64" s="9">
        <f t="shared" si="41"/>
        <v>21.454593153333299</v>
      </c>
      <c r="I64" s="9">
        <f t="shared" si="42"/>
        <v>294.60459315333327</v>
      </c>
      <c r="J64" s="9">
        <f t="shared" si="43"/>
        <v>0.23367445007982895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0.27792886936626782</v>
      </c>
      <c r="P64" s="9">
        <f t="shared" si="46"/>
        <v>6.494487571047125E-2</v>
      </c>
      <c r="Q64" s="12">
        <f t="shared" si="47"/>
        <v>1.2339526384989538E-2</v>
      </c>
      <c r="R64" s="9">
        <f t="shared" si="48"/>
        <v>1.8955666666666669E-2</v>
      </c>
      <c r="S64" s="13">
        <f t="shared" si="49"/>
        <v>0.65096768169533492</v>
      </c>
      <c r="T64" s="2">
        <f t="shared" si="50"/>
        <v>0.01</v>
      </c>
      <c r="U64" s="14">
        <f t="shared" si="51"/>
        <v>6.5096768169533494E-3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2.6609676816953351E-2</v>
      </c>
      <c r="AR64" s="9">
        <f t="shared" si="55"/>
        <v>9.9766666666666666</v>
      </c>
      <c r="AS64" s="1">
        <f t="shared" si="56"/>
        <v>0.19</v>
      </c>
      <c r="AT64" s="1">
        <f t="shared" si="57"/>
        <v>93333.333333333328</v>
      </c>
      <c r="AU64" s="1">
        <f t="shared" si="58"/>
        <v>31542073.712746788</v>
      </c>
    </row>
    <row r="65" spans="1:48" x14ac:dyDescent="0.15">
      <c r="C65" s="7">
        <v>7</v>
      </c>
      <c r="D65" s="8">
        <v>23.600846453871</v>
      </c>
      <c r="E65" s="10">
        <f t="shared" si="59"/>
        <v>21.454593153333299</v>
      </c>
      <c r="F65" s="7" t="s">
        <v>83</v>
      </c>
      <c r="G65" s="1">
        <v>8</v>
      </c>
      <c r="H65" s="9">
        <f t="shared" si="41"/>
        <v>23.600846453871</v>
      </c>
      <c r="I65" s="9">
        <f t="shared" si="42"/>
        <v>296.75084645387096</v>
      </c>
      <c r="J65" s="9">
        <f t="shared" si="43"/>
        <v>0.29677253791852609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0.31275066032246324</v>
      </c>
      <c r="P65" s="9">
        <f t="shared" si="46"/>
        <v>9.2815807199592301E-2</v>
      </c>
      <c r="Q65" s="12">
        <f t="shared" si="47"/>
        <v>1.7635003367922536E-2</v>
      </c>
      <c r="R65" s="9">
        <f t="shared" si="48"/>
        <v>1.8955666666666669E-2</v>
      </c>
      <c r="S65" s="13">
        <f t="shared" si="49"/>
        <v>0.93032883928759391</v>
      </c>
      <c r="T65" s="2">
        <f t="shared" si="50"/>
        <v>0.01</v>
      </c>
      <c r="U65" s="14">
        <f t="shared" si="51"/>
        <v>9.3032883928759399E-3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2.940328839287594E-2</v>
      </c>
      <c r="AR65" s="9">
        <f t="shared" si="55"/>
        <v>9.9766666666666666</v>
      </c>
      <c r="AS65" s="1">
        <f t="shared" si="56"/>
        <v>0.19</v>
      </c>
      <c r="AT65" s="1">
        <f t="shared" si="57"/>
        <v>93333.333333333328</v>
      </c>
      <c r="AU65" s="1">
        <f t="shared" si="58"/>
        <v>34853511.986074224</v>
      </c>
    </row>
    <row r="66" spans="1:48" x14ac:dyDescent="0.15">
      <c r="C66" s="7">
        <v>8</v>
      </c>
      <c r="D66" s="8">
        <v>23.013709373870999</v>
      </c>
      <c r="E66" s="10">
        <f t="shared" si="59"/>
        <v>23.600846453871</v>
      </c>
      <c r="F66" s="7" t="s">
        <v>83</v>
      </c>
      <c r="G66" s="1">
        <v>9</v>
      </c>
      <c r="H66" s="9">
        <f t="shared" si="41"/>
        <v>23.013709373870999</v>
      </c>
      <c r="I66" s="9">
        <f t="shared" si="42"/>
        <v>296.16370937387097</v>
      </c>
      <c r="J66" s="9">
        <f t="shared" si="43"/>
        <v>0.27808264440849284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0.31970151978953759</v>
      </c>
      <c r="P66" s="9">
        <f t="shared" si="46"/>
        <v>8.8903444044488716E-2</v>
      </c>
      <c r="Q66" s="12">
        <f t="shared" si="47"/>
        <v>1.6891654368452858E-2</v>
      </c>
      <c r="R66" s="9">
        <f t="shared" si="48"/>
        <v>1.8955666666666669E-2</v>
      </c>
      <c r="S66" s="13">
        <f t="shared" si="49"/>
        <v>0.89111370575832316</v>
      </c>
      <c r="T66" s="2">
        <f t="shared" si="50"/>
        <v>0.01</v>
      </c>
      <c r="U66" s="14">
        <f t="shared" si="51"/>
        <v>8.9111370575832311E-3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2.9011137057583229E-2</v>
      </c>
      <c r="AR66" s="9">
        <f t="shared" si="55"/>
        <v>9.9766666666666666</v>
      </c>
      <c r="AS66" s="1">
        <f t="shared" si="56"/>
        <v>0.19</v>
      </c>
      <c r="AT66" s="1">
        <f t="shared" si="57"/>
        <v>93333.333333333328</v>
      </c>
      <c r="AU66" s="1">
        <f t="shared" si="58"/>
        <v>34388671.078405842</v>
      </c>
    </row>
    <row r="67" spans="1:48" x14ac:dyDescent="0.15">
      <c r="C67" s="7">
        <v>9</v>
      </c>
      <c r="D67" s="8">
        <v>18.487777346000001</v>
      </c>
      <c r="E67" s="10">
        <f t="shared" si="59"/>
        <v>23.013709373870999</v>
      </c>
      <c r="F67" s="7" t="s">
        <v>83</v>
      </c>
      <c r="G67" s="1">
        <v>10</v>
      </c>
      <c r="H67" s="9">
        <f t="shared" si="41"/>
        <v>18.487777346000001</v>
      </c>
      <c r="I67" s="9">
        <f t="shared" si="42"/>
        <v>291.63777734600001</v>
      </c>
      <c r="J67" s="9">
        <f t="shared" si="43"/>
        <v>0.16695249080218963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0.33056474241171552</v>
      </c>
      <c r="P67" s="9">
        <f t="shared" si="46"/>
        <v>5.5188607117020116E-2</v>
      </c>
      <c r="Q67" s="12">
        <f t="shared" si="47"/>
        <v>1.0485835352233823E-2</v>
      </c>
      <c r="R67" s="9">
        <f t="shared" si="48"/>
        <v>1.8955666666666669E-2</v>
      </c>
      <c r="S67" s="13">
        <f t="shared" si="49"/>
        <v>0.5531768170767134</v>
      </c>
      <c r="T67" s="2">
        <f t="shared" si="50"/>
        <v>0.01</v>
      </c>
      <c r="U67" s="14">
        <f t="shared" si="51"/>
        <v>5.5317681707671342E-3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2.5631768170767136E-2</v>
      </c>
      <c r="AR67" s="9">
        <f t="shared" si="55"/>
        <v>9.9766666666666666</v>
      </c>
      <c r="AS67" s="1">
        <f t="shared" si="56"/>
        <v>0.19</v>
      </c>
      <c r="AT67" s="1">
        <f t="shared" si="57"/>
        <v>93333.333333333328</v>
      </c>
      <c r="AU67" s="1">
        <f t="shared" si="58"/>
        <v>30382898.920263547</v>
      </c>
    </row>
    <row r="68" spans="1:48" x14ac:dyDescent="0.15">
      <c r="C68" s="7">
        <v>10</v>
      </c>
      <c r="D68" s="8">
        <v>11.320537858290299</v>
      </c>
      <c r="E68" s="10">
        <f t="shared" si="59"/>
        <v>18.487777346000001</v>
      </c>
      <c r="F68" s="7" t="s">
        <v>83</v>
      </c>
      <c r="G68" s="1">
        <v>11</v>
      </c>
      <c r="H68" s="9">
        <f t="shared" si="41"/>
        <v>11.320537858290299</v>
      </c>
      <c r="I68" s="9">
        <f t="shared" si="42"/>
        <v>284.4705378582903</v>
      </c>
      <c r="J68" s="9">
        <f t="shared" si="43"/>
        <v>7.199047370782001E-2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0.2616073285299606</v>
      </c>
      <c r="O68" s="9">
        <f t="shared" si="60"/>
        <v>0.11353547343140147</v>
      </c>
      <c r="P68" s="9">
        <f t="shared" si="46"/>
        <v>8.1734725149682046E-3</v>
      </c>
      <c r="Q68" s="12">
        <f t="shared" si="47"/>
        <v>1.552959777843959E-3</v>
      </c>
      <c r="R68" s="9">
        <f t="shared" si="48"/>
        <v>1.8955666666666669E-2</v>
      </c>
      <c r="S68" s="13">
        <f t="shared" si="49"/>
        <v>8.192588554929707E-2</v>
      </c>
      <c r="T68" s="2">
        <f t="shared" si="50"/>
        <v>0.01</v>
      </c>
      <c r="U68" s="14">
        <f t="shared" si="51"/>
        <v>8.1925885549297074E-4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1.2819258855492972E-2</v>
      </c>
      <c r="AR68" s="9">
        <f t="shared" si="55"/>
        <v>9.9766666666666666</v>
      </c>
      <c r="AS68" s="1">
        <f t="shared" si="56"/>
        <v>0.19</v>
      </c>
      <c r="AT68" s="1">
        <f t="shared" si="57"/>
        <v>93333.333333333328</v>
      </c>
      <c r="AU68" s="1">
        <f t="shared" si="58"/>
        <v>15195449.781078422</v>
      </c>
    </row>
    <row r="69" spans="1:48" x14ac:dyDescent="0.15">
      <c r="C69" s="7">
        <v>11</v>
      </c>
      <c r="D69" s="8">
        <v>7.6165010980666699</v>
      </c>
      <c r="E69" s="10">
        <f t="shared" si="59"/>
        <v>11.320537858290299</v>
      </c>
      <c r="F69" s="7" t="s">
        <v>85</v>
      </c>
      <c r="G69" s="1">
        <v>12</v>
      </c>
      <c r="H69" s="9">
        <f t="shared" si="41"/>
        <v>7.6165010980666699</v>
      </c>
      <c r="I69" s="9">
        <f t="shared" si="42"/>
        <v>280.76650109806667</v>
      </c>
      <c r="J69" s="9">
        <f t="shared" si="43"/>
        <v>4.5831932950129363E-2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0.20512866758309994</v>
      </c>
      <c r="P69" s="9">
        <f t="shared" si="46"/>
        <v>9.4014433388180108E-3</v>
      </c>
      <c r="Q69" s="12">
        <f t="shared" si="47"/>
        <v>1.7862742343754221E-3</v>
      </c>
      <c r="R69" s="9">
        <f t="shared" si="48"/>
        <v>1.8955666666666669E-2</v>
      </c>
      <c r="S69" s="13">
        <f t="shared" si="49"/>
        <v>9.4234313452903534E-2</v>
      </c>
      <c r="T69" s="2">
        <f t="shared" si="50"/>
        <v>0.01</v>
      </c>
      <c r="U69" s="14">
        <f t="shared" si="51"/>
        <v>9.4234313452903537E-4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1.2942343134529036E-2</v>
      </c>
      <c r="AR69" s="9">
        <f t="shared" si="55"/>
        <v>9.9766666666666666</v>
      </c>
      <c r="AS69" s="1">
        <f t="shared" si="56"/>
        <v>0.19</v>
      </c>
      <c r="AT69" s="1">
        <f t="shared" si="57"/>
        <v>93333.333333333328</v>
      </c>
      <c r="AU69" s="1">
        <f t="shared" si="58"/>
        <v>15341349.087896096</v>
      </c>
      <c r="AV69" s="1">
        <f>SUM(AU58:AU69)</f>
        <v>255182303.61828238</v>
      </c>
    </row>
    <row r="70" spans="1:48" x14ac:dyDescent="0.15">
      <c r="C70" s="7">
        <v>12</v>
      </c>
      <c r="D70" s="8">
        <v>-0.15609075074193501</v>
      </c>
      <c r="E70" s="10">
        <f t="shared" si="59"/>
        <v>7.6165010980666699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2.6996779897419398</v>
      </c>
      <c r="E73" s="7"/>
      <c r="F73" s="7"/>
      <c r="G73" s="1">
        <v>1</v>
      </c>
      <c r="H73" s="9">
        <f t="shared" ref="H73:H84" si="61">E74</f>
        <v>2.6996779897419398</v>
      </c>
      <c r="I73" s="9">
        <f t="shared" ref="I73:I84" si="62">H73+273.15</f>
        <v>275.84967798974191</v>
      </c>
      <c r="J73" s="9">
        <f t="shared" ref="J73:J84" si="63">EXP(($C$15*(I73-$C$13))/($C$16*I73*$C$13))</f>
        <v>2.4701084567865066E-2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2.704768760181225E-3</v>
      </c>
      <c r="Q73" s="12">
        <f t="shared" ref="Q73:Q84" si="67">P73*$B$75</f>
        <v>4.8685837683262051E-4</v>
      </c>
      <c r="R73" s="9">
        <f t="shared" ref="R73:R84" si="68">L73*$B$75</f>
        <v>1.9710000000000002E-2</v>
      </c>
      <c r="S73" s="13">
        <f t="shared" ref="S73:S84" si="69">Q73/R73</f>
        <v>2.4701084567865066E-2</v>
      </c>
      <c r="T73" s="2">
        <f t="shared" ref="T73:T84" si="70">$B$74/100</f>
        <v>0.01</v>
      </c>
      <c r="U73" s="14">
        <f t="shared" ref="U73:U84" si="71">S73*T73</f>
        <v>2.4701084567865068E-4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1.2847010845678651E-2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6583.333333333333</v>
      </c>
      <c r="AU73" s="1">
        <f t="shared" ref="AU73:AU84" si="78">AT73*10000*AS73*0.67*AR73*AQ73</f>
        <v>1116887.326571459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1.27848900993548</v>
      </c>
      <c r="E74" s="10">
        <f t="shared" ref="E74:E85" si="79">D73</f>
        <v>2.6996779897419398</v>
      </c>
      <c r="F74" s="7" t="s">
        <v>83</v>
      </c>
      <c r="G74" s="1">
        <v>2</v>
      </c>
      <c r="H74" s="9">
        <f t="shared" si="61"/>
        <v>1.27848900993548</v>
      </c>
      <c r="I74" s="9">
        <f t="shared" si="62"/>
        <v>274.42848900993545</v>
      </c>
      <c r="J74" s="9">
        <f t="shared" si="63"/>
        <v>2.0574480056462049E-2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0.21629523123981881</v>
      </c>
      <c r="P74" s="9">
        <f t="shared" si="66"/>
        <v>4.4501619214514995E-3</v>
      </c>
      <c r="Q74" s="12">
        <f t="shared" si="67"/>
        <v>8.0102914586126987E-4</v>
      </c>
      <c r="R74" s="9">
        <f t="shared" si="68"/>
        <v>1.9710000000000002E-2</v>
      </c>
      <c r="S74" s="13">
        <f t="shared" si="69"/>
        <v>4.064074814110958E-2</v>
      </c>
      <c r="T74" s="2">
        <f t="shared" si="70"/>
        <v>0.01</v>
      </c>
      <c r="U74" s="14">
        <f t="shared" si="71"/>
        <v>4.0640748141109579E-4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1.3006407481411096E-2</v>
      </c>
      <c r="AR74" s="9">
        <f t="shared" si="75"/>
        <v>10.950000000000001</v>
      </c>
      <c r="AS74" s="1">
        <f t="shared" si="76"/>
        <v>0.18</v>
      </c>
      <c r="AT74" s="1">
        <f t="shared" si="77"/>
        <v>6583.333333333333</v>
      </c>
      <c r="AU74" s="1">
        <f t="shared" si="78"/>
        <v>1130744.8755753641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-3.5995011046896601</v>
      </c>
      <c r="E75" s="10">
        <f t="shared" si="79"/>
        <v>1.27848900993548</v>
      </c>
      <c r="F75" s="7" t="s">
        <v>83</v>
      </c>
      <c r="G75" s="1">
        <v>3</v>
      </c>
      <c r="H75" s="9">
        <f t="shared" si="61"/>
        <v>-3.5995011046896601</v>
      </c>
      <c r="I75" s="9">
        <f t="shared" si="62"/>
        <v>269.55049889531034</v>
      </c>
      <c r="J75" s="9">
        <f t="shared" si="63"/>
        <v>1.0826254230409593E-2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0.32134506931836732</v>
      </c>
      <c r="P75" s="9">
        <f t="shared" si="66"/>
        <v>3.4789634161292381E-3</v>
      </c>
      <c r="Q75" s="12">
        <f t="shared" si="67"/>
        <v>6.2621341490326282E-4</v>
      </c>
      <c r="R75" s="9">
        <f t="shared" si="68"/>
        <v>1.9710000000000002E-2</v>
      </c>
      <c r="S75" s="13">
        <f t="shared" si="69"/>
        <v>3.1771355398440525E-2</v>
      </c>
      <c r="T75" s="2">
        <f t="shared" si="70"/>
        <v>0.01</v>
      </c>
      <c r="U75" s="14">
        <f t="shared" si="71"/>
        <v>3.1771355398440524E-4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1.2917713553984406E-2</v>
      </c>
      <c r="AR75" s="9">
        <f t="shared" si="75"/>
        <v>10.950000000000001</v>
      </c>
      <c r="AS75" s="1">
        <f t="shared" si="76"/>
        <v>0.18</v>
      </c>
      <c r="AT75" s="1">
        <f t="shared" si="77"/>
        <v>6583.333333333333</v>
      </c>
      <c r="AU75" s="1">
        <f t="shared" si="78"/>
        <v>1123034.0450423581</v>
      </c>
    </row>
    <row r="76" spans="1:48" x14ac:dyDescent="0.15">
      <c r="C76" s="7">
        <v>3</v>
      </c>
      <c r="D76" s="8">
        <v>8.0650222384193508</v>
      </c>
      <c r="E76" s="10">
        <f t="shared" si="79"/>
        <v>-3.5995011046896601</v>
      </c>
      <c r="F76" s="7" t="s">
        <v>83</v>
      </c>
      <c r="G76" s="1">
        <v>4</v>
      </c>
      <c r="H76" s="9">
        <f t="shared" si="61"/>
        <v>8.0650222384193508</v>
      </c>
      <c r="I76" s="9">
        <f t="shared" si="62"/>
        <v>281.21502223841935</v>
      </c>
      <c r="J76" s="9">
        <f t="shared" si="63"/>
        <v>4.8438381359946409E-2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0.42736610590223806</v>
      </c>
      <c r="P76" s="9">
        <f t="shared" si="66"/>
        <v>2.0700922418007851E-2</v>
      </c>
      <c r="Q76" s="12">
        <f t="shared" si="67"/>
        <v>3.726166035241413E-3</v>
      </c>
      <c r="R76" s="9">
        <f t="shared" si="68"/>
        <v>1.9710000000000002E-2</v>
      </c>
      <c r="S76" s="13">
        <f t="shared" si="69"/>
        <v>0.18904951979915843</v>
      </c>
      <c r="T76" s="2">
        <f t="shared" si="70"/>
        <v>0.01</v>
      </c>
      <c r="U76" s="14">
        <f t="shared" si="71"/>
        <v>1.8904951979915843E-3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1.4490495197991584E-2</v>
      </c>
      <c r="AR76" s="9">
        <f t="shared" si="75"/>
        <v>10.950000000000001</v>
      </c>
      <c r="AS76" s="1">
        <f t="shared" si="76"/>
        <v>0.18</v>
      </c>
      <c r="AT76" s="1">
        <f t="shared" si="77"/>
        <v>6583.333333333333</v>
      </c>
      <c r="AU76" s="1">
        <f t="shared" si="78"/>
        <v>1259767.7885377733</v>
      </c>
    </row>
    <row r="77" spans="1:48" x14ac:dyDescent="0.15">
      <c r="C77" s="7">
        <v>4</v>
      </c>
      <c r="D77" s="8">
        <v>12.396434812466699</v>
      </c>
      <c r="E77" s="10">
        <f t="shared" si="79"/>
        <v>8.0650222384193508</v>
      </c>
      <c r="F77" s="7" t="s">
        <v>83</v>
      </c>
      <c r="G77" s="1">
        <v>5</v>
      </c>
      <c r="H77" s="9">
        <f t="shared" si="61"/>
        <v>12.396434812466699</v>
      </c>
      <c r="I77" s="9">
        <f t="shared" si="62"/>
        <v>285.54643481246666</v>
      </c>
      <c r="J77" s="9">
        <f t="shared" si="63"/>
        <v>8.1899997653583162E-2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0.38633192431001867</v>
      </c>
      <c r="O77" s="9">
        <f t="shared" si="80"/>
        <v>0.12983325917421157</v>
      </c>
      <c r="P77" s="9">
        <f t="shared" si="66"/>
        <v>1.0633343621724982E-2</v>
      </c>
      <c r="Q77" s="12">
        <f t="shared" si="67"/>
        <v>1.9140018519104968E-3</v>
      </c>
      <c r="R77" s="9">
        <f t="shared" si="68"/>
        <v>1.9710000000000002E-2</v>
      </c>
      <c r="S77" s="13">
        <f t="shared" si="69"/>
        <v>9.7108160928995269E-2</v>
      </c>
      <c r="T77" s="2">
        <f t="shared" si="70"/>
        <v>0.01</v>
      </c>
      <c r="U77" s="14">
        <f t="shared" si="71"/>
        <v>9.7108160928995274E-4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1.3571081609289952E-2</v>
      </c>
      <c r="AR77" s="9">
        <f t="shared" si="75"/>
        <v>10.950000000000001</v>
      </c>
      <c r="AS77" s="1">
        <f t="shared" si="76"/>
        <v>0.18</v>
      </c>
      <c r="AT77" s="1">
        <f t="shared" si="77"/>
        <v>6583.333333333333</v>
      </c>
      <c r="AU77" s="1">
        <f t="shared" si="78"/>
        <v>1179836.2466846853</v>
      </c>
    </row>
    <row r="78" spans="1:48" x14ac:dyDescent="0.15">
      <c r="C78" s="7">
        <v>5</v>
      </c>
      <c r="D78" s="8">
        <v>17.26008422</v>
      </c>
      <c r="E78" s="10">
        <f t="shared" si="79"/>
        <v>12.396434812466699</v>
      </c>
      <c r="F78" s="7" t="s">
        <v>85</v>
      </c>
      <c r="G78" s="1">
        <v>6</v>
      </c>
      <c r="H78" s="9">
        <f t="shared" si="61"/>
        <v>17.26008422</v>
      </c>
      <c r="I78" s="9">
        <f t="shared" si="62"/>
        <v>290.41008421999999</v>
      </c>
      <c r="J78" s="9">
        <f t="shared" si="63"/>
        <v>0.14497615559075239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0.22869991555248659</v>
      </c>
      <c r="P78" s="9">
        <f t="shared" si="66"/>
        <v>3.3156034540729226E-2</v>
      </c>
      <c r="Q78" s="12">
        <f t="shared" si="67"/>
        <v>5.9680862173312607E-3</v>
      </c>
      <c r="R78" s="9">
        <f t="shared" si="68"/>
        <v>1.9710000000000002E-2</v>
      </c>
      <c r="S78" s="13">
        <f t="shared" si="69"/>
        <v>0.30279483598839474</v>
      </c>
      <c r="T78" s="2">
        <f t="shared" si="70"/>
        <v>0.01</v>
      </c>
      <c r="U78" s="14">
        <f t="shared" si="71"/>
        <v>3.0279483598839477E-3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1.5627948359883948E-2</v>
      </c>
      <c r="AR78" s="9">
        <f t="shared" si="75"/>
        <v>10.950000000000001</v>
      </c>
      <c r="AS78" s="1">
        <f t="shared" si="76"/>
        <v>0.18</v>
      </c>
      <c r="AT78" s="1">
        <f t="shared" si="77"/>
        <v>6583.333333333333</v>
      </c>
      <c r="AU78" s="1">
        <f t="shared" si="78"/>
        <v>1358655.1512361197</v>
      </c>
    </row>
    <row r="79" spans="1:48" x14ac:dyDescent="0.15">
      <c r="C79" s="7">
        <v>6</v>
      </c>
      <c r="D79" s="8">
        <v>21.454593153333299</v>
      </c>
      <c r="E79" s="10">
        <f t="shared" si="79"/>
        <v>17.26008422</v>
      </c>
      <c r="F79" s="7" t="s">
        <v>83</v>
      </c>
      <c r="G79" s="1">
        <v>7</v>
      </c>
      <c r="H79" s="9">
        <f t="shared" si="61"/>
        <v>21.454593153333299</v>
      </c>
      <c r="I79" s="9">
        <f t="shared" si="62"/>
        <v>294.60459315333327</v>
      </c>
      <c r="J79" s="9">
        <f t="shared" si="63"/>
        <v>0.23367445007982895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0.30504388101175739</v>
      </c>
      <c r="P79" s="9">
        <f t="shared" si="66"/>
        <v>7.1280961145639185E-2</v>
      </c>
      <c r="Q79" s="12">
        <f t="shared" si="67"/>
        <v>1.2830573006215052E-2</v>
      </c>
      <c r="R79" s="9">
        <f t="shared" si="68"/>
        <v>1.9710000000000002E-2</v>
      </c>
      <c r="S79" s="13">
        <f t="shared" si="69"/>
        <v>0.65096768169533492</v>
      </c>
      <c r="T79" s="2">
        <f t="shared" si="70"/>
        <v>0.01</v>
      </c>
      <c r="U79" s="14">
        <f t="shared" si="71"/>
        <v>6.5096768169533494E-3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2.8109676816953352E-2</v>
      </c>
      <c r="AR79" s="9">
        <f t="shared" si="75"/>
        <v>10.950000000000001</v>
      </c>
      <c r="AS79" s="1">
        <f t="shared" si="76"/>
        <v>0.18</v>
      </c>
      <c r="AT79" s="1">
        <f t="shared" si="77"/>
        <v>6583.333333333333</v>
      </c>
      <c r="AU79" s="1">
        <f t="shared" si="78"/>
        <v>2443785.7310158024</v>
      </c>
    </row>
    <row r="80" spans="1:48" x14ac:dyDescent="0.15">
      <c r="C80" s="7">
        <v>7</v>
      </c>
      <c r="D80" s="8">
        <v>23.600846453871</v>
      </c>
      <c r="E80" s="10">
        <f t="shared" si="79"/>
        <v>21.454593153333299</v>
      </c>
      <c r="F80" s="7" t="s">
        <v>83</v>
      </c>
      <c r="G80" s="1">
        <v>8</v>
      </c>
      <c r="H80" s="9">
        <f t="shared" si="61"/>
        <v>23.600846453871</v>
      </c>
      <c r="I80" s="9">
        <f t="shared" si="62"/>
        <v>296.75084645387096</v>
      </c>
      <c r="J80" s="9">
        <f t="shared" si="63"/>
        <v>0.29677253791852609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0.34326291986611823</v>
      </c>
      <c r="P80" s="9">
        <f t="shared" si="66"/>
        <v>0.10187100790199155</v>
      </c>
      <c r="Q80" s="12">
        <f t="shared" si="67"/>
        <v>1.8336781422358478E-2</v>
      </c>
      <c r="R80" s="9">
        <f t="shared" si="68"/>
        <v>1.9710000000000002E-2</v>
      </c>
      <c r="S80" s="13">
        <f t="shared" si="69"/>
        <v>0.93032883928759391</v>
      </c>
      <c r="T80" s="2">
        <f t="shared" si="70"/>
        <v>0.01</v>
      </c>
      <c r="U80" s="14">
        <f t="shared" si="71"/>
        <v>9.3032883928759399E-3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3.0903288392875941E-2</v>
      </c>
      <c r="AR80" s="9">
        <f t="shared" si="75"/>
        <v>10.950000000000001</v>
      </c>
      <c r="AS80" s="1">
        <f t="shared" si="76"/>
        <v>0.18</v>
      </c>
      <c r="AT80" s="1">
        <f t="shared" si="77"/>
        <v>6583.333333333333</v>
      </c>
      <c r="AU80" s="1">
        <f t="shared" si="78"/>
        <v>2686655.4072378618</v>
      </c>
    </row>
    <row r="81" spans="1:48" x14ac:dyDescent="0.15">
      <c r="C81" s="7">
        <v>8</v>
      </c>
      <c r="D81" s="8">
        <v>23.013709373870999</v>
      </c>
      <c r="E81" s="10">
        <f t="shared" si="79"/>
        <v>23.600846453871</v>
      </c>
      <c r="F81" s="7" t="s">
        <v>83</v>
      </c>
      <c r="G81" s="1">
        <v>9</v>
      </c>
      <c r="H81" s="9">
        <f t="shared" si="61"/>
        <v>23.013709373870999</v>
      </c>
      <c r="I81" s="9">
        <f t="shared" si="62"/>
        <v>296.16370937387097</v>
      </c>
      <c r="J81" s="9">
        <f t="shared" si="63"/>
        <v>0.27808264440849284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0.35089191196412672</v>
      </c>
      <c r="P81" s="9">
        <f t="shared" si="66"/>
        <v>9.7576950780536423E-2</v>
      </c>
      <c r="Q81" s="12">
        <f t="shared" si="67"/>
        <v>1.7563851140496554E-2</v>
      </c>
      <c r="R81" s="9">
        <f t="shared" si="68"/>
        <v>1.9710000000000002E-2</v>
      </c>
      <c r="S81" s="13">
        <f t="shared" si="69"/>
        <v>0.89111370575832327</v>
      </c>
      <c r="T81" s="2">
        <f t="shared" si="70"/>
        <v>0.01</v>
      </c>
      <c r="U81" s="14">
        <f t="shared" si="71"/>
        <v>8.9111370575832329E-3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3.0511137057583234E-2</v>
      </c>
      <c r="AR81" s="9">
        <f t="shared" si="75"/>
        <v>10.950000000000001</v>
      </c>
      <c r="AS81" s="1">
        <f t="shared" si="76"/>
        <v>0.18</v>
      </c>
      <c r="AT81" s="1">
        <f t="shared" si="77"/>
        <v>6583.333333333333</v>
      </c>
      <c r="AU81" s="1">
        <f t="shared" si="78"/>
        <v>2652562.7407220691</v>
      </c>
    </row>
    <row r="82" spans="1:48" x14ac:dyDescent="0.15">
      <c r="C82" s="7">
        <v>9</v>
      </c>
      <c r="D82" s="8">
        <v>18.487777346000001</v>
      </c>
      <c r="E82" s="10">
        <f t="shared" si="79"/>
        <v>23.013709373870999</v>
      </c>
      <c r="F82" s="7" t="s">
        <v>83</v>
      </c>
      <c r="G82" s="1">
        <v>10</v>
      </c>
      <c r="H82" s="9">
        <f t="shared" si="61"/>
        <v>18.487777346000001</v>
      </c>
      <c r="I82" s="9">
        <f t="shared" si="62"/>
        <v>291.63777734600001</v>
      </c>
      <c r="J82" s="9">
        <f t="shared" si="63"/>
        <v>0.16695249080218963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0.36281496118359036</v>
      </c>
      <c r="P82" s="9">
        <f t="shared" si="66"/>
        <v>6.0572861469900159E-2</v>
      </c>
      <c r="Q82" s="12">
        <f t="shared" si="67"/>
        <v>1.0903115064582029E-2</v>
      </c>
      <c r="R82" s="9">
        <f t="shared" si="68"/>
        <v>1.9710000000000002E-2</v>
      </c>
      <c r="S82" s="13">
        <f t="shared" si="69"/>
        <v>0.55317681707671373</v>
      </c>
      <c r="T82" s="2">
        <f t="shared" si="70"/>
        <v>0.01</v>
      </c>
      <c r="U82" s="14">
        <f t="shared" si="71"/>
        <v>5.5317681707671377E-3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2.7131768170767137E-2</v>
      </c>
      <c r="AR82" s="9">
        <f t="shared" si="75"/>
        <v>10.950000000000001</v>
      </c>
      <c r="AS82" s="1">
        <f t="shared" si="76"/>
        <v>0.18</v>
      </c>
      <c r="AT82" s="1">
        <f t="shared" si="77"/>
        <v>6583.333333333333</v>
      </c>
      <c r="AU82" s="1">
        <f t="shared" si="78"/>
        <v>2358768.7736402722</v>
      </c>
    </row>
    <row r="83" spans="1:48" x14ac:dyDescent="0.15">
      <c r="C83" s="7">
        <v>10</v>
      </c>
      <c r="D83" s="8">
        <v>11.320537858290299</v>
      </c>
      <c r="E83" s="10">
        <f t="shared" si="79"/>
        <v>18.487777346000001</v>
      </c>
      <c r="F83" s="7" t="s">
        <v>83</v>
      </c>
      <c r="G83" s="1">
        <v>11</v>
      </c>
      <c r="H83" s="9">
        <f t="shared" si="61"/>
        <v>11.320537858290299</v>
      </c>
      <c r="I83" s="9">
        <f t="shared" si="62"/>
        <v>284.4705378582903</v>
      </c>
      <c r="J83" s="9">
        <f t="shared" si="63"/>
        <v>7.199047370782001E-2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0.28712999472800571</v>
      </c>
      <c r="O83" s="9">
        <f t="shared" si="80"/>
        <v>0.12461210498568454</v>
      </c>
      <c r="P83" s="9">
        <f t="shared" si="66"/>
        <v>8.9708844676480298E-3</v>
      </c>
      <c r="Q83" s="12">
        <f t="shared" si="67"/>
        <v>1.6147592041766453E-3</v>
      </c>
      <c r="R83" s="9">
        <f t="shared" si="68"/>
        <v>1.9710000000000002E-2</v>
      </c>
      <c r="S83" s="13">
        <f t="shared" si="69"/>
        <v>8.192588554929707E-2</v>
      </c>
      <c r="T83" s="2">
        <f t="shared" si="70"/>
        <v>0.01</v>
      </c>
      <c r="U83" s="14">
        <f t="shared" si="71"/>
        <v>8.1925885549297074E-4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1.3419258855492971E-2</v>
      </c>
      <c r="AR83" s="9">
        <f t="shared" si="75"/>
        <v>10.950000000000001</v>
      </c>
      <c r="AS83" s="1">
        <f t="shared" si="76"/>
        <v>0.18</v>
      </c>
      <c r="AT83" s="1">
        <f t="shared" si="77"/>
        <v>6583.333333333333</v>
      </c>
      <c r="AU83" s="1">
        <f t="shared" si="78"/>
        <v>1166637.1522308916</v>
      </c>
    </row>
    <row r="84" spans="1:48" x14ac:dyDescent="0.15">
      <c r="C84" s="7">
        <v>11</v>
      </c>
      <c r="D84" s="8">
        <v>7.6165010980666699</v>
      </c>
      <c r="E84" s="10">
        <f t="shared" si="79"/>
        <v>11.320537858290299</v>
      </c>
      <c r="F84" s="7" t="s">
        <v>85</v>
      </c>
      <c r="G84" s="1">
        <v>12</v>
      </c>
      <c r="H84" s="9">
        <f t="shared" si="61"/>
        <v>7.6165010980666699</v>
      </c>
      <c r="I84" s="9">
        <f t="shared" si="62"/>
        <v>280.76650109806667</v>
      </c>
      <c r="J84" s="9">
        <f t="shared" si="63"/>
        <v>4.5831932950129363E-2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0.22514122051803653</v>
      </c>
      <c r="P84" s="9">
        <f t="shared" si="66"/>
        <v>1.031865732309294E-2</v>
      </c>
      <c r="Q84" s="12">
        <f t="shared" si="67"/>
        <v>1.8573583181567292E-3</v>
      </c>
      <c r="R84" s="9">
        <f t="shared" si="68"/>
        <v>1.9710000000000002E-2</v>
      </c>
      <c r="S84" s="13">
        <f t="shared" si="69"/>
        <v>9.4234313452903548E-2</v>
      </c>
      <c r="T84" s="2">
        <f t="shared" si="70"/>
        <v>0.01</v>
      </c>
      <c r="U84" s="14">
        <f t="shared" si="71"/>
        <v>9.4234313452903548E-4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1.3542343134529036E-2</v>
      </c>
      <c r="AR84" s="9">
        <f t="shared" si="75"/>
        <v>10.950000000000001</v>
      </c>
      <c r="AS84" s="1">
        <f t="shared" si="76"/>
        <v>0.18</v>
      </c>
      <c r="AT84" s="1">
        <f t="shared" si="77"/>
        <v>6583.333333333333</v>
      </c>
      <c r="AU84" s="1">
        <f t="shared" si="78"/>
        <v>1177337.7948166963</v>
      </c>
      <c r="AV84" s="1">
        <f>SUM(AU73:AU84)</f>
        <v>19654673.033311352</v>
      </c>
    </row>
    <row r="85" spans="1:48" x14ac:dyDescent="0.15">
      <c r="C85" s="7">
        <v>12</v>
      </c>
      <c r="D85" s="8">
        <v>-0.15609075074193501</v>
      </c>
      <c r="E85" s="10">
        <f t="shared" si="79"/>
        <v>7.6165010980666699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2.6996779897419398</v>
      </c>
      <c r="E89" s="7"/>
      <c r="F89" s="7"/>
      <c r="G89" s="1">
        <v>1</v>
      </c>
      <c r="H89" s="9">
        <f t="shared" ref="H89:H100" si="81">E90</f>
        <v>2.6996779897419398</v>
      </c>
      <c r="I89" s="9">
        <f t="shared" ref="I89:I100" si="82">H89+273.15</f>
        <v>275.84967798974191</v>
      </c>
      <c r="J89" s="9">
        <f t="shared" ref="J89:J100" si="83">EXP(($C$15*(I89-$C$13))/($C$16*I89*$C$13))</f>
        <v>2.4701084567865066E-2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0.13104604643078033</v>
      </c>
      <c r="Q89" s="12">
        <f t="shared" ref="Q89:Q100" si="87">P89*$B$91</f>
        <v>5.897072089385115E-2</v>
      </c>
      <c r="R89" s="9">
        <f t="shared" ref="R89:R100" si="88">L89*$B$91</f>
        <v>2.3873737500000001</v>
      </c>
      <c r="S89" s="13">
        <f t="shared" ref="S89:S100" si="89">Q89/R89</f>
        <v>2.4701084567865066E-2</v>
      </c>
      <c r="T89" s="2">
        <f t="shared" ref="T89:T100" si="90">$B$90/100</f>
        <v>0.51</v>
      </c>
      <c r="U89" s="14">
        <f t="shared" ref="U89:U100" si="91">S89*T89</f>
        <v>1.2597553129611184E-2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3.4135162268577775E-2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253666.66666666666</v>
      </c>
      <c r="AN89" s="1">
        <f t="shared" ref="AN89:AN100" si="96">AM89*10000*AK89*AJ89</f>
        <v>900747568.01549292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1.27848900993548</v>
      </c>
      <c r="E90" s="10">
        <f t="shared" ref="E90:E101" si="97">D89</f>
        <v>2.6996779897419398</v>
      </c>
      <c r="F90" s="7" t="s">
        <v>83</v>
      </c>
      <c r="G90" s="1">
        <v>2</v>
      </c>
      <c r="H90" s="9">
        <f t="shared" si="81"/>
        <v>1.27848900993548</v>
      </c>
      <c r="I90" s="9">
        <f t="shared" si="82"/>
        <v>274.42848900993545</v>
      </c>
      <c r="J90" s="9">
        <f t="shared" si="83"/>
        <v>2.0574480056462049E-2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10.479503953569219</v>
      </c>
      <c r="P90" s="9">
        <f t="shared" si="86"/>
        <v>0.21561034509432511</v>
      </c>
      <c r="Q90" s="12">
        <f t="shared" si="87"/>
        <v>9.7024655292446305E-2</v>
      </c>
      <c r="R90" s="9">
        <f t="shared" si="88"/>
        <v>2.3873737500000001</v>
      </c>
      <c r="S90" s="13">
        <f t="shared" si="89"/>
        <v>4.064074814110958E-2</v>
      </c>
      <c r="T90" s="2">
        <f t="shared" si="90"/>
        <v>0.51</v>
      </c>
      <c r="U90" s="14">
        <f t="shared" si="91"/>
        <v>2.0726781551965886E-2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3.6586124637917716E-2</v>
      </c>
      <c r="AK90" s="9">
        <f t="shared" si="93"/>
        <v>10.4025</v>
      </c>
      <c r="AL90" s="1">
        <f t="shared" si="94"/>
        <v>0.45</v>
      </c>
      <c r="AM90" s="17">
        <f t="shared" si="95"/>
        <v>253666.66666666666</v>
      </c>
      <c r="AN90" s="1">
        <f t="shared" si="96"/>
        <v>965422766.45486522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-3.5995011046896601</v>
      </c>
      <c r="E91" s="10">
        <f t="shared" si="97"/>
        <v>1.27848900993548</v>
      </c>
      <c r="F91" s="7" t="s">
        <v>83</v>
      </c>
      <c r="G91" s="1">
        <v>3</v>
      </c>
      <c r="H91" s="9">
        <f t="shared" si="81"/>
        <v>-3.5995011046896601</v>
      </c>
      <c r="I91" s="9">
        <f t="shared" si="82"/>
        <v>269.55049889531034</v>
      </c>
      <c r="J91" s="9">
        <f t="shared" si="83"/>
        <v>1.0826254230409593E-2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15.569168608474895</v>
      </c>
      <c r="P91" s="9">
        <f t="shared" si="86"/>
        <v>0.16855577751146156</v>
      </c>
      <c r="Q91" s="12">
        <f t="shared" si="87"/>
        <v>7.5850099880157701E-2</v>
      </c>
      <c r="R91" s="9">
        <f t="shared" si="88"/>
        <v>2.3873737500000001</v>
      </c>
      <c r="S91" s="13">
        <f t="shared" si="89"/>
        <v>3.1771355398440525E-2</v>
      </c>
      <c r="T91" s="2">
        <f t="shared" si="90"/>
        <v>0.51</v>
      </c>
      <c r="U91" s="14">
        <f t="shared" si="91"/>
        <v>1.6203391253204667E-2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3.522232246284121E-2</v>
      </c>
      <c r="AK91" s="9">
        <f t="shared" si="93"/>
        <v>10.4025</v>
      </c>
      <c r="AL91" s="1">
        <f t="shared" si="94"/>
        <v>0.45</v>
      </c>
      <c r="AM91" s="17">
        <f t="shared" si="95"/>
        <v>253666.66666666666</v>
      </c>
      <c r="AN91" s="1">
        <f t="shared" si="96"/>
        <v>929435197.89465332</v>
      </c>
    </row>
    <row r="92" spans="1:48" x14ac:dyDescent="0.15">
      <c r="C92" s="7">
        <v>3</v>
      </c>
      <c r="D92" s="8">
        <v>8.0650222384193508</v>
      </c>
      <c r="E92" s="10">
        <f t="shared" si="97"/>
        <v>-3.5995011046896601</v>
      </c>
      <c r="F92" s="7" t="s">
        <v>83</v>
      </c>
      <c r="G92" s="1">
        <v>4</v>
      </c>
      <c r="H92" s="9">
        <f t="shared" si="81"/>
        <v>8.0650222384193508</v>
      </c>
      <c r="I92" s="9">
        <f t="shared" si="82"/>
        <v>281.21502223841935</v>
      </c>
      <c r="J92" s="9">
        <f t="shared" si="83"/>
        <v>4.8438381359946409E-2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20.705887830963434</v>
      </c>
      <c r="P92" s="9">
        <f t="shared" si="86"/>
        <v>1.0029596911524803</v>
      </c>
      <c r="Q92" s="12">
        <f t="shared" si="87"/>
        <v>0.45133186101861617</v>
      </c>
      <c r="R92" s="9">
        <f t="shared" si="88"/>
        <v>2.3873737500000001</v>
      </c>
      <c r="S92" s="13">
        <f t="shared" si="89"/>
        <v>0.18904951979915846</v>
      </c>
      <c r="T92" s="2">
        <f t="shared" si="90"/>
        <v>0.51</v>
      </c>
      <c r="U92" s="14">
        <f t="shared" si="91"/>
        <v>9.6415255097570818E-2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5.9406199411917604E-2</v>
      </c>
      <c r="AK92" s="9">
        <f t="shared" si="93"/>
        <v>10.4025</v>
      </c>
      <c r="AL92" s="1">
        <f t="shared" si="94"/>
        <v>0.45</v>
      </c>
      <c r="AM92" s="17">
        <f t="shared" si="95"/>
        <v>253666.66666666666</v>
      </c>
      <c r="AN92" s="1">
        <f t="shared" si="96"/>
        <v>1567591483.0668726</v>
      </c>
    </row>
    <row r="93" spans="1:48" x14ac:dyDescent="0.15">
      <c r="C93" s="7">
        <v>4</v>
      </c>
      <c r="D93" s="8">
        <v>12.396434812466699</v>
      </c>
      <c r="E93" s="10">
        <f t="shared" si="97"/>
        <v>8.0650222384193508</v>
      </c>
      <c r="F93" s="7" t="s">
        <v>83</v>
      </c>
      <c r="G93" s="1">
        <v>5</v>
      </c>
      <c r="H93" s="9">
        <f t="shared" si="81"/>
        <v>12.396434812466699</v>
      </c>
      <c r="I93" s="9">
        <f t="shared" si="82"/>
        <v>285.54643481246666</v>
      </c>
      <c r="J93" s="9">
        <f t="shared" si="83"/>
        <v>8.1899997653583162E-2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18.717781732820406</v>
      </c>
      <c r="O93" s="9">
        <f t="shared" si="98"/>
        <v>6.29042140699055</v>
      </c>
      <c r="P93" s="9">
        <f t="shared" si="86"/>
        <v>0.51518549847257533</v>
      </c>
      <c r="Q93" s="12">
        <f t="shared" si="87"/>
        <v>0.23183347431265891</v>
      </c>
      <c r="R93" s="9">
        <f t="shared" si="88"/>
        <v>2.3873737500000001</v>
      </c>
      <c r="S93" s="13">
        <f t="shared" si="89"/>
        <v>9.7108160928995269E-2</v>
      </c>
      <c r="T93" s="2">
        <f t="shared" si="90"/>
        <v>0.51</v>
      </c>
      <c r="U93" s="14">
        <f t="shared" si="91"/>
        <v>4.9525162073787585E-2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3.7842836365246955E-2</v>
      </c>
      <c r="AK93" s="9">
        <f t="shared" si="93"/>
        <v>10.4025</v>
      </c>
      <c r="AL93" s="1">
        <f t="shared" si="94"/>
        <v>0.45</v>
      </c>
      <c r="AM93" s="17">
        <f t="shared" si="95"/>
        <v>253666.66666666666</v>
      </c>
      <c r="AN93" s="1">
        <f t="shared" si="96"/>
        <v>998584467.0843178</v>
      </c>
    </row>
    <row r="94" spans="1:48" x14ac:dyDescent="0.15">
      <c r="C94" s="7">
        <v>5</v>
      </c>
      <c r="D94" s="8">
        <v>17.26008422</v>
      </c>
      <c r="E94" s="10">
        <f t="shared" si="97"/>
        <v>12.396434812466699</v>
      </c>
      <c r="F94" s="7" t="s">
        <v>85</v>
      </c>
      <c r="G94" s="1">
        <v>6</v>
      </c>
      <c r="H94" s="9">
        <f t="shared" si="81"/>
        <v>17.26008422</v>
      </c>
      <c r="I94" s="9">
        <f t="shared" si="82"/>
        <v>290.41008421999999</v>
      </c>
      <c r="J94" s="9">
        <f t="shared" si="83"/>
        <v>0.14497615559075239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11.080510908517974</v>
      </c>
      <c r="P94" s="9">
        <f t="shared" si="86"/>
        <v>1.606409873498331</v>
      </c>
      <c r="Q94" s="12">
        <f t="shared" si="87"/>
        <v>0.72288444307424893</v>
      </c>
      <c r="R94" s="9">
        <f t="shared" si="88"/>
        <v>2.3873737500000001</v>
      </c>
      <c r="S94" s="13">
        <f t="shared" si="89"/>
        <v>0.30279483598839474</v>
      </c>
      <c r="T94" s="2">
        <f t="shared" si="90"/>
        <v>0.51</v>
      </c>
      <c r="U94" s="14">
        <f t="shared" si="91"/>
        <v>0.15442536635408133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7.2688247955755528E-2</v>
      </c>
      <c r="AK94" s="9">
        <f t="shared" si="93"/>
        <v>10.4025</v>
      </c>
      <c r="AL94" s="1">
        <f t="shared" si="94"/>
        <v>0.45</v>
      </c>
      <c r="AM94" s="17">
        <f t="shared" si="95"/>
        <v>253666.66666666666</v>
      </c>
      <c r="AN94" s="1">
        <f t="shared" si="96"/>
        <v>1918073863.375891</v>
      </c>
    </row>
    <row r="95" spans="1:48" x14ac:dyDescent="0.15">
      <c r="C95" s="7">
        <v>6</v>
      </c>
      <c r="D95" s="8">
        <v>21.454593153333299</v>
      </c>
      <c r="E95" s="10">
        <f t="shared" si="97"/>
        <v>17.26008422</v>
      </c>
      <c r="F95" s="7" t="s">
        <v>83</v>
      </c>
      <c r="G95" s="1">
        <v>7</v>
      </c>
      <c r="H95" s="9">
        <f t="shared" si="81"/>
        <v>21.454593153333299</v>
      </c>
      <c r="I95" s="9">
        <f t="shared" si="82"/>
        <v>294.60459315333327</v>
      </c>
      <c r="J95" s="9">
        <f t="shared" si="83"/>
        <v>0.23367445007982895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14.779376035019643</v>
      </c>
      <c r="P95" s="9">
        <f t="shared" si="86"/>
        <v>3.4535625675062178</v>
      </c>
      <c r="Q95" s="12">
        <f t="shared" si="87"/>
        <v>1.554103155377798</v>
      </c>
      <c r="R95" s="9">
        <f t="shared" si="88"/>
        <v>2.3873737500000001</v>
      </c>
      <c r="S95" s="13">
        <f t="shared" si="89"/>
        <v>0.65096768169533481</v>
      </c>
      <c r="T95" s="2">
        <f t="shared" si="90"/>
        <v>0.51</v>
      </c>
      <c r="U95" s="14">
        <f t="shared" si="91"/>
        <v>0.33199351766462076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0.14655104557588317</v>
      </c>
      <c r="AK95" s="9">
        <f t="shared" si="93"/>
        <v>10.4025</v>
      </c>
      <c r="AL95" s="1">
        <f t="shared" si="94"/>
        <v>0.45</v>
      </c>
      <c r="AM95" s="17">
        <f t="shared" si="95"/>
        <v>253666.66666666666</v>
      </c>
      <c r="AN95" s="1">
        <f t="shared" si="96"/>
        <v>3867141361.5665922</v>
      </c>
    </row>
    <row r="96" spans="1:48" x14ac:dyDescent="0.15">
      <c r="C96" s="7">
        <v>7</v>
      </c>
      <c r="D96" s="8">
        <v>23.600846453871</v>
      </c>
      <c r="E96" s="10">
        <f t="shared" si="97"/>
        <v>21.454593153333299</v>
      </c>
      <c r="F96" s="7" t="s">
        <v>83</v>
      </c>
      <c r="G96" s="1">
        <v>8</v>
      </c>
      <c r="H96" s="9">
        <f t="shared" si="81"/>
        <v>23.600846453871</v>
      </c>
      <c r="I96" s="9">
        <f t="shared" si="82"/>
        <v>296.75084645387096</v>
      </c>
      <c r="J96" s="9">
        <f t="shared" si="83"/>
        <v>0.29677253791852609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16.631088467513425</v>
      </c>
      <c r="P96" s="9">
        <f t="shared" si="86"/>
        <v>4.9356503328514902</v>
      </c>
      <c r="Q96" s="12">
        <f t="shared" si="87"/>
        <v>2.2210426497831706</v>
      </c>
      <c r="R96" s="9">
        <f t="shared" si="88"/>
        <v>2.3873737500000001</v>
      </c>
      <c r="S96" s="13">
        <f t="shared" si="89"/>
        <v>0.93032883928759391</v>
      </c>
      <c r="T96" s="2">
        <f t="shared" si="90"/>
        <v>0.51</v>
      </c>
      <c r="U96" s="14">
        <f t="shared" si="91"/>
        <v>0.47446770803667293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0.18950701397305689</v>
      </c>
      <c r="AK96" s="9">
        <f t="shared" si="93"/>
        <v>10.4025</v>
      </c>
      <c r="AL96" s="1">
        <f t="shared" si="94"/>
        <v>0.45</v>
      </c>
      <c r="AM96" s="17">
        <f t="shared" si="95"/>
        <v>253666.66666666666</v>
      </c>
      <c r="AN96" s="1">
        <f t="shared" si="96"/>
        <v>5000649494.9414835</v>
      </c>
    </row>
    <row r="97" spans="1:50" x14ac:dyDescent="0.15">
      <c r="C97" s="7">
        <v>8</v>
      </c>
      <c r="D97" s="8">
        <v>23.013709373870999</v>
      </c>
      <c r="E97" s="10">
        <f t="shared" si="97"/>
        <v>23.600846453871</v>
      </c>
      <c r="F97" s="7" t="s">
        <v>83</v>
      </c>
      <c r="G97" s="1">
        <v>9</v>
      </c>
      <c r="H97" s="9">
        <f t="shared" si="81"/>
        <v>23.013709373870999</v>
      </c>
      <c r="I97" s="9">
        <f t="shared" si="82"/>
        <v>296.16370937387097</v>
      </c>
      <c r="J97" s="9">
        <f t="shared" si="83"/>
        <v>0.27808264440849284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17.000713134661932</v>
      </c>
      <c r="P97" s="9">
        <f t="shared" si="86"/>
        <v>4.7276032653169882</v>
      </c>
      <c r="Q97" s="12">
        <f t="shared" si="87"/>
        <v>2.1274214693926448</v>
      </c>
      <c r="R97" s="9">
        <f t="shared" si="88"/>
        <v>2.3873737500000001</v>
      </c>
      <c r="S97" s="13">
        <f t="shared" si="89"/>
        <v>0.89111370575832327</v>
      </c>
      <c r="T97" s="2">
        <f t="shared" si="90"/>
        <v>0.51</v>
      </c>
      <c r="U97" s="14">
        <f t="shared" si="91"/>
        <v>0.45446798993674486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0.18347709896592859</v>
      </c>
      <c r="AK97" s="9">
        <f t="shared" si="93"/>
        <v>10.4025</v>
      </c>
      <c r="AL97" s="1">
        <f t="shared" si="94"/>
        <v>0.45</v>
      </c>
      <c r="AM97" s="17">
        <f t="shared" si="95"/>
        <v>253666.66666666666</v>
      </c>
      <c r="AN97" s="1">
        <f t="shared" si="96"/>
        <v>4841534057.455759</v>
      </c>
    </row>
    <row r="98" spans="1:50" x14ac:dyDescent="0.15">
      <c r="C98" s="7">
        <v>9</v>
      </c>
      <c r="D98" s="8">
        <v>18.487777346000001</v>
      </c>
      <c r="E98" s="10">
        <f t="shared" si="97"/>
        <v>23.013709373870999</v>
      </c>
      <c r="F98" s="7" t="s">
        <v>83</v>
      </c>
      <c r="G98" s="1">
        <v>10</v>
      </c>
      <c r="H98" s="9">
        <f t="shared" si="81"/>
        <v>18.487777346000001</v>
      </c>
      <c r="I98" s="9">
        <f t="shared" si="82"/>
        <v>291.63777734600001</v>
      </c>
      <c r="J98" s="9">
        <f t="shared" si="83"/>
        <v>0.16695249080218963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17.578384869344944</v>
      </c>
      <c r="P98" s="9">
        <f t="shared" si="86"/>
        <v>2.9347551382166612</v>
      </c>
      <c r="Q98" s="12">
        <f t="shared" si="87"/>
        <v>1.3206398121974976</v>
      </c>
      <c r="R98" s="9">
        <f t="shared" si="88"/>
        <v>2.3873737500000001</v>
      </c>
      <c r="S98" s="13">
        <f t="shared" si="89"/>
        <v>0.55317681707671351</v>
      </c>
      <c r="T98" s="2">
        <f t="shared" si="90"/>
        <v>0.51</v>
      </c>
      <c r="U98" s="14">
        <f t="shared" si="91"/>
        <v>0.28212017670912387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0.12830823327780083</v>
      </c>
      <c r="AK98" s="9">
        <f t="shared" si="93"/>
        <v>10.4025</v>
      </c>
      <c r="AL98" s="1">
        <f t="shared" si="94"/>
        <v>0.45</v>
      </c>
      <c r="AM98" s="17">
        <f t="shared" si="95"/>
        <v>253666.66666666666</v>
      </c>
      <c r="AN98" s="1">
        <f t="shared" si="96"/>
        <v>3385755959.5587926</v>
      </c>
    </row>
    <row r="99" spans="1:50" x14ac:dyDescent="0.15">
      <c r="C99" s="7">
        <v>10</v>
      </c>
      <c r="D99" s="8">
        <v>11.320537858290299</v>
      </c>
      <c r="E99" s="10">
        <f t="shared" si="97"/>
        <v>18.487777346000001</v>
      </c>
      <c r="F99" s="7" t="s">
        <v>83</v>
      </c>
      <c r="G99" s="1">
        <v>11</v>
      </c>
      <c r="H99" s="9">
        <f t="shared" si="81"/>
        <v>11.320537858290299</v>
      </c>
      <c r="I99" s="9">
        <f t="shared" si="82"/>
        <v>284.4705378582903</v>
      </c>
      <c r="J99" s="9">
        <f t="shared" si="83"/>
        <v>7.199047370782001E-2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13.911448244571869</v>
      </c>
      <c r="O99" s="9">
        <f t="shared" si="98"/>
        <v>6.0374564865564153</v>
      </c>
      <c r="P99" s="9">
        <f t="shared" si="86"/>
        <v>0.43463935245754698</v>
      </c>
      <c r="Q99" s="12">
        <f t="shared" si="87"/>
        <v>0.19558770860589614</v>
      </c>
      <c r="R99" s="9">
        <f t="shared" si="88"/>
        <v>2.3873737500000001</v>
      </c>
      <c r="S99" s="13">
        <f t="shared" si="89"/>
        <v>8.1925885549297056E-2</v>
      </c>
      <c r="T99" s="2">
        <f t="shared" si="90"/>
        <v>0.51</v>
      </c>
      <c r="U99" s="14">
        <f t="shared" si="91"/>
        <v>4.1782201630141499E-2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4.2934333791487665E-2</v>
      </c>
      <c r="AK99" s="9">
        <f t="shared" si="93"/>
        <v>10.4025</v>
      </c>
      <c r="AL99" s="1">
        <f t="shared" si="94"/>
        <v>0.45</v>
      </c>
      <c r="AM99" s="17">
        <f t="shared" si="95"/>
        <v>253666.66666666666</v>
      </c>
      <c r="AN99" s="1">
        <f t="shared" si="96"/>
        <v>1132937246.4312942</v>
      </c>
    </row>
    <row r="100" spans="1:50" x14ac:dyDescent="0.15">
      <c r="C100" s="7">
        <v>11</v>
      </c>
      <c r="D100" s="8">
        <v>7.6165010980666699</v>
      </c>
      <c r="E100" s="10">
        <f t="shared" si="97"/>
        <v>11.320537858290299</v>
      </c>
      <c r="F100" s="7" t="s">
        <v>85</v>
      </c>
      <c r="G100" s="1">
        <v>12</v>
      </c>
      <c r="H100" s="9">
        <f t="shared" si="81"/>
        <v>7.6165010980666699</v>
      </c>
      <c r="I100" s="9">
        <f t="shared" si="82"/>
        <v>280.76650109806667</v>
      </c>
      <c r="J100" s="9">
        <f t="shared" si="83"/>
        <v>4.5831932950129363E-2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10.908092134098869</v>
      </c>
      <c r="P100" s="9">
        <f t="shared" si="86"/>
        <v>0.49993894730385285</v>
      </c>
      <c r="Q100" s="12">
        <f t="shared" si="87"/>
        <v>0.22497252628673378</v>
      </c>
      <c r="R100" s="9">
        <f t="shared" si="88"/>
        <v>2.3873737500000001</v>
      </c>
      <c r="S100" s="13">
        <f t="shared" si="89"/>
        <v>9.4234313452903534E-2</v>
      </c>
      <c r="T100" s="2">
        <f t="shared" si="90"/>
        <v>0.51</v>
      </c>
      <c r="U100" s="14">
        <f t="shared" si="91"/>
        <v>4.8059499860980806E-2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4.4826939208085712E-2</v>
      </c>
      <c r="AK100" s="9">
        <f t="shared" si="93"/>
        <v>10.4025</v>
      </c>
      <c r="AL100" s="1">
        <f t="shared" si="94"/>
        <v>0.45</v>
      </c>
      <c r="AM100" s="17">
        <f t="shared" si="95"/>
        <v>253666.66666666666</v>
      </c>
      <c r="AN100" s="1">
        <f t="shared" si="96"/>
        <v>1182878703.067723</v>
      </c>
      <c r="AO100" s="1">
        <f>SUM(AN89:AN100)</f>
        <v>26690752168.913734</v>
      </c>
    </row>
    <row r="101" spans="1:50" x14ac:dyDescent="0.15">
      <c r="C101" s="7">
        <v>12</v>
      </c>
      <c r="D101" s="8">
        <v>-0.15609075074193501</v>
      </c>
      <c r="E101" s="10">
        <f t="shared" si="97"/>
        <v>7.6165010980666699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2.6996779897419398</v>
      </c>
      <c r="E105" s="7"/>
      <c r="F105" s="7"/>
      <c r="G105" s="1">
        <v>1</v>
      </c>
      <c r="H105" s="9">
        <f t="shared" ref="H105:H116" si="99">E106</f>
        <v>2.6996779897419398</v>
      </c>
      <c r="I105" s="9">
        <f t="shared" ref="I105:I116" si="100">H105+273.15</f>
        <v>275.84967798974191</v>
      </c>
      <c r="J105" s="9">
        <f t="shared" ref="J105:J116" si="101">EXP(($C$15*(I105-$C$13))/($C$16*I105*$C$13))</f>
        <v>2.4701084567865066E-2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1.6003590826733385E-2</v>
      </c>
      <c r="Q105" s="12">
        <f t="shared" ref="Q105:Q116" si="105">P105*$B$107</f>
        <v>4.8010772480200151E-3</v>
      </c>
      <c r="R105" s="9">
        <f t="shared" ref="R105:R116" si="106">L105*$B$107</f>
        <v>0.19436706250000002</v>
      </c>
      <c r="S105" s="13">
        <f t="shared" ref="S105:S116" si="107">Q105/R105</f>
        <v>2.4701084567865066E-2</v>
      </c>
      <c r="T105" s="2">
        <f t="shared" ref="T105:T116" si="108">$B$106/100</f>
        <v>0.01</v>
      </c>
      <c r="U105" s="14">
        <f t="shared" ref="U105:U116" si="109">S105*T105</f>
        <v>2.4701084567865068E-4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5.7370108456786511E-3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6166.666666666667</v>
      </c>
      <c r="AX105" s="1">
        <f t="shared" ref="AX105:AX116" si="116">AW105*10000*AV105*0.67*AU105*AT105</f>
        <v>4607163.4319254858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1.27848900993548</v>
      </c>
      <c r="E106" s="10">
        <f t="shared" ref="E106:E117" si="117">D105</f>
        <v>2.6996779897419398</v>
      </c>
      <c r="F106" s="7" t="s">
        <v>83</v>
      </c>
      <c r="G106" s="1">
        <v>2</v>
      </c>
      <c r="H106" s="9">
        <f t="shared" si="99"/>
        <v>1.27848900993548</v>
      </c>
      <c r="I106" s="9">
        <f t="shared" si="100"/>
        <v>274.42848900993545</v>
      </c>
      <c r="J106" s="9">
        <f t="shared" si="101"/>
        <v>2.0574480056462049E-2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1.2797768258399336</v>
      </c>
      <c r="P106" s="9">
        <f t="shared" si="104"/>
        <v>2.633074277996602E-2</v>
      </c>
      <c r="Q106" s="12">
        <f t="shared" si="105"/>
        <v>7.8992228339898052E-3</v>
      </c>
      <c r="R106" s="9">
        <f t="shared" si="106"/>
        <v>0.19436706250000002</v>
      </c>
      <c r="S106" s="13">
        <f t="shared" si="107"/>
        <v>4.064074814110958E-2</v>
      </c>
      <c r="T106" s="2">
        <f t="shared" si="108"/>
        <v>0.01</v>
      </c>
      <c r="U106" s="14">
        <f t="shared" si="109"/>
        <v>4.0640748141109579E-4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5.8964074814110961E-3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6166.666666666667</v>
      </c>
      <c r="AX106" s="1">
        <f t="shared" si="116"/>
        <v>4735168.4803858045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-3.5995011046896601</v>
      </c>
      <c r="E107" s="10">
        <f t="shared" si="117"/>
        <v>1.27848900993548</v>
      </c>
      <c r="F107" s="7" t="s">
        <v>83</v>
      </c>
      <c r="G107" s="1">
        <v>3</v>
      </c>
      <c r="H107" s="9">
        <f t="shared" si="99"/>
        <v>-3.5995011046896601</v>
      </c>
      <c r="I107" s="9">
        <f t="shared" si="100"/>
        <v>269.55049889531034</v>
      </c>
      <c r="J107" s="9">
        <f t="shared" si="101"/>
        <v>1.0826254230409593E-2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1.901336291393301</v>
      </c>
      <c r="P107" s="9">
        <f t="shared" si="104"/>
        <v>2.0584350068128011E-2</v>
      </c>
      <c r="Q107" s="12">
        <f t="shared" si="105"/>
        <v>6.1753050204384034E-3</v>
      </c>
      <c r="R107" s="9">
        <f t="shared" si="106"/>
        <v>0.19436706250000002</v>
      </c>
      <c r="S107" s="13">
        <f t="shared" si="107"/>
        <v>3.1771355398440532E-2</v>
      </c>
      <c r="T107" s="2">
        <f t="shared" si="108"/>
        <v>0.01</v>
      </c>
      <c r="U107" s="14">
        <f t="shared" si="109"/>
        <v>3.1771355398440535E-4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5.8077135539844052E-3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6166.666666666667</v>
      </c>
      <c r="AX107" s="1">
        <f t="shared" si="116"/>
        <v>4663941.942722572</v>
      </c>
    </row>
    <row r="108" spans="1:50" x14ac:dyDescent="0.15">
      <c r="C108" s="7">
        <v>3</v>
      </c>
      <c r="D108" s="8">
        <v>8.0650222384193508</v>
      </c>
      <c r="E108" s="10">
        <f t="shared" si="117"/>
        <v>-3.5995011046896601</v>
      </c>
      <c r="F108" s="7" t="s">
        <v>83</v>
      </c>
      <c r="G108" s="1">
        <v>4</v>
      </c>
      <c r="H108" s="9">
        <f t="shared" si="99"/>
        <v>8.0650222384193508</v>
      </c>
      <c r="I108" s="9">
        <f t="shared" si="100"/>
        <v>281.21502223841935</v>
      </c>
      <c r="J108" s="9">
        <f t="shared" si="101"/>
        <v>4.8438381359946409E-2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2.5286421496585061</v>
      </c>
      <c r="P108" s="9">
        <f t="shared" si="104"/>
        <v>0.12248333276799339</v>
      </c>
      <c r="Q108" s="12">
        <f t="shared" si="105"/>
        <v>3.6744999830398015E-2</v>
      </c>
      <c r="R108" s="9">
        <f t="shared" si="106"/>
        <v>0.19436706250000002</v>
      </c>
      <c r="S108" s="13">
        <f t="shared" si="107"/>
        <v>0.18904951979915841</v>
      </c>
      <c r="T108" s="2">
        <f t="shared" si="108"/>
        <v>0.01</v>
      </c>
      <c r="U108" s="14">
        <f t="shared" si="109"/>
        <v>1.8904951979915841E-3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7.380495197991584E-3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6166.666666666667</v>
      </c>
      <c r="AX108" s="1">
        <f t="shared" si="116"/>
        <v>5926979.833287403</v>
      </c>
    </row>
    <row r="109" spans="1:50" x14ac:dyDescent="0.15">
      <c r="C109" s="7">
        <v>4</v>
      </c>
      <c r="D109" s="8">
        <v>12.396434812466699</v>
      </c>
      <c r="E109" s="10">
        <f t="shared" si="117"/>
        <v>8.0650222384193508</v>
      </c>
      <c r="F109" s="7" t="s">
        <v>83</v>
      </c>
      <c r="G109" s="1">
        <v>5</v>
      </c>
      <c r="H109" s="9">
        <f t="shared" si="99"/>
        <v>12.396434812466699</v>
      </c>
      <c r="I109" s="9">
        <f t="shared" si="100"/>
        <v>285.54643481246666</v>
      </c>
      <c r="J109" s="9">
        <f t="shared" si="101"/>
        <v>8.1899997653583162E-2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2.2858508760459868</v>
      </c>
      <c r="O109" s="9">
        <f t="shared" si="118"/>
        <v>0.76819814917785934</v>
      </c>
      <c r="P109" s="9">
        <f t="shared" si="104"/>
        <v>6.2915426615153605E-2</v>
      </c>
      <c r="Q109" s="12">
        <f t="shared" si="105"/>
        <v>1.8874627984546082E-2</v>
      </c>
      <c r="R109" s="9">
        <f t="shared" si="106"/>
        <v>0.19436706250000002</v>
      </c>
      <c r="S109" s="13">
        <f t="shared" si="107"/>
        <v>9.7108160928995255E-2</v>
      </c>
      <c r="T109" s="2">
        <f t="shared" si="108"/>
        <v>0.01</v>
      </c>
      <c r="U109" s="14">
        <f t="shared" si="109"/>
        <v>9.7108160928995252E-4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6.4610816092899523E-3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6166.666666666667</v>
      </c>
      <c r="AX109" s="1">
        <f t="shared" si="116"/>
        <v>5188635.6365229543</v>
      </c>
    </row>
    <row r="110" spans="1:50" x14ac:dyDescent="0.15">
      <c r="C110" s="7">
        <v>5</v>
      </c>
      <c r="D110" s="8">
        <v>17.26008422</v>
      </c>
      <c r="E110" s="10">
        <f t="shared" si="117"/>
        <v>12.396434812466699</v>
      </c>
      <c r="F110" s="7" t="s">
        <v>85</v>
      </c>
      <c r="G110" s="1">
        <v>6</v>
      </c>
      <c r="H110" s="9">
        <f t="shared" si="99"/>
        <v>17.26008422</v>
      </c>
      <c r="I110" s="9">
        <f t="shared" si="100"/>
        <v>290.41008421999999</v>
      </c>
      <c r="J110" s="9">
        <f t="shared" si="101"/>
        <v>0.14497615559075239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1.3531729308960392</v>
      </c>
      <c r="P110" s="9">
        <f t="shared" si="104"/>
        <v>0.19617780937077861</v>
      </c>
      <c r="Q110" s="12">
        <f t="shared" si="105"/>
        <v>5.8853342811233583E-2</v>
      </c>
      <c r="R110" s="9">
        <f t="shared" si="106"/>
        <v>0.19436706250000002</v>
      </c>
      <c r="S110" s="13">
        <f t="shared" si="107"/>
        <v>0.30279483598839479</v>
      </c>
      <c r="T110" s="2">
        <f t="shared" si="108"/>
        <v>0.01</v>
      </c>
      <c r="U110" s="14">
        <f t="shared" si="109"/>
        <v>3.0279483598839481E-3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8.5179483598839499E-3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6166.666666666667</v>
      </c>
      <c r="AX110" s="1">
        <f t="shared" si="116"/>
        <v>6840422.8707789276</v>
      </c>
    </row>
    <row r="111" spans="1:50" x14ac:dyDescent="0.15">
      <c r="C111" s="7">
        <v>6</v>
      </c>
      <c r="D111" s="8">
        <v>21.454593153333299</v>
      </c>
      <c r="E111" s="10">
        <f t="shared" si="117"/>
        <v>17.26008422</v>
      </c>
      <c r="F111" s="7" t="s">
        <v>83</v>
      </c>
      <c r="G111" s="1">
        <v>7</v>
      </c>
      <c r="H111" s="9">
        <f t="shared" si="99"/>
        <v>21.454593153333299</v>
      </c>
      <c r="I111" s="9">
        <f t="shared" si="100"/>
        <v>294.60459315333327</v>
      </c>
      <c r="J111" s="9">
        <f t="shared" si="101"/>
        <v>0.23367445007982895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1.8048853298585941</v>
      </c>
      <c r="P111" s="9">
        <f t="shared" si="104"/>
        <v>0.42175558691185766</v>
      </c>
      <c r="Q111" s="12">
        <f t="shared" si="105"/>
        <v>0.1265266760735573</v>
      </c>
      <c r="R111" s="9">
        <f t="shared" si="106"/>
        <v>0.19436706250000002</v>
      </c>
      <c r="S111" s="13">
        <f t="shared" si="107"/>
        <v>0.65096768169533503</v>
      </c>
      <c r="T111" s="2">
        <f t="shared" si="108"/>
        <v>0.01</v>
      </c>
      <c r="U111" s="14">
        <f t="shared" si="109"/>
        <v>6.5096768169533503E-3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1.6459676816953352E-2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6166.666666666667</v>
      </c>
      <c r="AX111" s="1">
        <f t="shared" si="116"/>
        <v>13218106.636402685</v>
      </c>
    </row>
    <row r="112" spans="1:50" x14ac:dyDescent="0.15">
      <c r="C112" s="7">
        <v>7</v>
      </c>
      <c r="D112" s="8">
        <v>23.600846453871</v>
      </c>
      <c r="E112" s="10">
        <f t="shared" si="117"/>
        <v>21.454593153333299</v>
      </c>
      <c r="F112" s="7" t="s">
        <v>83</v>
      </c>
      <c r="G112" s="1">
        <v>8</v>
      </c>
      <c r="H112" s="9">
        <f t="shared" si="99"/>
        <v>23.600846453871</v>
      </c>
      <c r="I112" s="9">
        <f t="shared" si="100"/>
        <v>296.75084645387096</v>
      </c>
      <c r="J112" s="9">
        <f t="shared" si="101"/>
        <v>0.29677253791852609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2.0310199512800695</v>
      </c>
      <c r="P112" s="9">
        <f t="shared" si="104"/>
        <v>0.60275094550454744</v>
      </c>
      <c r="Q112" s="12">
        <f t="shared" si="105"/>
        <v>0.18082528365136422</v>
      </c>
      <c r="R112" s="9">
        <f t="shared" si="106"/>
        <v>0.19436706250000002</v>
      </c>
      <c r="S112" s="13">
        <f t="shared" si="107"/>
        <v>0.9303288392875938</v>
      </c>
      <c r="T112" s="2">
        <f t="shared" si="108"/>
        <v>0.01</v>
      </c>
      <c r="U112" s="14">
        <f t="shared" si="109"/>
        <v>9.3032883928759382E-3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1.925328839287594E-2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6166.666666666667</v>
      </c>
      <c r="AX112" s="1">
        <f t="shared" si="116"/>
        <v>15461544.106159076</v>
      </c>
    </row>
    <row r="113" spans="1:53" x14ac:dyDescent="0.15">
      <c r="C113" s="7">
        <v>8</v>
      </c>
      <c r="D113" s="8">
        <v>23.013709373870999</v>
      </c>
      <c r="E113" s="10">
        <f t="shared" si="117"/>
        <v>23.600846453871</v>
      </c>
      <c r="F113" s="7" t="s">
        <v>83</v>
      </c>
      <c r="G113" s="1">
        <v>9</v>
      </c>
      <c r="H113" s="9">
        <f t="shared" si="99"/>
        <v>23.013709373870999</v>
      </c>
      <c r="I113" s="9">
        <f t="shared" si="100"/>
        <v>296.16370937387097</v>
      </c>
      <c r="J113" s="9">
        <f t="shared" si="101"/>
        <v>0.27808264440849284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2.0761592141088556</v>
      </c>
      <c r="P113" s="9">
        <f t="shared" si="104"/>
        <v>0.5773438444724488</v>
      </c>
      <c r="Q113" s="12">
        <f t="shared" si="105"/>
        <v>0.17320315334173464</v>
      </c>
      <c r="R113" s="9">
        <f t="shared" si="106"/>
        <v>0.19436706250000002</v>
      </c>
      <c r="S113" s="13">
        <f t="shared" si="107"/>
        <v>0.89111370575832327</v>
      </c>
      <c r="T113" s="2">
        <f t="shared" si="108"/>
        <v>0.01</v>
      </c>
      <c r="U113" s="14">
        <f t="shared" si="109"/>
        <v>8.9111370575832329E-3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1.8861137057583233E-2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6166.666666666667</v>
      </c>
      <c r="AX113" s="1">
        <f t="shared" si="116"/>
        <v>15146623.088866213</v>
      </c>
    </row>
    <row r="114" spans="1:53" x14ac:dyDescent="0.15">
      <c r="C114" s="7">
        <v>9</v>
      </c>
      <c r="D114" s="8">
        <v>18.487777346000001</v>
      </c>
      <c r="E114" s="10">
        <f t="shared" si="117"/>
        <v>23.013709373870999</v>
      </c>
      <c r="F114" s="7" t="s">
        <v>83</v>
      </c>
      <c r="G114" s="1">
        <v>10</v>
      </c>
      <c r="H114" s="9">
        <f t="shared" si="99"/>
        <v>18.487777346000001</v>
      </c>
      <c r="I114" s="9">
        <f t="shared" si="100"/>
        <v>291.63777734600001</v>
      </c>
      <c r="J114" s="9">
        <f t="shared" si="101"/>
        <v>0.16695249080218963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2.1467055779697404</v>
      </c>
      <c r="P114" s="9">
        <f t="shared" si="104"/>
        <v>0.35839784326100227</v>
      </c>
      <c r="Q114" s="12">
        <f t="shared" si="105"/>
        <v>0.10751935297830068</v>
      </c>
      <c r="R114" s="9">
        <f t="shared" si="106"/>
        <v>0.19436706250000002</v>
      </c>
      <c r="S114" s="13">
        <f t="shared" si="107"/>
        <v>0.55317681707671362</v>
      </c>
      <c r="T114" s="2">
        <f t="shared" si="108"/>
        <v>0.01</v>
      </c>
      <c r="U114" s="14">
        <f t="shared" si="109"/>
        <v>5.531768170767136E-3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1.5481768170767136E-2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6166.666666666667</v>
      </c>
      <c r="AX114" s="1">
        <f t="shared" si="116"/>
        <v>12432787.403850332</v>
      </c>
    </row>
    <row r="115" spans="1:53" x14ac:dyDescent="0.15">
      <c r="C115" s="7">
        <v>10</v>
      </c>
      <c r="D115" s="8">
        <v>11.320537858290299</v>
      </c>
      <c r="E115" s="10">
        <f t="shared" si="117"/>
        <v>18.487777346000001</v>
      </c>
      <c r="F115" s="7" t="s">
        <v>83</v>
      </c>
      <c r="G115" s="1">
        <v>11</v>
      </c>
      <c r="H115" s="9">
        <f t="shared" si="99"/>
        <v>11.320537858290299</v>
      </c>
      <c r="I115" s="9">
        <f t="shared" si="100"/>
        <v>284.4705378582903</v>
      </c>
      <c r="J115" s="9">
        <f t="shared" si="101"/>
        <v>7.199047370782001E-2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1.6988923479733011</v>
      </c>
      <c r="O115" s="9">
        <f t="shared" si="118"/>
        <v>0.73730559506877036</v>
      </c>
      <c r="P115" s="9">
        <f t="shared" si="104"/>
        <v>5.3078979056426896E-2</v>
      </c>
      <c r="Q115" s="12">
        <f t="shared" si="105"/>
        <v>1.5923693716928068E-2</v>
      </c>
      <c r="R115" s="9">
        <f t="shared" si="106"/>
        <v>0.19436706250000002</v>
      </c>
      <c r="S115" s="13">
        <f t="shared" si="107"/>
        <v>8.1925885549297056E-2</v>
      </c>
      <c r="T115" s="2">
        <f t="shared" si="108"/>
        <v>0.01</v>
      </c>
      <c r="U115" s="14">
        <f t="shared" si="109"/>
        <v>8.1925885549297053E-4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6.3092588554929706E-3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6166.666666666667</v>
      </c>
      <c r="AX115" s="1">
        <f t="shared" si="116"/>
        <v>5066712.8690325366</v>
      </c>
    </row>
    <row r="116" spans="1:53" x14ac:dyDescent="0.15">
      <c r="C116" s="7">
        <v>11</v>
      </c>
      <c r="D116" s="8">
        <v>7.6165010980666699</v>
      </c>
      <c r="E116" s="10">
        <f t="shared" si="117"/>
        <v>11.320537858290299</v>
      </c>
      <c r="F116" s="7" t="s">
        <v>85</v>
      </c>
      <c r="G116" s="1">
        <v>12</v>
      </c>
      <c r="H116" s="9">
        <f t="shared" si="99"/>
        <v>7.6165010980666699</v>
      </c>
      <c r="I116" s="9">
        <f t="shared" si="100"/>
        <v>280.76650109806667</v>
      </c>
      <c r="J116" s="9">
        <f t="shared" si="101"/>
        <v>4.5831932950129363E-2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1.3321168243456769</v>
      </c>
      <c r="P116" s="9">
        <f t="shared" si="104"/>
        <v>6.1053488975150318E-2</v>
      </c>
      <c r="Q116" s="12">
        <f t="shared" si="105"/>
        <v>1.8316046692545093E-2</v>
      </c>
      <c r="R116" s="9">
        <f t="shared" si="106"/>
        <v>0.19436706250000002</v>
      </c>
      <c r="S116" s="13">
        <f t="shared" si="107"/>
        <v>9.4234313452903534E-2</v>
      </c>
      <c r="T116" s="2">
        <f t="shared" si="108"/>
        <v>0.01</v>
      </c>
      <c r="U116" s="14">
        <f t="shared" si="109"/>
        <v>9.4234313452903537E-4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6.4323431345290356E-3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6166.666666666667</v>
      </c>
      <c r="AX116" s="1">
        <f t="shared" si="116"/>
        <v>5165556.919475114</v>
      </c>
      <c r="AY116" s="1">
        <f>SUM(AX105:AX116)</f>
        <v>98453643.219409093</v>
      </c>
    </row>
    <row r="117" spans="1:53" x14ac:dyDescent="0.15">
      <c r="C117" s="7">
        <v>12</v>
      </c>
      <c r="D117" s="8">
        <v>-0.15609075074193501</v>
      </c>
      <c r="E117" s="10">
        <f t="shared" si="117"/>
        <v>7.6165010980666699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2.6996779897419398</v>
      </c>
      <c r="E121" s="7"/>
      <c r="F121" s="7"/>
      <c r="G121" s="1">
        <v>1</v>
      </c>
      <c r="H121" s="9">
        <f t="shared" ref="H121:H132" si="119">E122</f>
        <v>2.6996779897419398</v>
      </c>
      <c r="I121" s="9">
        <f t="shared" ref="I121:I132" si="120">H121+273.15</f>
        <v>275.84967798974191</v>
      </c>
      <c r="J121" s="9">
        <f t="shared" ref="J121:J132" si="121">EXP(($C$15*(I121-$C$13))/($C$16*I121*$C$13))</f>
        <v>2.4701084567865066E-2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7.0323987764711847E-3</v>
      </c>
      <c r="Q121" s="12">
        <f t="shared" ref="Q121:Q132" si="125">P121*$B$123</f>
        <v>2.3206915962354913E-3</v>
      </c>
      <c r="R121" s="9">
        <f t="shared" ref="R121:R132" si="126">L121*$B$123</f>
        <v>9.3951000000000007E-2</v>
      </c>
      <c r="S121" s="13">
        <f t="shared" ref="S121:S132" si="127">Q121/R121</f>
        <v>2.4701084567865069E-2</v>
      </c>
      <c r="T121" s="2">
        <f t="shared" ref="T121:T132" si="128">$B$122/100</f>
        <v>0.01</v>
      </c>
      <c r="U121" s="14">
        <f t="shared" ref="U121:U132" si="129">S121*T121</f>
        <v>2.4701084567865068E-4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5.7370108456786511E-3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250</v>
      </c>
      <c r="AX121" s="1">
        <f t="shared" ref="AX121:AX132" si="136">AW121*10000*AV121*0.67*AU121*AT121</f>
        <v>90282.149248694448</v>
      </c>
      <c r="AZ121" s="1">
        <f t="shared" ref="AZ121:AZ132" si="137">$E$9/12</f>
        <v>15</v>
      </c>
      <c r="BA121" s="1">
        <f t="shared" ref="BA121:BA132" si="138">AZ121*10000*AV121*0.67*AU121*AT121</f>
        <v>5416.9289549216664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1.27848900993548</v>
      </c>
      <c r="E122" s="10">
        <f t="shared" ref="E122:E133" si="139">D121</f>
        <v>2.6996779897419398</v>
      </c>
      <c r="F122" s="7" t="s">
        <v>83</v>
      </c>
      <c r="G122" s="1">
        <v>2</v>
      </c>
      <c r="H122" s="9">
        <f t="shared" si="119"/>
        <v>1.27848900993548</v>
      </c>
      <c r="I122" s="9">
        <f t="shared" si="120"/>
        <v>274.42848900993545</v>
      </c>
      <c r="J122" s="9">
        <f t="shared" si="121"/>
        <v>2.0574480056462049E-2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0.5623676012235288</v>
      </c>
      <c r="P122" s="9">
        <f t="shared" si="124"/>
        <v>1.1570420995773897E-2</v>
      </c>
      <c r="Q122" s="12">
        <f t="shared" si="125"/>
        <v>3.818238928605386E-3</v>
      </c>
      <c r="R122" s="9">
        <f t="shared" si="126"/>
        <v>9.3951000000000007E-2</v>
      </c>
      <c r="S122" s="13">
        <f t="shared" si="127"/>
        <v>4.0640748141109573E-2</v>
      </c>
      <c r="T122" s="2">
        <f t="shared" si="128"/>
        <v>0.01</v>
      </c>
      <c r="U122" s="14">
        <f t="shared" si="129"/>
        <v>4.0640748141109573E-4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5.8964074814110961E-3</v>
      </c>
      <c r="AU122" s="9">
        <f t="shared" si="133"/>
        <v>28.47</v>
      </c>
      <c r="AV122" s="1">
        <f t="shared" si="134"/>
        <v>0.33</v>
      </c>
      <c r="AW122" s="1">
        <f t="shared" si="135"/>
        <v>250</v>
      </c>
      <c r="AX122" s="1">
        <f t="shared" si="136"/>
        <v>92790.541030414024</v>
      </c>
      <c r="AZ122" s="1">
        <f t="shared" si="137"/>
        <v>15</v>
      </c>
      <c r="BA122" s="1">
        <f t="shared" si="138"/>
        <v>5567.4324618248411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-3.5995011046896601</v>
      </c>
      <c r="E123" s="10">
        <f t="shared" si="139"/>
        <v>1.27848900993548</v>
      </c>
      <c r="F123" s="7" t="s">
        <v>83</v>
      </c>
      <c r="G123" s="1">
        <v>3</v>
      </c>
      <c r="H123" s="9">
        <f t="shared" si="119"/>
        <v>-3.5995011046896601</v>
      </c>
      <c r="I123" s="9">
        <f t="shared" si="120"/>
        <v>269.55049889531034</v>
      </c>
      <c r="J123" s="9">
        <f t="shared" si="121"/>
        <v>1.0826254230409593E-2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0.83549718022775488</v>
      </c>
      <c r="P123" s="9">
        <f t="shared" si="124"/>
        <v>9.0453048819360178E-3</v>
      </c>
      <c r="Q123" s="12">
        <f t="shared" si="125"/>
        <v>2.9849506110388858E-3</v>
      </c>
      <c r="R123" s="9">
        <f t="shared" si="126"/>
        <v>9.3951000000000007E-2</v>
      </c>
      <c r="S123" s="13">
        <f t="shared" si="127"/>
        <v>3.1771355398440525E-2</v>
      </c>
      <c r="T123" s="2">
        <f t="shared" si="128"/>
        <v>0.01</v>
      </c>
      <c r="U123" s="14">
        <f t="shared" si="129"/>
        <v>3.1771355398440524E-4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5.8077135539844052E-3</v>
      </c>
      <c r="AU123" s="9">
        <f t="shared" si="133"/>
        <v>28.47</v>
      </c>
      <c r="AV123" s="1">
        <f t="shared" si="134"/>
        <v>0.33</v>
      </c>
      <c r="AW123" s="1">
        <f t="shared" si="135"/>
        <v>250</v>
      </c>
      <c r="AX123" s="1">
        <f t="shared" si="136"/>
        <v>91394.783098490137</v>
      </c>
      <c r="AZ123" s="1">
        <f t="shared" si="137"/>
        <v>15</v>
      </c>
      <c r="BA123" s="1">
        <f t="shared" si="138"/>
        <v>5483.6869859094077</v>
      </c>
    </row>
    <row r="124" spans="1:53" x14ac:dyDescent="0.15">
      <c r="C124" s="7">
        <v>3</v>
      </c>
      <c r="D124" s="8">
        <v>8.0650222384193508</v>
      </c>
      <c r="E124" s="10">
        <f t="shared" si="139"/>
        <v>-3.5995011046896601</v>
      </c>
      <c r="F124" s="7" t="s">
        <v>83</v>
      </c>
      <c r="G124" s="1">
        <v>4</v>
      </c>
      <c r="H124" s="9">
        <f t="shared" si="119"/>
        <v>8.0650222384193508</v>
      </c>
      <c r="I124" s="9">
        <f t="shared" si="120"/>
        <v>281.21502223841935</v>
      </c>
      <c r="J124" s="9">
        <f t="shared" si="121"/>
        <v>4.8438381359946409E-2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1.1111518753458187</v>
      </c>
      <c r="P124" s="9">
        <f t="shared" si="124"/>
        <v>5.3822398286820401E-2</v>
      </c>
      <c r="Q124" s="12">
        <f t="shared" si="125"/>
        <v>1.7761391434650733E-2</v>
      </c>
      <c r="R124" s="9">
        <f t="shared" si="126"/>
        <v>9.3951000000000007E-2</v>
      </c>
      <c r="S124" s="13">
        <f t="shared" si="127"/>
        <v>0.18904951979915841</v>
      </c>
      <c r="T124" s="2">
        <f t="shared" si="128"/>
        <v>0.01</v>
      </c>
      <c r="U124" s="14">
        <f t="shared" si="129"/>
        <v>1.8904951979915841E-3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7.380495197991584E-3</v>
      </c>
      <c r="AU124" s="9">
        <f t="shared" si="133"/>
        <v>28.47</v>
      </c>
      <c r="AV124" s="1">
        <f t="shared" si="134"/>
        <v>0.33</v>
      </c>
      <c r="AW124" s="1">
        <f t="shared" si="135"/>
        <v>250</v>
      </c>
      <c r="AX124" s="1">
        <f t="shared" si="136"/>
        <v>116145.32147803997</v>
      </c>
      <c r="AZ124" s="1">
        <f t="shared" si="137"/>
        <v>15</v>
      </c>
      <c r="BA124" s="1">
        <f t="shared" si="138"/>
        <v>6968.7192886823977</v>
      </c>
    </row>
    <row r="125" spans="1:53" x14ac:dyDescent="0.15">
      <c r="C125" s="7">
        <v>4</v>
      </c>
      <c r="D125" s="8">
        <v>12.396434812466699</v>
      </c>
      <c r="E125" s="10">
        <f t="shared" si="139"/>
        <v>8.0650222384193508</v>
      </c>
      <c r="F125" s="7" t="s">
        <v>83</v>
      </c>
      <c r="G125" s="1">
        <v>5</v>
      </c>
      <c r="H125" s="9">
        <f t="shared" si="119"/>
        <v>12.396434812466699</v>
      </c>
      <c r="I125" s="9">
        <f t="shared" si="120"/>
        <v>285.54643481246666</v>
      </c>
      <c r="J125" s="9">
        <f t="shared" si="121"/>
        <v>8.1899997653583162E-2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1.0044630032060484</v>
      </c>
      <c r="O125" s="9">
        <f t="shared" si="140"/>
        <v>0.3375664738529498</v>
      </c>
      <c r="P125" s="9">
        <f t="shared" si="124"/>
        <v>2.764669341648493E-2</v>
      </c>
      <c r="Q125" s="12">
        <f t="shared" si="125"/>
        <v>9.1234088274400275E-3</v>
      </c>
      <c r="R125" s="9">
        <f t="shared" si="126"/>
        <v>9.3951000000000007E-2</v>
      </c>
      <c r="S125" s="13">
        <f t="shared" si="127"/>
        <v>9.7108160928995185E-2</v>
      </c>
      <c r="T125" s="2">
        <f t="shared" si="128"/>
        <v>0.01</v>
      </c>
      <c r="U125" s="14">
        <f t="shared" si="129"/>
        <v>9.7108160928995187E-4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6.4610816092899523E-3</v>
      </c>
      <c r="AU125" s="9">
        <f t="shared" si="133"/>
        <v>28.47</v>
      </c>
      <c r="AV125" s="1">
        <f t="shared" si="134"/>
        <v>0.33</v>
      </c>
      <c r="AW125" s="1">
        <f t="shared" si="135"/>
        <v>250</v>
      </c>
      <c r="AX125" s="1">
        <f t="shared" si="136"/>
        <v>101676.70061096206</v>
      </c>
      <c r="AZ125" s="1">
        <f t="shared" si="137"/>
        <v>15</v>
      </c>
      <c r="BA125" s="1">
        <f t="shared" si="138"/>
        <v>6100.6020366577222</v>
      </c>
    </row>
    <row r="126" spans="1:53" x14ac:dyDescent="0.15">
      <c r="C126" s="7">
        <v>5</v>
      </c>
      <c r="D126" s="8">
        <v>17.26008422</v>
      </c>
      <c r="E126" s="10">
        <f t="shared" si="139"/>
        <v>12.396434812466699</v>
      </c>
      <c r="F126" s="7" t="s">
        <v>85</v>
      </c>
      <c r="G126" s="1">
        <v>6</v>
      </c>
      <c r="H126" s="9">
        <f t="shared" si="119"/>
        <v>17.26008422</v>
      </c>
      <c r="I126" s="9">
        <f t="shared" si="120"/>
        <v>290.41008421999999</v>
      </c>
      <c r="J126" s="9">
        <f t="shared" si="121"/>
        <v>0.14497615559075239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0.5946197804364648</v>
      </c>
      <c r="P126" s="9">
        <f t="shared" si="124"/>
        <v>8.6205689805895949E-2</v>
      </c>
      <c r="Q126" s="12">
        <f t="shared" si="125"/>
        <v>2.8447877635945664E-2</v>
      </c>
      <c r="R126" s="9">
        <f t="shared" si="126"/>
        <v>9.3951000000000007E-2</v>
      </c>
      <c r="S126" s="13">
        <f t="shared" si="127"/>
        <v>0.30279483598839463</v>
      </c>
      <c r="T126" s="2">
        <f t="shared" si="128"/>
        <v>0.01</v>
      </c>
      <c r="U126" s="14">
        <f t="shared" si="129"/>
        <v>3.0279483598839464E-3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8.5179483598839464E-3</v>
      </c>
      <c r="AU126" s="9">
        <f t="shared" si="133"/>
        <v>28.47</v>
      </c>
      <c r="AV126" s="1">
        <f t="shared" si="134"/>
        <v>0.33</v>
      </c>
      <c r="AW126" s="1">
        <f t="shared" si="135"/>
        <v>250</v>
      </c>
      <c r="AX126" s="1">
        <f t="shared" si="136"/>
        <v>134045.185865209</v>
      </c>
      <c r="AZ126" s="1">
        <f t="shared" si="137"/>
        <v>15</v>
      </c>
      <c r="BA126" s="1">
        <f t="shared" si="138"/>
        <v>8042.7111519125392</v>
      </c>
    </row>
    <row r="127" spans="1:53" x14ac:dyDescent="0.15">
      <c r="C127" s="7">
        <v>6</v>
      </c>
      <c r="D127" s="8">
        <v>21.454593153333299</v>
      </c>
      <c r="E127" s="10">
        <f t="shared" si="139"/>
        <v>17.26008422</v>
      </c>
      <c r="F127" s="7" t="s">
        <v>83</v>
      </c>
      <c r="G127" s="1">
        <v>7</v>
      </c>
      <c r="H127" s="9">
        <f t="shared" si="119"/>
        <v>21.454593153333299</v>
      </c>
      <c r="I127" s="9">
        <f t="shared" si="120"/>
        <v>294.60459315333327</v>
      </c>
      <c r="J127" s="9">
        <f t="shared" si="121"/>
        <v>0.23367445007982895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0.79311409063056881</v>
      </c>
      <c r="P127" s="9">
        <f t="shared" si="124"/>
        <v>0.1853304989786618</v>
      </c>
      <c r="Q127" s="12">
        <f t="shared" si="125"/>
        <v>6.1159064662958396E-2</v>
      </c>
      <c r="R127" s="9">
        <f t="shared" si="126"/>
        <v>9.3951000000000007E-2</v>
      </c>
      <c r="S127" s="13">
        <f t="shared" si="127"/>
        <v>0.6509676816953347</v>
      </c>
      <c r="T127" s="2">
        <f t="shared" si="128"/>
        <v>0.01</v>
      </c>
      <c r="U127" s="14">
        <f t="shared" si="129"/>
        <v>6.5096768169533468E-3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1.6459676816953348E-2</v>
      </c>
      <c r="AU127" s="9">
        <f t="shared" si="133"/>
        <v>28.47</v>
      </c>
      <c r="AV127" s="1">
        <f t="shared" si="134"/>
        <v>0.33</v>
      </c>
      <c r="AW127" s="1">
        <f t="shared" si="135"/>
        <v>250</v>
      </c>
      <c r="AX127" s="1">
        <f t="shared" si="136"/>
        <v>259022.51868545532</v>
      </c>
      <c r="AZ127" s="1">
        <f t="shared" si="137"/>
        <v>15</v>
      </c>
      <c r="BA127" s="1">
        <f t="shared" si="138"/>
        <v>15541.351121127318</v>
      </c>
    </row>
    <row r="128" spans="1:53" x14ac:dyDescent="0.15">
      <c r="C128" s="7">
        <v>7</v>
      </c>
      <c r="D128" s="8">
        <v>23.600846453871</v>
      </c>
      <c r="E128" s="10">
        <f t="shared" si="139"/>
        <v>21.454593153333299</v>
      </c>
      <c r="F128" s="7" t="s">
        <v>83</v>
      </c>
      <c r="G128" s="1">
        <v>8</v>
      </c>
      <c r="H128" s="9">
        <f t="shared" si="119"/>
        <v>23.600846453871</v>
      </c>
      <c r="I128" s="9">
        <f t="shared" si="120"/>
        <v>296.75084645387096</v>
      </c>
      <c r="J128" s="9">
        <f t="shared" si="121"/>
        <v>0.29677253791852609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0.89248359165190705</v>
      </c>
      <c r="P128" s="9">
        <f t="shared" si="124"/>
        <v>0.26486462054517795</v>
      </c>
      <c r="Q128" s="12">
        <f t="shared" si="125"/>
        <v>8.7405324779908727E-2</v>
      </c>
      <c r="R128" s="9">
        <f t="shared" si="126"/>
        <v>9.3951000000000007E-2</v>
      </c>
      <c r="S128" s="13">
        <f t="shared" si="127"/>
        <v>0.9303288392875938</v>
      </c>
      <c r="T128" s="2">
        <f t="shared" si="128"/>
        <v>0.01</v>
      </c>
      <c r="U128" s="14">
        <f t="shared" si="129"/>
        <v>9.3032883928759382E-3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1.925328839287594E-2</v>
      </c>
      <c r="AU128" s="9">
        <f t="shared" si="133"/>
        <v>28.47</v>
      </c>
      <c r="AV128" s="1">
        <f t="shared" si="134"/>
        <v>0.33</v>
      </c>
      <c r="AW128" s="1">
        <f t="shared" si="135"/>
        <v>250</v>
      </c>
      <c r="AX128" s="1">
        <f t="shared" si="136"/>
        <v>302985.00438134716</v>
      </c>
      <c r="AZ128" s="1">
        <f t="shared" si="137"/>
        <v>15</v>
      </c>
      <c r="BA128" s="1">
        <f t="shared" si="138"/>
        <v>18179.100262880827</v>
      </c>
    </row>
    <row r="129" spans="1:54" x14ac:dyDescent="0.15">
      <c r="C129" s="7">
        <v>8</v>
      </c>
      <c r="D129" s="8">
        <v>23.013709373870999</v>
      </c>
      <c r="E129" s="10">
        <f t="shared" si="139"/>
        <v>23.600846453871</v>
      </c>
      <c r="F129" s="7" t="s">
        <v>83</v>
      </c>
      <c r="G129" s="1">
        <v>9</v>
      </c>
      <c r="H129" s="9">
        <f t="shared" si="119"/>
        <v>23.013709373870999</v>
      </c>
      <c r="I129" s="9">
        <f t="shared" si="120"/>
        <v>296.16370937387097</v>
      </c>
      <c r="J129" s="9">
        <f t="shared" si="121"/>
        <v>0.27808264440849284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0.91231897110672922</v>
      </c>
      <c r="P129" s="9">
        <f t="shared" si="124"/>
        <v>0.25370007202939465</v>
      </c>
      <c r="Q129" s="12">
        <f t="shared" si="125"/>
        <v>8.372102376970024E-2</v>
      </c>
      <c r="R129" s="9">
        <f t="shared" si="126"/>
        <v>9.3951000000000007E-2</v>
      </c>
      <c r="S129" s="13">
        <f t="shared" si="127"/>
        <v>0.89111370575832327</v>
      </c>
      <c r="T129" s="2">
        <f t="shared" si="128"/>
        <v>0.01</v>
      </c>
      <c r="U129" s="14">
        <f t="shared" si="129"/>
        <v>8.9111370575832329E-3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1.8861137057583233E-2</v>
      </c>
      <c r="AU129" s="9">
        <f t="shared" si="133"/>
        <v>28.47</v>
      </c>
      <c r="AV129" s="1">
        <f t="shared" si="134"/>
        <v>0.33</v>
      </c>
      <c r="AW129" s="1">
        <f t="shared" si="135"/>
        <v>250</v>
      </c>
      <c r="AX129" s="1">
        <f t="shared" si="136"/>
        <v>296813.80018924788</v>
      </c>
      <c r="AZ129" s="1">
        <f t="shared" si="137"/>
        <v>15</v>
      </c>
      <c r="BA129" s="1">
        <f t="shared" si="138"/>
        <v>17808.828011354872</v>
      </c>
    </row>
    <row r="130" spans="1:54" x14ac:dyDescent="0.15">
      <c r="C130" s="7">
        <v>9</v>
      </c>
      <c r="D130" s="8">
        <v>18.487777346000001</v>
      </c>
      <c r="E130" s="10">
        <f t="shared" si="139"/>
        <v>23.013709373870999</v>
      </c>
      <c r="F130" s="7" t="s">
        <v>83</v>
      </c>
      <c r="G130" s="1">
        <v>10</v>
      </c>
      <c r="H130" s="9">
        <f t="shared" si="119"/>
        <v>18.487777346000001</v>
      </c>
      <c r="I130" s="9">
        <f t="shared" si="120"/>
        <v>291.63777734600001</v>
      </c>
      <c r="J130" s="9">
        <f t="shared" si="121"/>
        <v>0.16695249080218963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0.94331889907733446</v>
      </c>
      <c r="P130" s="9">
        <f t="shared" si="124"/>
        <v>0.15748943982174032</v>
      </c>
      <c r="Q130" s="12">
        <f t="shared" si="125"/>
        <v>5.1971515141174311E-2</v>
      </c>
      <c r="R130" s="9">
        <f t="shared" si="126"/>
        <v>9.3951000000000007E-2</v>
      </c>
      <c r="S130" s="13">
        <f t="shared" si="127"/>
        <v>0.55317681707671351</v>
      </c>
      <c r="T130" s="2">
        <f t="shared" si="128"/>
        <v>0.01</v>
      </c>
      <c r="U130" s="14">
        <f t="shared" si="129"/>
        <v>5.5317681707671351E-3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1.5481768170767136E-2</v>
      </c>
      <c r="AU130" s="9">
        <f t="shared" si="133"/>
        <v>28.47</v>
      </c>
      <c r="AV130" s="1">
        <f t="shared" si="134"/>
        <v>0.33</v>
      </c>
      <c r="AW130" s="1">
        <f t="shared" si="135"/>
        <v>250</v>
      </c>
      <c r="AX130" s="1">
        <f t="shared" si="136"/>
        <v>243633.37323646698</v>
      </c>
      <c r="AZ130" s="1">
        <f t="shared" si="137"/>
        <v>15</v>
      </c>
      <c r="BA130" s="1">
        <f t="shared" si="138"/>
        <v>14618.002394188019</v>
      </c>
    </row>
    <row r="131" spans="1:54" x14ac:dyDescent="0.15">
      <c r="C131" s="7">
        <v>10</v>
      </c>
      <c r="D131" s="8">
        <v>11.320537858290299</v>
      </c>
      <c r="E131" s="10">
        <f t="shared" si="139"/>
        <v>18.487777346000001</v>
      </c>
      <c r="F131" s="7" t="s">
        <v>83</v>
      </c>
      <c r="G131" s="1">
        <v>11</v>
      </c>
      <c r="H131" s="9">
        <f t="shared" si="119"/>
        <v>11.320537858290299</v>
      </c>
      <c r="I131" s="9">
        <f t="shared" si="120"/>
        <v>284.4705378582903</v>
      </c>
      <c r="J131" s="9">
        <f t="shared" si="121"/>
        <v>7.199047370782001E-2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0.74653798629281443</v>
      </c>
      <c r="O131" s="9">
        <f t="shared" si="140"/>
        <v>0.32399147296277964</v>
      </c>
      <c r="P131" s="9">
        <f t="shared" si="124"/>
        <v>2.3324299615884864E-2</v>
      </c>
      <c r="Q131" s="12">
        <f t="shared" si="125"/>
        <v>7.6970188732420055E-3</v>
      </c>
      <c r="R131" s="9">
        <f t="shared" si="126"/>
        <v>9.3951000000000007E-2</v>
      </c>
      <c r="S131" s="13">
        <f t="shared" si="127"/>
        <v>8.1925885549297028E-2</v>
      </c>
      <c r="T131" s="2">
        <f t="shared" si="128"/>
        <v>0.01</v>
      </c>
      <c r="U131" s="14">
        <f t="shared" si="129"/>
        <v>8.1925885549297031E-4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6.3092588554929706E-3</v>
      </c>
      <c r="AU131" s="9">
        <f t="shared" si="133"/>
        <v>28.47</v>
      </c>
      <c r="AV131" s="1">
        <f t="shared" si="134"/>
        <v>0.33</v>
      </c>
      <c r="AW131" s="1">
        <f t="shared" si="135"/>
        <v>250</v>
      </c>
      <c r="AX131" s="1">
        <f t="shared" si="136"/>
        <v>99287.497437680358</v>
      </c>
      <c r="AZ131" s="1">
        <f t="shared" si="137"/>
        <v>15</v>
      </c>
      <c r="BA131" s="1">
        <f t="shared" si="138"/>
        <v>5957.249846260821</v>
      </c>
    </row>
    <row r="132" spans="1:54" x14ac:dyDescent="0.15">
      <c r="C132" s="7">
        <v>11</v>
      </c>
      <c r="D132" s="8">
        <v>7.6165010980666699</v>
      </c>
      <c r="E132" s="10">
        <f t="shared" si="139"/>
        <v>11.320537858290299</v>
      </c>
      <c r="F132" s="7" t="s">
        <v>85</v>
      </c>
      <c r="G132" s="1">
        <v>12</v>
      </c>
      <c r="H132" s="9">
        <f t="shared" si="119"/>
        <v>7.6165010980666699</v>
      </c>
      <c r="I132" s="9">
        <f t="shared" si="120"/>
        <v>280.76650109806667</v>
      </c>
      <c r="J132" s="9">
        <f t="shared" si="121"/>
        <v>4.5831932950129363E-2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0.58536717334689481</v>
      </c>
      <c r="P132" s="9">
        <f t="shared" si="124"/>
        <v>2.6828509040041634E-2</v>
      </c>
      <c r="Q132" s="12">
        <f t="shared" si="125"/>
        <v>8.8534079832137402E-3</v>
      </c>
      <c r="R132" s="9">
        <f t="shared" si="126"/>
        <v>9.3951000000000007E-2</v>
      </c>
      <c r="S132" s="13">
        <f t="shared" si="127"/>
        <v>9.4234313452903534E-2</v>
      </c>
      <c r="T132" s="2">
        <f t="shared" si="128"/>
        <v>0.01</v>
      </c>
      <c r="U132" s="14">
        <f t="shared" si="129"/>
        <v>9.4234313452903537E-4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6.4323431345290356E-3</v>
      </c>
      <c r="AU132" s="9">
        <f t="shared" si="133"/>
        <v>28.47</v>
      </c>
      <c r="AV132" s="1">
        <f t="shared" si="134"/>
        <v>0.33</v>
      </c>
      <c r="AW132" s="1">
        <f t="shared" si="135"/>
        <v>250</v>
      </c>
      <c r="AX132" s="1">
        <f t="shared" si="136"/>
        <v>101224.44919688301</v>
      </c>
      <c r="AY132" s="1">
        <f>SUM(AX121:AX132)</f>
        <v>1929301.3244588901</v>
      </c>
      <c r="AZ132" s="1">
        <f t="shared" si="137"/>
        <v>15</v>
      </c>
      <c r="BA132" s="1">
        <f t="shared" si="138"/>
        <v>6073.4669518129804</v>
      </c>
      <c r="BB132" s="1">
        <f>SUM(BA121:BA132)</f>
        <v>115758.0794675334</v>
      </c>
    </row>
    <row r="133" spans="1:54" x14ac:dyDescent="0.15">
      <c r="C133" s="7">
        <v>12</v>
      </c>
      <c r="D133" s="8">
        <v>-0.15609075074193501</v>
      </c>
      <c r="E133" s="10">
        <f t="shared" si="139"/>
        <v>7.6165010980666699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2.6996779897419398</v>
      </c>
      <c r="E136" s="7"/>
      <c r="F136" s="7"/>
      <c r="G136" s="1">
        <v>1</v>
      </c>
      <c r="H136" s="9">
        <f t="shared" ref="H136:H147" si="141">E137</f>
        <v>2.6996779897419398</v>
      </c>
      <c r="I136" s="9">
        <f t="shared" ref="I136:I147" si="142">H136+273.15</f>
        <v>275.84967798974191</v>
      </c>
      <c r="J136" s="9">
        <f t="shared" ref="J136:J147" si="143">EXP(($C$15*(I136-$C$13))/($C$16*I136*$C$13))</f>
        <v>2.4701084567865066E-2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1.8749306780645129E-2</v>
      </c>
      <c r="Q136" s="12">
        <f t="shared" ref="Q136:Q147" si="147">P136*$B$138</f>
        <v>4.874819762967734E-3</v>
      </c>
      <c r="R136" s="9">
        <f t="shared" ref="R136:R147" si="148">L136*$B$138</f>
        <v>0.19735245833333334</v>
      </c>
      <c r="S136" s="13">
        <f t="shared" ref="S136:S147" si="149">Q136/R136</f>
        <v>2.4701084567865069E-2</v>
      </c>
      <c r="T136" s="2">
        <f t="shared" ref="T136:T147" si="150">$B$137/100</f>
        <v>0.01</v>
      </c>
      <c r="U136" s="14">
        <f t="shared" ref="U136:U147" si="151">S136*T136</f>
        <v>2.4701084567865068E-4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5.7370108456786511E-3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1.27848900993548</v>
      </c>
      <c r="E137" s="10">
        <f t="shared" ref="E137:E148" si="159">D136</f>
        <v>2.6996779897419398</v>
      </c>
      <c r="F137" s="7" t="s">
        <v>83</v>
      </c>
      <c r="G137" s="1">
        <v>2</v>
      </c>
      <c r="H137" s="9">
        <f t="shared" si="141"/>
        <v>1.27848900993548</v>
      </c>
      <c r="I137" s="9">
        <f t="shared" si="142"/>
        <v>274.42848900993545</v>
      </c>
      <c r="J137" s="9">
        <f t="shared" si="143"/>
        <v>2.0574480056462049E-2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1.4993465265526882</v>
      </c>
      <c r="P137" s="9">
        <f t="shared" si="146"/>
        <v>3.084827520828393E-2</v>
      </c>
      <c r="Q137" s="12">
        <f t="shared" si="147"/>
        <v>8.0205515541538226E-3</v>
      </c>
      <c r="R137" s="9">
        <f t="shared" si="148"/>
        <v>0.19735245833333334</v>
      </c>
      <c r="S137" s="13">
        <f t="shared" si="149"/>
        <v>4.064074814110958E-2</v>
      </c>
      <c r="T137" s="2">
        <f t="shared" si="150"/>
        <v>0.01</v>
      </c>
      <c r="U137" s="14">
        <f t="shared" si="151"/>
        <v>4.0640748141109579E-4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5.8964074814110961E-3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-3.5995011046896601</v>
      </c>
      <c r="E138" s="10">
        <f t="shared" si="159"/>
        <v>1.27848900993548</v>
      </c>
      <c r="F138" s="7" t="s">
        <v>83</v>
      </c>
      <c r="G138" s="1">
        <v>3</v>
      </c>
      <c r="H138" s="9">
        <f t="shared" si="141"/>
        <v>-3.5995011046896601</v>
      </c>
      <c r="I138" s="9">
        <f t="shared" si="142"/>
        <v>269.55049889531034</v>
      </c>
      <c r="J138" s="9">
        <f t="shared" si="143"/>
        <v>1.0826254230409593E-2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2.2275461680110711</v>
      </c>
      <c r="P138" s="9">
        <f t="shared" si="146"/>
        <v>2.4115981124862535E-2</v>
      </c>
      <c r="Q138" s="12">
        <f t="shared" si="147"/>
        <v>6.2701550924642597E-3</v>
      </c>
      <c r="R138" s="9">
        <f t="shared" si="148"/>
        <v>0.19735245833333334</v>
      </c>
      <c r="S138" s="13">
        <f t="shared" si="149"/>
        <v>3.1771355398440532E-2</v>
      </c>
      <c r="T138" s="2">
        <f t="shared" si="150"/>
        <v>0.01</v>
      </c>
      <c r="U138" s="14">
        <f t="shared" si="151"/>
        <v>3.1771355398440535E-4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5.8077135539844052E-3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8.0650222384193508</v>
      </c>
      <c r="E139" s="10">
        <f t="shared" si="159"/>
        <v>-3.5995011046896601</v>
      </c>
      <c r="F139" s="7" t="s">
        <v>83</v>
      </c>
      <c r="G139" s="1">
        <v>4</v>
      </c>
      <c r="H139" s="9">
        <f t="shared" si="141"/>
        <v>8.0650222384193508</v>
      </c>
      <c r="I139" s="9">
        <f t="shared" si="142"/>
        <v>281.21502223841935</v>
      </c>
      <c r="J139" s="9">
        <f t="shared" si="143"/>
        <v>4.8438381359946409E-2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2.9624781035528756</v>
      </c>
      <c r="P139" s="9">
        <f t="shared" si="146"/>
        <v>0.14349764415038499</v>
      </c>
      <c r="Q139" s="12">
        <f t="shared" si="147"/>
        <v>3.7309387479100099E-2</v>
      </c>
      <c r="R139" s="9">
        <f t="shared" si="148"/>
        <v>0.19735245833333334</v>
      </c>
      <c r="S139" s="13">
        <f t="shared" si="149"/>
        <v>0.18904951979915846</v>
      </c>
      <c r="T139" s="2">
        <f t="shared" si="150"/>
        <v>0.01</v>
      </c>
      <c r="U139" s="14">
        <f t="shared" si="151"/>
        <v>1.8904951979915846E-3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7.3804951979915849E-3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12.396434812466699</v>
      </c>
      <c r="E140" s="10">
        <f t="shared" si="159"/>
        <v>8.0650222384193508</v>
      </c>
      <c r="F140" s="7" t="s">
        <v>83</v>
      </c>
      <c r="G140" s="1">
        <v>5</v>
      </c>
      <c r="H140" s="9">
        <f t="shared" si="141"/>
        <v>12.396434812466699</v>
      </c>
      <c r="I140" s="9">
        <f t="shared" si="142"/>
        <v>285.54643481246666</v>
      </c>
      <c r="J140" s="9">
        <f t="shared" si="143"/>
        <v>8.1899997653583162E-2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3.5780283760691574</v>
      </c>
      <c r="P140" s="9">
        <f t="shared" si="146"/>
        <v>0.29304051560451794</v>
      </c>
      <c r="Q140" s="12">
        <f t="shared" si="147"/>
        <v>7.6190534057174672E-2</v>
      </c>
      <c r="R140" s="9">
        <f t="shared" si="148"/>
        <v>0.19735245833333334</v>
      </c>
      <c r="S140" s="13">
        <f t="shared" si="149"/>
        <v>0.38606326316182449</v>
      </c>
      <c r="T140" s="2">
        <f t="shared" si="150"/>
        <v>0.01</v>
      </c>
      <c r="U140" s="14">
        <f t="shared" si="151"/>
        <v>3.8606326316182448E-3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9.3506326316182449E-3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17.26008422</v>
      </c>
      <c r="E141" s="10">
        <f t="shared" si="159"/>
        <v>12.396434812466699</v>
      </c>
      <c r="F141" s="7" t="s">
        <v>85</v>
      </c>
      <c r="G141" s="1">
        <v>6</v>
      </c>
      <c r="H141" s="9">
        <f t="shared" si="141"/>
        <v>17.26008422</v>
      </c>
      <c r="I141" s="9">
        <f t="shared" si="142"/>
        <v>290.41008421999999</v>
      </c>
      <c r="J141" s="9">
        <f t="shared" si="143"/>
        <v>0.14497615559075239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4.044035777131306</v>
      </c>
      <c r="P141" s="9">
        <f t="shared" si="146"/>
        <v>0.58628876003995745</v>
      </c>
      <c r="Q141" s="12">
        <f t="shared" si="147"/>
        <v>0.15243507761038894</v>
      </c>
      <c r="R141" s="9">
        <f t="shared" si="148"/>
        <v>0.19735245833333334</v>
      </c>
      <c r="S141" s="13">
        <f t="shared" si="149"/>
        <v>0.77240019657075765</v>
      </c>
      <c r="T141" s="2">
        <f t="shared" si="150"/>
        <v>0.01</v>
      </c>
      <c r="U141" s="14">
        <f t="shared" si="151"/>
        <v>7.7240019657075767E-3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1.3214001965707576E-2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21.454593153333299</v>
      </c>
      <c r="E142" s="10">
        <f t="shared" si="159"/>
        <v>17.26008422</v>
      </c>
      <c r="F142" s="7" t="s">
        <v>83</v>
      </c>
      <c r="G142" s="1">
        <v>7</v>
      </c>
      <c r="H142" s="9">
        <f t="shared" si="141"/>
        <v>21.454593153333299</v>
      </c>
      <c r="I142" s="9">
        <f t="shared" si="142"/>
        <v>294.60459315333327</v>
      </c>
      <c r="J142" s="9">
        <f t="shared" si="143"/>
        <v>0.23367445007982895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4.2167949337580151</v>
      </c>
      <c r="P142" s="9">
        <f t="shared" si="146"/>
        <v>0.98535723724531299</v>
      </c>
      <c r="Q142" s="12">
        <f t="shared" si="147"/>
        <v>0.2561928816837814</v>
      </c>
      <c r="R142" s="9">
        <f t="shared" si="148"/>
        <v>0.19735245833333334</v>
      </c>
      <c r="S142" s="13">
        <f t="shared" si="149"/>
        <v>1.2981489252647924</v>
      </c>
      <c r="T142" s="2">
        <f t="shared" si="150"/>
        <v>0.01</v>
      </c>
      <c r="U142" s="14">
        <f t="shared" si="151"/>
        <v>1.2981489252647924E-2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2.2931489252647923E-2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23.600846453871</v>
      </c>
      <c r="E143" s="10">
        <f t="shared" si="159"/>
        <v>21.454593153333299</v>
      </c>
      <c r="F143" s="7" t="s">
        <v>83</v>
      </c>
      <c r="G143" s="1">
        <v>8</v>
      </c>
      <c r="H143" s="9">
        <f t="shared" si="141"/>
        <v>23.600846453871</v>
      </c>
      <c r="I143" s="9">
        <f t="shared" si="142"/>
        <v>296.75084645387096</v>
      </c>
      <c r="J143" s="9">
        <f t="shared" si="143"/>
        <v>0.29677253791852609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3.9904856131793691</v>
      </c>
      <c r="P143" s="9">
        <f t="shared" si="146"/>
        <v>1.1842665429506072</v>
      </c>
      <c r="Q143" s="12">
        <f t="shared" si="147"/>
        <v>0.30790930116715787</v>
      </c>
      <c r="R143" s="9">
        <f t="shared" si="148"/>
        <v>0.19735245833333334</v>
      </c>
      <c r="S143" s="13">
        <f t="shared" si="149"/>
        <v>1.5601999780873832</v>
      </c>
      <c r="T143" s="2">
        <f t="shared" si="150"/>
        <v>0.01</v>
      </c>
      <c r="U143" s="14">
        <f t="shared" si="151"/>
        <v>1.5601999780873833E-2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2.5551999780873833E-2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23.013709373870999</v>
      </c>
      <c r="E144" s="10">
        <f t="shared" si="159"/>
        <v>23.600846453871</v>
      </c>
      <c r="F144" s="7" t="s">
        <v>83</v>
      </c>
      <c r="G144" s="1">
        <v>9</v>
      </c>
      <c r="H144" s="9">
        <f t="shared" si="141"/>
        <v>23.013709373870999</v>
      </c>
      <c r="I144" s="9">
        <f t="shared" si="142"/>
        <v>296.16370937387097</v>
      </c>
      <c r="J144" s="9">
        <f t="shared" si="143"/>
        <v>0.27808264440849284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3.5652669868954288</v>
      </c>
      <c r="P144" s="9">
        <f t="shared" si="146"/>
        <v>0.99143887173818024</v>
      </c>
      <c r="Q144" s="12">
        <f t="shared" si="147"/>
        <v>0.25777410665192685</v>
      </c>
      <c r="R144" s="9">
        <f t="shared" si="148"/>
        <v>0.19735245833333334</v>
      </c>
      <c r="S144" s="13">
        <f t="shared" si="149"/>
        <v>1.3061611131113442</v>
      </c>
      <c r="T144" s="2">
        <f t="shared" si="150"/>
        <v>0.01</v>
      </c>
      <c r="U144" s="14">
        <f t="shared" si="151"/>
        <v>1.3061611131113442E-2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2.3011611131113441E-2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18.487777346000001</v>
      </c>
      <c r="E145" s="10">
        <f t="shared" si="159"/>
        <v>23.013709373870999</v>
      </c>
      <c r="F145" s="7" t="s">
        <v>83</v>
      </c>
      <c r="G145" s="1">
        <v>10</v>
      </c>
      <c r="H145" s="9">
        <f t="shared" si="141"/>
        <v>18.487777346000001</v>
      </c>
      <c r="I145" s="9">
        <f t="shared" si="142"/>
        <v>291.63777734600001</v>
      </c>
      <c r="J145" s="9">
        <f t="shared" si="143"/>
        <v>0.16695249080218963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3.3328760318239152</v>
      </c>
      <c r="P145" s="9">
        <f t="shared" si="146"/>
        <v>0.55643195504792042</v>
      </c>
      <c r="Q145" s="12">
        <f t="shared" si="147"/>
        <v>0.14467230831245931</v>
      </c>
      <c r="R145" s="9">
        <f t="shared" si="148"/>
        <v>0.19735245833333334</v>
      </c>
      <c r="S145" s="13">
        <f t="shared" si="149"/>
        <v>0.73306565083726538</v>
      </c>
      <c r="T145" s="2">
        <f t="shared" si="150"/>
        <v>0.01</v>
      </c>
      <c r="U145" s="14">
        <f t="shared" si="151"/>
        <v>7.3306565083726544E-3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1.7280656508372655E-2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11.320537858290299</v>
      </c>
      <c r="E146" s="10">
        <f t="shared" si="159"/>
        <v>18.487777346000001</v>
      </c>
      <c r="F146" s="7" t="s">
        <v>83</v>
      </c>
      <c r="G146" s="1">
        <v>11</v>
      </c>
      <c r="H146" s="9">
        <f t="shared" si="141"/>
        <v>11.320537858290299</v>
      </c>
      <c r="I146" s="9">
        <f t="shared" si="142"/>
        <v>284.4705378582903</v>
      </c>
      <c r="J146" s="9">
        <f t="shared" si="143"/>
        <v>7.199047370782001E-2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3.535491993442661</v>
      </c>
      <c r="P146" s="9">
        <f t="shared" si="146"/>
        <v>0.25452174339814204</v>
      </c>
      <c r="Q146" s="12">
        <f t="shared" si="147"/>
        <v>6.6175653283516933E-2</v>
      </c>
      <c r="R146" s="9">
        <f t="shared" si="148"/>
        <v>0.19735245833333334</v>
      </c>
      <c r="S146" s="13">
        <f t="shared" si="149"/>
        <v>0.33531709633808848</v>
      </c>
      <c r="T146" s="2">
        <f t="shared" si="150"/>
        <v>0.01</v>
      </c>
      <c r="U146" s="14">
        <f t="shared" si="151"/>
        <v>3.353170963380885E-3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8.8431709633808864E-3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7.6165010980666699</v>
      </c>
      <c r="E147" s="10">
        <f t="shared" si="159"/>
        <v>11.320537858290299</v>
      </c>
      <c r="F147" s="7" t="s">
        <v>85</v>
      </c>
      <c r="G147" s="1">
        <v>12</v>
      </c>
      <c r="H147" s="9">
        <f t="shared" si="141"/>
        <v>7.6165010980666699</v>
      </c>
      <c r="I147" s="9">
        <f t="shared" si="142"/>
        <v>280.76650109806667</v>
      </c>
      <c r="J147" s="9">
        <f t="shared" si="143"/>
        <v>4.5831932950129363E-2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4.0400181667111861</v>
      </c>
      <c r="P147" s="9">
        <f t="shared" si="146"/>
        <v>0.18516184173401162</v>
      </c>
      <c r="Q147" s="12">
        <f t="shared" si="147"/>
        <v>4.8142078850843026E-2</v>
      </c>
      <c r="R147" s="9">
        <f t="shared" si="148"/>
        <v>0.19735245833333334</v>
      </c>
      <c r="S147" s="13">
        <f t="shared" si="149"/>
        <v>0.24393959546999827</v>
      </c>
      <c r="T147" s="2">
        <f t="shared" si="150"/>
        <v>0.01</v>
      </c>
      <c r="U147" s="14">
        <f t="shared" si="151"/>
        <v>2.4393959546999827E-3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7.9293959546999828E-3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-0.15609075074193501</v>
      </c>
      <c r="E148" s="10">
        <f t="shared" si="159"/>
        <v>7.6165010980666699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3" width="8.875" style="1"/>
    <col min="14" max="14" width="9" style="1"/>
    <col min="15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6754100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10300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5170000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1570900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111100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8600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1200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1" spans="1:41" x14ac:dyDescent="0.15">
      <c r="N11"/>
    </row>
    <row r="12" spans="1:41" x14ac:dyDescent="0.15">
      <c r="N12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15018027.648938177</v>
      </c>
      <c r="J13" s="6" t="s">
        <v>37</v>
      </c>
      <c r="K13" s="6">
        <f>I13/(10000*1000)</f>
        <v>1.5018027648938177</v>
      </c>
      <c r="L13" s="6" t="s">
        <v>38</v>
      </c>
      <c r="N13"/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6.3581223665161302</v>
      </c>
      <c r="E26" s="7"/>
      <c r="F26" s="7"/>
      <c r="G26" s="1">
        <v>1</v>
      </c>
      <c r="H26" s="9">
        <f t="shared" ref="H26:H37" si="0">E27</f>
        <v>6.3581223665161302</v>
      </c>
      <c r="I26" s="9">
        <f t="shared" ref="I26:I37" si="1">H26+273.15</f>
        <v>279.50812236651609</v>
      </c>
      <c r="J26" s="9">
        <f t="shared" ref="J26:J37" si="2">EXP(($C$15*(I26-$C$13))/($C$16*I26*$C$13))</f>
        <v>3.9206819405272333E-2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1.5891344961099922</v>
      </c>
      <c r="Q26" s="12">
        <f t="shared" ref="Q26:Q37" si="6">P26*$B$28</f>
        <v>0.15891344961099924</v>
      </c>
      <c r="R26" s="9">
        <f t="shared" ref="R26:R37" si="7">L26*$B$28</f>
        <v>4.0532094166666672</v>
      </c>
      <c r="S26" s="13">
        <f t="shared" ref="S26:S37" si="8">Q26/R26</f>
        <v>3.9206819405272333E-2</v>
      </c>
      <c r="T26" s="2">
        <f t="shared" ref="T26:T37" si="9">$B$27/100</f>
        <v>0.34</v>
      </c>
      <c r="U26" s="14">
        <f t="shared" ref="U26:U37" si="10">S26*T26</f>
        <v>1.3330318597792594E-2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2.6230318597792596E-2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7.0218900449677397</v>
      </c>
      <c r="E27" s="10">
        <f t="shared" ref="E27:E38" si="18">D26</f>
        <v>6.3581223665161302</v>
      </c>
      <c r="F27" s="7" t="s">
        <v>83</v>
      </c>
      <c r="G27" s="1">
        <v>2</v>
      </c>
      <c r="H27" s="9">
        <f t="shared" si="0"/>
        <v>7.0218900449677397</v>
      </c>
      <c r="I27" s="9">
        <f t="shared" si="1"/>
        <v>280.17189004496771</v>
      </c>
      <c r="J27" s="9">
        <f t="shared" si="2"/>
        <v>4.2579839556030008E-2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79.475053837223342</v>
      </c>
      <c r="P27" s="9">
        <f t="shared" si="5"/>
        <v>3.3840350410958169</v>
      </c>
      <c r="Q27" s="12">
        <f t="shared" si="6"/>
        <v>0.3384035041095817</v>
      </c>
      <c r="R27" s="9">
        <f t="shared" si="7"/>
        <v>4.0532094166666672</v>
      </c>
      <c r="S27" s="13">
        <f t="shared" si="8"/>
        <v>8.3490259032281272E-2</v>
      </c>
      <c r="T27" s="2">
        <f t="shared" si="9"/>
        <v>0.34</v>
      </c>
      <c r="U27" s="14">
        <f t="shared" si="10"/>
        <v>2.8386688070975635E-2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4.1286688070975637E-2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7.2897370565172404</v>
      </c>
      <c r="E28" s="10">
        <f t="shared" si="18"/>
        <v>7.0218900449677397</v>
      </c>
      <c r="F28" s="7" t="s">
        <v>83</v>
      </c>
      <c r="G28" s="1">
        <v>3</v>
      </c>
      <c r="H28" s="9">
        <f t="shared" si="0"/>
        <v>7.2897370565172404</v>
      </c>
      <c r="I28" s="9">
        <f t="shared" si="1"/>
        <v>280.43973705651723</v>
      </c>
      <c r="J28" s="9">
        <f t="shared" si="2"/>
        <v>4.4016883505347743E-2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116.6231129627942</v>
      </c>
      <c r="P28" s="9">
        <f t="shared" si="5"/>
        <v>5.1333859773143224</v>
      </c>
      <c r="Q28" s="12">
        <f t="shared" si="6"/>
        <v>0.51333859773143231</v>
      </c>
      <c r="R28" s="9">
        <f t="shared" si="7"/>
        <v>4.0532094166666672</v>
      </c>
      <c r="S28" s="13">
        <f t="shared" si="8"/>
        <v>0.12664990750801092</v>
      </c>
      <c r="T28" s="2">
        <f t="shared" si="9"/>
        <v>0.34</v>
      </c>
      <c r="U28" s="14">
        <f t="shared" si="10"/>
        <v>4.3060968552723712E-2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5.5960968552723714E-2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8.6403521903225808</v>
      </c>
      <c r="E29" s="10">
        <f t="shared" si="18"/>
        <v>7.2897370565172404</v>
      </c>
      <c r="F29" s="7" t="s">
        <v>83</v>
      </c>
      <c r="G29" s="1">
        <v>4</v>
      </c>
      <c r="H29" s="9">
        <f t="shared" si="0"/>
        <v>8.6403521903225808</v>
      </c>
      <c r="I29" s="9">
        <f t="shared" si="1"/>
        <v>281.79035219032255</v>
      </c>
      <c r="J29" s="9">
        <f t="shared" si="2"/>
        <v>5.1986504276089106E-2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152.02182115214652</v>
      </c>
      <c r="P29" s="9">
        <f t="shared" si="5"/>
        <v>7.9030830553849185</v>
      </c>
      <c r="Q29" s="12">
        <f t="shared" si="6"/>
        <v>0.79030830553849185</v>
      </c>
      <c r="R29" s="9">
        <f t="shared" si="7"/>
        <v>4.0532094166666672</v>
      </c>
      <c r="S29" s="13">
        <f t="shared" si="8"/>
        <v>0.19498333895326736</v>
      </c>
      <c r="T29" s="2">
        <f t="shared" si="9"/>
        <v>0.34</v>
      </c>
      <c r="U29" s="14">
        <f t="shared" si="10"/>
        <v>6.6294335244110908E-2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7.9194335244110903E-2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6.9891665038999999</v>
      </c>
      <c r="E30" s="10">
        <f t="shared" si="18"/>
        <v>8.6403521903225808</v>
      </c>
      <c r="F30" s="7" t="s">
        <v>83</v>
      </c>
      <c r="G30" s="1">
        <v>5</v>
      </c>
      <c r="H30" s="9">
        <f t="shared" si="0"/>
        <v>6.9891665038999999</v>
      </c>
      <c r="I30" s="9">
        <f t="shared" si="1"/>
        <v>280.13916650389996</v>
      </c>
      <c r="J30" s="9">
        <f t="shared" si="2"/>
        <v>4.2407335041605043E-2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136.91280119192351</v>
      </c>
      <c r="O30" s="9">
        <f t="shared" si="19"/>
        <v>47.738031071504764</v>
      </c>
      <c r="P30" s="9">
        <f t="shared" si="5"/>
        <v>2.0244426778758542</v>
      </c>
      <c r="Q30" s="12">
        <f t="shared" si="6"/>
        <v>0.20244426778758542</v>
      </c>
      <c r="R30" s="9">
        <f t="shared" si="7"/>
        <v>4.0532094166666672</v>
      </c>
      <c r="S30" s="13">
        <f t="shared" si="8"/>
        <v>4.9946658802069561E-2</v>
      </c>
      <c r="T30" s="2">
        <f t="shared" si="9"/>
        <v>0.34</v>
      </c>
      <c r="U30" s="14">
        <f t="shared" si="10"/>
        <v>1.6981863992703652E-2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2.988186399270365E-2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10.908816001870999</v>
      </c>
      <c r="E31" s="10">
        <f t="shared" si="18"/>
        <v>6.9891665038999999</v>
      </c>
      <c r="F31" s="7" t="s">
        <v>85</v>
      </c>
      <c r="G31" s="1">
        <v>6</v>
      </c>
      <c r="H31" s="9">
        <f t="shared" si="0"/>
        <v>10.908816001870999</v>
      </c>
      <c r="I31" s="9">
        <f t="shared" si="1"/>
        <v>284.05881600187098</v>
      </c>
      <c r="J31" s="9">
        <f t="shared" si="2"/>
        <v>6.8506130777599483E-2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86.245682560295577</v>
      </c>
      <c r="P31" s="9">
        <f t="shared" si="5"/>
        <v>5.90835800847894</v>
      </c>
      <c r="Q31" s="12">
        <f t="shared" si="6"/>
        <v>0.590835800847894</v>
      </c>
      <c r="R31" s="9">
        <f t="shared" si="7"/>
        <v>4.0532094166666672</v>
      </c>
      <c r="S31" s="13">
        <f t="shared" si="8"/>
        <v>0.14576986780362153</v>
      </c>
      <c r="T31" s="2">
        <f t="shared" si="9"/>
        <v>0.34</v>
      </c>
      <c r="U31" s="14">
        <f t="shared" si="10"/>
        <v>4.9561755053231321E-2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6.2461755053231323E-2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12.494538983</v>
      </c>
      <c r="E32" s="10">
        <f t="shared" si="18"/>
        <v>10.908816001870999</v>
      </c>
      <c r="F32" s="7" t="s">
        <v>83</v>
      </c>
      <c r="G32" s="1">
        <v>7</v>
      </c>
      <c r="H32" s="9">
        <f t="shared" si="0"/>
        <v>12.494538983</v>
      </c>
      <c r="I32" s="9">
        <f t="shared" si="1"/>
        <v>285.64453898299996</v>
      </c>
      <c r="J32" s="9">
        <f t="shared" si="2"/>
        <v>8.2864781421650699E-2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120.8694187184833</v>
      </c>
      <c r="P32" s="9">
        <f t="shared" si="5"/>
        <v>10.015817962669095</v>
      </c>
      <c r="Q32" s="12">
        <f t="shared" si="6"/>
        <v>1.0015817962669096</v>
      </c>
      <c r="R32" s="9">
        <f t="shared" si="7"/>
        <v>4.0532094166666672</v>
      </c>
      <c r="S32" s="13">
        <f t="shared" si="8"/>
        <v>0.24710832658890935</v>
      </c>
      <c r="T32" s="2">
        <f t="shared" si="9"/>
        <v>0.34</v>
      </c>
      <c r="U32" s="14">
        <f t="shared" si="10"/>
        <v>8.4016831040229181E-2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0.10966683104022917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13.782783292903201</v>
      </c>
      <c r="E33" s="10">
        <f t="shared" si="18"/>
        <v>12.494538983</v>
      </c>
      <c r="F33" s="7" t="s">
        <v>83</v>
      </c>
      <c r="G33" s="1">
        <v>8</v>
      </c>
      <c r="H33" s="9">
        <f t="shared" si="0"/>
        <v>13.782783292903201</v>
      </c>
      <c r="I33" s="9">
        <f t="shared" si="1"/>
        <v>286.9327832929032</v>
      </c>
      <c r="J33" s="9">
        <f t="shared" si="2"/>
        <v>9.6568362494893575E-2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151.38569492248087</v>
      </c>
      <c r="P33" s="9">
        <f t="shared" si="5"/>
        <v>14.619068663815503</v>
      </c>
      <c r="Q33" s="12">
        <f t="shared" si="6"/>
        <v>1.4619068663815504</v>
      </c>
      <c r="R33" s="9">
        <f t="shared" si="7"/>
        <v>4.0532094166666672</v>
      </c>
      <c r="S33" s="13">
        <f t="shared" si="8"/>
        <v>0.36067883893939362</v>
      </c>
      <c r="T33" s="2">
        <f t="shared" si="9"/>
        <v>0.34</v>
      </c>
      <c r="U33" s="14">
        <f t="shared" si="10"/>
        <v>0.12263080523939383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0.14828080523939383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15.243897006451601</v>
      </c>
      <c r="E34" s="10">
        <f t="shared" si="18"/>
        <v>13.782783292903201</v>
      </c>
      <c r="F34" s="7" t="s">
        <v>83</v>
      </c>
      <c r="G34" s="1">
        <v>9</v>
      </c>
      <c r="H34" s="9">
        <f t="shared" si="0"/>
        <v>15.243897006451601</v>
      </c>
      <c r="I34" s="9">
        <f t="shared" si="1"/>
        <v>288.3938970064516</v>
      </c>
      <c r="J34" s="9">
        <f t="shared" si="2"/>
        <v>0.11468325277645608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177.29872042533202</v>
      </c>
      <c r="P34" s="9">
        <f t="shared" si="5"/>
        <v>20.333193971480569</v>
      </c>
      <c r="Q34" s="12">
        <f t="shared" si="6"/>
        <v>2.0333193971480568</v>
      </c>
      <c r="R34" s="9">
        <f t="shared" si="7"/>
        <v>4.0532094166666672</v>
      </c>
      <c r="S34" s="13">
        <f t="shared" si="8"/>
        <v>0.50165663505742208</v>
      </c>
      <c r="T34" s="2">
        <f t="shared" si="9"/>
        <v>0.34</v>
      </c>
      <c r="U34" s="14">
        <f t="shared" si="10"/>
        <v>0.17056325591952351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0.19621325591952352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12.365091459666701</v>
      </c>
      <c r="E35" s="10">
        <f t="shared" si="18"/>
        <v>15.243897006451601</v>
      </c>
      <c r="F35" s="7" t="s">
        <v>83</v>
      </c>
      <c r="G35" s="1">
        <v>10</v>
      </c>
      <c r="H35" s="9">
        <f t="shared" si="0"/>
        <v>12.365091459666701</v>
      </c>
      <c r="I35" s="9">
        <f t="shared" si="1"/>
        <v>285.51509145966668</v>
      </c>
      <c r="J35" s="9">
        <f t="shared" si="2"/>
        <v>8.1593993938585754E-2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197.49762062051812</v>
      </c>
      <c r="P35" s="9">
        <f t="shared" si="5"/>
        <v>16.114619659795665</v>
      </c>
      <c r="Q35" s="12">
        <f t="shared" si="6"/>
        <v>1.6114619659795666</v>
      </c>
      <c r="R35" s="9">
        <f t="shared" si="7"/>
        <v>4.0532094166666672</v>
      </c>
      <c r="S35" s="13">
        <f t="shared" si="8"/>
        <v>0.39757678430166637</v>
      </c>
      <c r="T35" s="2">
        <f t="shared" si="9"/>
        <v>0.34</v>
      </c>
      <c r="U35" s="14">
        <f t="shared" si="10"/>
        <v>0.13517610666256658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0.16082610666256658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8.9338137291290298</v>
      </c>
      <c r="E36" s="10">
        <f t="shared" si="18"/>
        <v>12.365091459666701</v>
      </c>
      <c r="F36" s="7" t="s">
        <v>83</v>
      </c>
      <c r="G36" s="1">
        <v>11</v>
      </c>
      <c r="H36" s="9">
        <f t="shared" si="0"/>
        <v>8.9338137291290298</v>
      </c>
      <c r="I36" s="9">
        <f t="shared" si="1"/>
        <v>282.08381372912902</v>
      </c>
      <c r="J36" s="9">
        <f t="shared" si="2"/>
        <v>5.3889257465652048E-2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172.31385091268632</v>
      </c>
      <c r="O36" s="9">
        <f t="shared" si="19"/>
        <v>49.601244214702803</v>
      </c>
      <c r="P36" s="9">
        <f t="shared" si="5"/>
        <v>2.6729742201028035</v>
      </c>
      <c r="Q36" s="12">
        <f t="shared" si="6"/>
        <v>0.26729742201028034</v>
      </c>
      <c r="R36" s="9">
        <f t="shared" si="7"/>
        <v>4.0532094166666672</v>
      </c>
      <c r="S36" s="13">
        <f t="shared" si="8"/>
        <v>6.5947103771929944E-2</v>
      </c>
      <c r="T36" s="2">
        <f t="shared" si="9"/>
        <v>0.34</v>
      </c>
      <c r="U36" s="14">
        <f t="shared" si="10"/>
        <v>2.2422015282456183E-2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3.5322015282456182E-2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6.4348188454999997</v>
      </c>
      <c r="E37" s="10">
        <f t="shared" si="18"/>
        <v>8.9338137291290298</v>
      </c>
      <c r="F37" s="7" t="s">
        <v>85</v>
      </c>
      <c r="G37" s="1">
        <v>12</v>
      </c>
      <c r="H37" s="9">
        <f t="shared" si="0"/>
        <v>6.4348188454999997</v>
      </c>
      <c r="I37" s="9">
        <f t="shared" si="1"/>
        <v>279.58481884549997</v>
      </c>
      <c r="J37" s="9">
        <f t="shared" si="2"/>
        <v>3.9583281738657716E-2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87.460364161266668</v>
      </c>
      <c r="P37" s="9">
        <f t="shared" si="5"/>
        <v>3.4619682355610206</v>
      </c>
      <c r="Q37" s="12">
        <f t="shared" si="6"/>
        <v>0.3461968235561021</v>
      </c>
      <c r="R37" s="9">
        <f t="shared" si="7"/>
        <v>4.0532094166666672</v>
      </c>
      <c r="S37" s="13">
        <f t="shared" si="8"/>
        <v>8.5413011756202833E-2</v>
      </c>
      <c r="T37" s="2">
        <f t="shared" si="9"/>
        <v>0.34</v>
      </c>
      <c r="U37" s="14">
        <f t="shared" si="10"/>
        <v>2.9040423997108964E-2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4.1940423997108962E-2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5.9614138536451602</v>
      </c>
      <c r="E38" s="10">
        <f t="shared" si="18"/>
        <v>6.4348188454999997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6.3581223665161302</v>
      </c>
      <c r="E42" s="7"/>
      <c r="F42" s="7"/>
      <c r="G42" s="1">
        <v>1</v>
      </c>
      <c r="H42" s="9">
        <f t="shared" ref="H42:H53" si="20">E43</f>
        <v>6.3581223665161302</v>
      </c>
      <c r="I42" s="9">
        <f t="shared" ref="I42:I53" si="21">H42+273.15</f>
        <v>279.50812236651609</v>
      </c>
      <c r="J42" s="9">
        <f t="shared" ref="J42:J53" si="22">EXP(($C$15*(I42-$C$13))/($C$16*I42*$C$13))</f>
        <v>3.9206819405272333E-2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2.3075663646215601</v>
      </c>
      <c r="Q42" s="12">
        <f t="shared" ref="Q42:Q53" si="26">P42*$B$44</f>
        <v>0.55381592750917441</v>
      </c>
      <c r="R42" s="9">
        <f t="shared" ref="R42:R53" si="27">L42*$B$44</f>
        <v>14.125500000000001</v>
      </c>
      <c r="S42" s="13">
        <f t="shared" ref="S42:S53" si="28">Q42/R42</f>
        <v>3.9206819405272333E-2</v>
      </c>
      <c r="T42" s="2">
        <f t="shared" ref="T42:T53" si="29">$B$43/100</f>
        <v>0.43</v>
      </c>
      <c r="U42" s="14">
        <f t="shared" ref="U42:U53" si="30">S42*T42</f>
        <v>1.6858932344267104E-2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2.5278932344267105E-2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562841.66666666663</v>
      </c>
      <c r="AU42" s="1">
        <f t="shared" ref="AU42:AU53" si="38">AT42*10000*AS42*0.67*AR42*AQ42</f>
        <v>3131519674.1434236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7.0218900449677397</v>
      </c>
      <c r="E43" s="10">
        <f t="shared" ref="E43:E54" si="39">D42</f>
        <v>6.3581223665161302</v>
      </c>
      <c r="F43" s="7" t="s">
        <v>83</v>
      </c>
      <c r="G43" s="1">
        <v>2</v>
      </c>
      <c r="H43" s="9">
        <f t="shared" si="20"/>
        <v>7.0218900449677397</v>
      </c>
      <c r="I43" s="9">
        <f t="shared" si="21"/>
        <v>280.17189004496771</v>
      </c>
      <c r="J43" s="9">
        <f t="shared" si="22"/>
        <v>4.2579839556030008E-2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115.40493363537844</v>
      </c>
      <c r="P43" s="9">
        <f t="shared" si="25"/>
        <v>4.9139235581687046</v>
      </c>
      <c r="Q43" s="12">
        <f t="shared" si="26"/>
        <v>1.1793416539604891</v>
      </c>
      <c r="R43" s="9">
        <f t="shared" si="27"/>
        <v>14.125500000000001</v>
      </c>
      <c r="S43" s="13">
        <f t="shared" si="28"/>
        <v>8.3490259032281272E-2</v>
      </c>
      <c r="T43" s="2">
        <f t="shared" si="29"/>
        <v>0.43</v>
      </c>
      <c r="U43" s="14">
        <f t="shared" si="30"/>
        <v>3.5900811383880946E-2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4.4320811383880943E-2</v>
      </c>
      <c r="AR43" s="9">
        <f t="shared" si="35"/>
        <v>136.875</v>
      </c>
      <c r="AS43" s="1">
        <f t="shared" si="36"/>
        <v>0.24</v>
      </c>
      <c r="AT43" s="1">
        <f t="shared" si="37"/>
        <v>562841.66666666663</v>
      </c>
      <c r="AU43" s="1">
        <f t="shared" si="38"/>
        <v>5490401688.3489504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7.2897370565172404</v>
      </c>
      <c r="E44" s="10">
        <f t="shared" si="39"/>
        <v>7.0218900449677397</v>
      </c>
      <c r="F44" s="7" t="s">
        <v>83</v>
      </c>
      <c r="G44" s="1">
        <v>3</v>
      </c>
      <c r="H44" s="9">
        <f t="shared" si="20"/>
        <v>7.2897370565172404</v>
      </c>
      <c r="I44" s="9">
        <f t="shared" si="21"/>
        <v>280.43973705651723</v>
      </c>
      <c r="J44" s="9">
        <f t="shared" si="22"/>
        <v>4.4016883505347743E-2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169.34726007720974</v>
      </c>
      <c r="P44" s="9">
        <f t="shared" si="25"/>
        <v>7.4541386187683676</v>
      </c>
      <c r="Q44" s="12">
        <f t="shared" si="26"/>
        <v>1.7889932685044081</v>
      </c>
      <c r="R44" s="9">
        <f t="shared" si="27"/>
        <v>14.125500000000001</v>
      </c>
      <c r="S44" s="13">
        <f t="shared" si="28"/>
        <v>0.12664990750801092</v>
      </c>
      <c r="T44" s="2">
        <f t="shared" si="29"/>
        <v>0.43</v>
      </c>
      <c r="U44" s="14">
        <f t="shared" si="30"/>
        <v>5.4459460228444695E-2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6.2879460228444706E-2</v>
      </c>
      <c r="AR44" s="9">
        <f t="shared" si="35"/>
        <v>136.875</v>
      </c>
      <c r="AS44" s="1">
        <f t="shared" si="36"/>
        <v>0.24</v>
      </c>
      <c r="AT44" s="1">
        <f t="shared" si="37"/>
        <v>562841.66666666663</v>
      </c>
      <c r="AU44" s="1">
        <f t="shared" si="38"/>
        <v>7789421804.8156404</v>
      </c>
    </row>
    <row r="45" spans="1:48" x14ac:dyDescent="0.15">
      <c r="C45" s="7">
        <v>3</v>
      </c>
      <c r="D45" s="8">
        <v>8.6403521903225808</v>
      </c>
      <c r="E45" s="10">
        <f t="shared" si="39"/>
        <v>7.2897370565172404</v>
      </c>
      <c r="F45" s="7" t="s">
        <v>83</v>
      </c>
      <c r="G45" s="1">
        <v>4</v>
      </c>
      <c r="H45" s="9">
        <f t="shared" si="20"/>
        <v>8.6403521903225808</v>
      </c>
      <c r="I45" s="9">
        <f t="shared" si="21"/>
        <v>281.79035219032255</v>
      </c>
      <c r="J45" s="9">
        <f t="shared" si="22"/>
        <v>5.1986504276089106E-2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220.74937145844137</v>
      </c>
      <c r="P45" s="9">
        <f t="shared" si="25"/>
        <v>11.475988143268244</v>
      </c>
      <c r="Q45" s="12">
        <f t="shared" si="26"/>
        <v>2.7542371543843784</v>
      </c>
      <c r="R45" s="9">
        <f t="shared" si="27"/>
        <v>14.125500000000001</v>
      </c>
      <c r="S45" s="13">
        <f t="shared" si="28"/>
        <v>0.19498333895326739</v>
      </c>
      <c r="T45" s="2">
        <f t="shared" si="29"/>
        <v>0.43</v>
      </c>
      <c r="U45" s="14">
        <f t="shared" si="30"/>
        <v>8.3842835749904976E-2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9.2262835749904987E-2</v>
      </c>
      <c r="AR45" s="9">
        <f t="shared" si="35"/>
        <v>136.875</v>
      </c>
      <c r="AS45" s="1">
        <f t="shared" si="36"/>
        <v>0.24</v>
      </c>
      <c r="AT45" s="1">
        <f t="shared" si="37"/>
        <v>562841.66666666663</v>
      </c>
      <c r="AU45" s="1">
        <f t="shared" si="38"/>
        <v>11429394303.854538</v>
      </c>
    </row>
    <row r="46" spans="1:48" x14ac:dyDescent="0.15">
      <c r="C46" s="7">
        <v>4</v>
      </c>
      <c r="D46" s="8">
        <v>6.9891665038999999</v>
      </c>
      <c r="E46" s="10">
        <f t="shared" si="39"/>
        <v>8.6403521903225808</v>
      </c>
      <c r="F46" s="7" t="s">
        <v>83</v>
      </c>
      <c r="G46" s="1">
        <v>5</v>
      </c>
      <c r="H46" s="9">
        <f t="shared" si="20"/>
        <v>6.9891665038999999</v>
      </c>
      <c r="I46" s="9">
        <f t="shared" si="21"/>
        <v>280.13916650389996</v>
      </c>
      <c r="J46" s="9">
        <f t="shared" si="22"/>
        <v>4.2407335041605043E-2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198.80971414941448</v>
      </c>
      <c r="O46" s="9">
        <f t="shared" si="40"/>
        <v>69.319919165758648</v>
      </c>
      <c r="P46" s="9">
        <f t="shared" si="25"/>
        <v>2.9396730371193058</v>
      </c>
      <c r="Q46" s="12">
        <f t="shared" si="26"/>
        <v>0.7055215289086334</v>
      </c>
      <c r="R46" s="9">
        <f t="shared" si="27"/>
        <v>14.125500000000001</v>
      </c>
      <c r="S46" s="13">
        <f t="shared" si="28"/>
        <v>4.9946658802069548E-2</v>
      </c>
      <c r="T46" s="2">
        <f t="shared" si="29"/>
        <v>0.43</v>
      </c>
      <c r="U46" s="14">
        <f t="shared" si="30"/>
        <v>2.1477063284889904E-2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2.9897063284889905E-2</v>
      </c>
      <c r="AR46" s="9">
        <f t="shared" si="35"/>
        <v>136.875</v>
      </c>
      <c r="AS46" s="1">
        <f t="shared" si="36"/>
        <v>0.24</v>
      </c>
      <c r="AT46" s="1">
        <f t="shared" si="37"/>
        <v>562841.66666666663</v>
      </c>
      <c r="AU46" s="1">
        <f t="shared" si="38"/>
        <v>3703607438.8235049</v>
      </c>
    </row>
    <row r="47" spans="1:48" x14ac:dyDescent="0.15">
      <c r="C47" s="7">
        <v>5</v>
      </c>
      <c r="D47" s="8">
        <v>10.908816001870999</v>
      </c>
      <c r="E47" s="10">
        <f t="shared" si="39"/>
        <v>6.9891665038999999</v>
      </c>
      <c r="F47" s="7" t="s">
        <v>85</v>
      </c>
      <c r="G47" s="1">
        <v>6</v>
      </c>
      <c r="H47" s="9">
        <f t="shared" si="20"/>
        <v>10.908816001870999</v>
      </c>
      <c r="I47" s="9">
        <f t="shared" si="21"/>
        <v>284.05881600187098</v>
      </c>
      <c r="J47" s="9">
        <f t="shared" si="22"/>
        <v>6.8506130777599483E-2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125.23649612863936</v>
      </c>
      <c r="P47" s="9">
        <f t="shared" si="25"/>
        <v>8.5794677819168985</v>
      </c>
      <c r="Q47" s="12">
        <f t="shared" si="26"/>
        <v>2.0590722676600555</v>
      </c>
      <c r="R47" s="9">
        <f t="shared" si="27"/>
        <v>14.125500000000001</v>
      </c>
      <c r="S47" s="13">
        <f t="shared" si="28"/>
        <v>0.1457698678036215</v>
      </c>
      <c r="T47" s="2">
        <f t="shared" si="29"/>
        <v>0.43</v>
      </c>
      <c r="U47" s="14">
        <f t="shared" si="30"/>
        <v>6.2681043155557239E-2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7.110104315555725E-2</v>
      </c>
      <c r="AR47" s="9">
        <f t="shared" si="35"/>
        <v>136.875</v>
      </c>
      <c r="AS47" s="1">
        <f t="shared" si="36"/>
        <v>0.24</v>
      </c>
      <c r="AT47" s="1">
        <f t="shared" si="37"/>
        <v>562841.66666666663</v>
      </c>
      <c r="AU47" s="1">
        <f t="shared" si="38"/>
        <v>8807900288.7257195</v>
      </c>
    </row>
    <row r="48" spans="1:48" x14ac:dyDescent="0.15">
      <c r="C48" s="7">
        <v>6</v>
      </c>
      <c r="D48" s="8">
        <v>12.494538983</v>
      </c>
      <c r="E48" s="10">
        <f t="shared" si="39"/>
        <v>10.908816001870999</v>
      </c>
      <c r="F48" s="7" t="s">
        <v>83</v>
      </c>
      <c r="G48" s="1">
        <v>7</v>
      </c>
      <c r="H48" s="9">
        <f t="shared" si="20"/>
        <v>12.494538983</v>
      </c>
      <c r="I48" s="9">
        <f t="shared" si="21"/>
        <v>285.64453898299996</v>
      </c>
      <c r="J48" s="9">
        <f t="shared" si="22"/>
        <v>8.2864781421650699E-2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175.51327834672247</v>
      </c>
      <c r="P48" s="9">
        <f t="shared" si="25"/>
        <v>14.543869446798496</v>
      </c>
      <c r="Q48" s="12">
        <f t="shared" si="26"/>
        <v>3.4905286672316387</v>
      </c>
      <c r="R48" s="9">
        <f t="shared" si="27"/>
        <v>14.125500000000001</v>
      </c>
      <c r="S48" s="13">
        <f t="shared" si="28"/>
        <v>0.24710832658890933</v>
      </c>
      <c r="T48" s="2">
        <f t="shared" si="29"/>
        <v>0.43</v>
      </c>
      <c r="U48" s="14">
        <f t="shared" si="30"/>
        <v>0.10625658043323101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0.12185658043323101</v>
      </c>
      <c r="AR48" s="9">
        <f t="shared" si="35"/>
        <v>136.875</v>
      </c>
      <c r="AS48" s="1">
        <f t="shared" si="36"/>
        <v>0.24</v>
      </c>
      <c r="AT48" s="1">
        <f t="shared" si="37"/>
        <v>562841.66666666663</v>
      </c>
      <c r="AU48" s="1">
        <f t="shared" si="38"/>
        <v>15095427047.853308</v>
      </c>
    </row>
    <row r="49" spans="1:48" x14ac:dyDescent="0.15">
      <c r="C49" s="7">
        <v>7</v>
      </c>
      <c r="D49" s="8">
        <v>13.782783292903201</v>
      </c>
      <c r="E49" s="10">
        <f t="shared" si="39"/>
        <v>12.494538983</v>
      </c>
      <c r="F49" s="7" t="s">
        <v>83</v>
      </c>
      <c r="G49" s="1">
        <v>8</v>
      </c>
      <c r="H49" s="9">
        <f t="shared" si="20"/>
        <v>13.782783292903201</v>
      </c>
      <c r="I49" s="9">
        <f t="shared" si="21"/>
        <v>286.9327832929032</v>
      </c>
      <c r="J49" s="9">
        <f t="shared" si="22"/>
        <v>9.6568362494893575E-2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219.82565889992395</v>
      </c>
      <c r="P49" s="9">
        <f t="shared" si="25"/>
        <v>21.228203914326684</v>
      </c>
      <c r="Q49" s="12">
        <f t="shared" si="26"/>
        <v>5.0947689394384037</v>
      </c>
      <c r="R49" s="9">
        <f t="shared" si="27"/>
        <v>14.125500000000001</v>
      </c>
      <c r="S49" s="13">
        <f t="shared" si="28"/>
        <v>0.36067883893939356</v>
      </c>
      <c r="T49" s="2">
        <f t="shared" si="29"/>
        <v>0.43</v>
      </c>
      <c r="U49" s="14">
        <f t="shared" si="30"/>
        <v>0.15509190074393922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0.1706919007439392</v>
      </c>
      <c r="AR49" s="9">
        <f t="shared" si="35"/>
        <v>136.875</v>
      </c>
      <c r="AS49" s="1">
        <f t="shared" si="36"/>
        <v>0.24</v>
      </c>
      <c r="AT49" s="1">
        <f t="shared" si="37"/>
        <v>562841.66666666663</v>
      </c>
      <c r="AU49" s="1">
        <f t="shared" si="38"/>
        <v>21145079947.089008</v>
      </c>
    </row>
    <row r="50" spans="1:48" x14ac:dyDescent="0.15">
      <c r="C50" s="7">
        <v>8</v>
      </c>
      <c r="D50" s="8">
        <v>15.243897006451601</v>
      </c>
      <c r="E50" s="10">
        <f t="shared" si="39"/>
        <v>13.782783292903201</v>
      </c>
      <c r="F50" s="7" t="s">
        <v>83</v>
      </c>
      <c r="G50" s="1">
        <v>9</v>
      </c>
      <c r="H50" s="9">
        <f t="shared" si="20"/>
        <v>15.243897006451601</v>
      </c>
      <c r="I50" s="9">
        <f t="shared" si="21"/>
        <v>288.3938970064516</v>
      </c>
      <c r="J50" s="9">
        <f t="shared" si="22"/>
        <v>0.11468325277645608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257.45370498559726</v>
      </c>
      <c r="P50" s="9">
        <f t="shared" si="25"/>
        <v>29.525628327098399</v>
      </c>
      <c r="Q50" s="12">
        <f t="shared" si="26"/>
        <v>7.0861507985036152</v>
      </c>
      <c r="R50" s="9">
        <f t="shared" si="27"/>
        <v>14.125500000000001</v>
      </c>
      <c r="S50" s="13">
        <f t="shared" si="28"/>
        <v>0.50165663505742208</v>
      </c>
      <c r="T50" s="2">
        <f t="shared" si="29"/>
        <v>0.43</v>
      </c>
      <c r="U50" s="14">
        <f t="shared" si="30"/>
        <v>0.2157123530746915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0.2313123530746915</v>
      </c>
      <c r="AR50" s="9">
        <f t="shared" si="35"/>
        <v>136.875</v>
      </c>
      <c r="AS50" s="1">
        <f t="shared" si="36"/>
        <v>0.24</v>
      </c>
      <c r="AT50" s="1">
        <f t="shared" si="37"/>
        <v>562841.66666666663</v>
      </c>
      <c r="AU50" s="1">
        <f t="shared" si="38"/>
        <v>28654658933.413406</v>
      </c>
    </row>
    <row r="51" spans="1:48" x14ac:dyDescent="0.15">
      <c r="C51" s="7">
        <v>9</v>
      </c>
      <c r="D51" s="8">
        <v>12.365091459666701</v>
      </c>
      <c r="E51" s="10">
        <f t="shared" si="39"/>
        <v>15.243897006451601</v>
      </c>
      <c r="F51" s="7" t="s">
        <v>83</v>
      </c>
      <c r="G51" s="1">
        <v>10</v>
      </c>
      <c r="H51" s="9">
        <f t="shared" si="20"/>
        <v>12.365091459666701</v>
      </c>
      <c r="I51" s="9">
        <f t="shared" si="21"/>
        <v>285.51509145966668</v>
      </c>
      <c r="J51" s="9">
        <f t="shared" si="22"/>
        <v>8.1593993938585754E-2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286.78432665849886</v>
      </c>
      <c r="P51" s="9">
        <f t="shared" si="25"/>
        <v>23.399878611054952</v>
      </c>
      <c r="Q51" s="12">
        <f t="shared" si="26"/>
        <v>5.6159708666531882</v>
      </c>
      <c r="R51" s="9">
        <f t="shared" si="27"/>
        <v>14.125500000000001</v>
      </c>
      <c r="S51" s="13">
        <f t="shared" si="28"/>
        <v>0.39757678430166637</v>
      </c>
      <c r="T51" s="2">
        <f t="shared" si="29"/>
        <v>0.43</v>
      </c>
      <c r="U51" s="14">
        <f t="shared" si="30"/>
        <v>0.17095801724971654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0.18655801724971655</v>
      </c>
      <c r="AR51" s="9">
        <f t="shared" si="35"/>
        <v>136.875</v>
      </c>
      <c r="AS51" s="1">
        <f t="shared" si="36"/>
        <v>0.24</v>
      </c>
      <c r="AT51" s="1">
        <f t="shared" si="37"/>
        <v>562841.66666666663</v>
      </c>
      <c r="AU51" s="1">
        <f t="shared" si="38"/>
        <v>23110552828.358116</v>
      </c>
    </row>
    <row r="52" spans="1:48" x14ac:dyDescent="0.15">
      <c r="C52" s="7">
        <v>10</v>
      </c>
      <c r="D52" s="8">
        <v>8.9338137291290298</v>
      </c>
      <c r="E52" s="10">
        <f t="shared" si="39"/>
        <v>12.365091459666701</v>
      </c>
      <c r="F52" s="7" t="s">
        <v>83</v>
      </c>
      <c r="G52" s="1">
        <v>11</v>
      </c>
      <c r="H52" s="9">
        <f t="shared" si="20"/>
        <v>8.9338137291290298</v>
      </c>
      <c r="I52" s="9">
        <f t="shared" si="21"/>
        <v>282.08381372912902</v>
      </c>
      <c r="J52" s="9">
        <f t="shared" si="22"/>
        <v>5.3889257465652048E-2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250.21522564507174</v>
      </c>
      <c r="O52" s="9">
        <f t="shared" si="40"/>
        <v>72.025472402372174</v>
      </c>
      <c r="P52" s="9">
        <f t="shared" si="25"/>
        <v>3.8813992263766504</v>
      </c>
      <c r="Q52" s="12">
        <f t="shared" si="26"/>
        <v>0.93153581433039601</v>
      </c>
      <c r="R52" s="9">
        <f t="shared" si="27"/>
        <v>14.125500000000001</v>
      </c>
      <c r="S52" s="13">
        <f t="shared" si="28"/>
        <v>6.5947103771929916E-2</v>
      </c>
      <c r="T52" s="2">
        <f t="shared" si="29"/>
        <v>0.43</v>
      </c>
      <c r="U52" s="14">
        <f t="shared" si="30"/>
        <v>2.8357254621929864E-2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3.6777254621929864E-2</v>
      </c>
      <c r="AR52" s="9">
        <f t="shared" si="35"/>
        <v>136.875</v>
      </c>
      <c r="AS52" s="1">
        <f t="shared" si="36"/>
        <v>0.24</v>
      </c>
      <c r="AT52" s="1">
        <f t="shared" si="37"/>
        <v>562841.66666666663</v>
      </c>
      <c r="AU52" s="1">
        <f t="shared" si="38"/>
        <v>4555916161.3751507</v>
      </c>
    </row>
    <row r="53" spans="1:48" x14ac:dyDescent="0.15">
      <c r="C53" s="7">
        <v>11</v>
      </c>
      <c r="D53" s="8">
        <v>6.4348188454999997</v>
      </c>
      <c r="E53" s="10">
        <f t="shared" si="39"/>
        <v>8.9338137291290298</v>
      </c>
      <c r="F53" s="7" t="s">
        <v>85</v>
      </c>
      <c r="G53" s="1">
        <v>12</v>
      </c>
      <c r="H53" s="9">
        <f t="shared" si="20"/>
        <v>6.4348188454999997</v>
      </c>
      <c r="I53" s="9">
        <f t="shared" si="21"/>
        <v>279.58481884549997</v>
      </c>
      <c r="J53" s="9">
        <f t="shared" si="22"/>
        <v>3.9583281738657716E-2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127.00032317599555</v>
      </c>
      <c r="P53" s="9">
        <f t="shared" si="25"/>
        <v>5.0270895731760126</v>
      </c>
      <c r="Q53" s="12">
        <f t="shared" si="26"/>
        <v>1.206501497562243</v>
      </c>
      <c r="R53" s="9">
        <f t="shared" si="27"/>
        <v>14.125500000000001</v>
      </c>
      <c r="S53" s="13">
        <f t="shared" si="28"/>
        <v>8.541301175620282E-2</v>
      </c>
      <c r="T53" s="2">
        <f t="shared" si="29"/>
        <v>0.43</v>
      </c>
      <c r="U53" s="14">
        <f t="shared" si="30"/>
        <v>3.6727595055167213E-2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4.514759505516721E-2</v>
      </c>
      <c r="AR53" s="9">
        <f t="shared" si="35"/>
        <v>136.875</v>
      </c>
      <c r="AS53" s="1">
        <f t="shared" si="36"/>
        <v>0.24</v>
      </c>
      <c r="AT53" s="1">
        <f t="shared" si="37"/>
        <v>562841.66666666663</v>
      </c>
      <c r="AU53" s="1">
        <f t="shared" si="38"/>
        <v>5592822522.3317051</v>
      </c>
      <c r="AV53" s="1">
        <f>SUM(AU42:AU53)</f>
        <v>138506702639.13248</v>
      </c>
    </row>
    <row r="54" spans="1:48" x14ac:dyDescent="0.15">
      <c r="C54" s="7">
        <v>12</v>
      </c>
      <c r="D54" s="8">
        <v>5.9614138536451602</v>
      </c>
      <c r="E54" s="10">
        <f t="shared" si="39"/>
        <v>6.4348188454999997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6.3581223665161302</v>
      </c>
      <c r="E58" s="7"/>
      <c r="F58" s="7"/>
      <c r="G58" s="1">
        <v>1</v>
      </c>
      <c r="H58" s="9">
        <f t="shared" ref="H58:H69" si="41">E59</f>
        <v>6.3581223665161302</v>
      </c>
      <c r="I58" s="9">
        <f t="shared" ref="I58:I69" si="42">H58+273.15</f>
        <v>279.50812236651609</v>
      </c>
      <c r="J58" s="9">
        <f t="shared" ref="J58:J69" si="43">EXP(($C$15*(I58-$C$13))/($C$16*I58*$C$13))</f>
        <v>3.9206819405272333E-2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3.9115336826660036E-3</v>
      </c>
      <c r="Q58" s="12">
        <f t="shared" ref="Q58:Q69" si="47">P58*$B$60</f>
        <v>7.4319139970654069E-4</v>
      </c>
      <c r="R58" s="9">
        <f t="shared" ref="R58:R69" si="48">L58*$B$60</f>
        <v>1.8955666666666669E-2</v>
      </c>
      <c r="S58" s="13">
        <f t="shared" ref="S58:S69" si="49">Q58/R58</f>
        <v>3.9206819405272333E-2</v>
      </c>
      <c r="T58" s="2">
        <f t="shared" ref="T58:T69" si="50">$B$59/100</f>
        <v>0.01</v>
      </c>
      <c r="U58" s="14">
        <f t="shared" ref="U58:U69" si="51">S58*T58</f>
        <v>3.9206819405272335E-4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1.2392068194052724E-2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430833.33333333331</v>
      </c>
      <c r="AU58" s="1">
        <f t="shared" ref="AU58:AU69" si="58">AT58*10000*AS58*0.67*AR58*AQ58</f>
        <v>67805817.674536228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7.0218900449677397</v>
      </c>
      <c r="E59" s="10">
        <f t="shared" ref="E59:E70" si="59">D58</f>
        <v>6.3581223665161302</v>
      </c>
      <c r="F59" s="7" t="s">
        <v>83</v>
      </c>
      <c r="G59" s="1">
        <v>2</v>
      </c>
      <c r="H59" s="9">
        <f t="shared" si="41"/>
        <v>7.0218900449677397</v>
      </c>
      <c r="I59" s="9">
        <f t="shared" si="42"/>
        <v>280.17189004496771</v>
      </c>
      <c r="J59" s="9">
        <f t="shared" si="43"/>
        <v>4.2579839556030008E-2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0.19562179965066734</v>
      </c>
      <c r="P59" s="9">
        <f t="shared" si="46"/>
        <v>8.3295448427872631E-3</v>
      </c>
      <c r="Q59" s="12">
        <f t="shared" si="47"/>
        <v>1.5826135201295801E-3</v>
      </c>
      <c r="R59" s="9">
        <f t="shared" si="48"/>
        <v>1.8955666666666669E-2</v>
      </c>
      <c r="S59" s="13">
        <f t="shared" si="49"/>
        <v>8.3490259032281286E-2</v>
      </c>
      <c r="T59" s="2">
        <f t="shared" si="50"/>
        <v>0.01</v>
      </c>
      <c r="U59" s="14">
        <f t="shared" si="51"/>
        <v>8.3490259032281287E-4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1.2834902590322814E-2</v>
      </c>
      <c r="AR59" s="9">
        <f t="shared" si="55"/>
        <v>9.9766666666666666</v>
      </c>
      <c r="AS59" s="1">
        <f t="shared" si="56"/>
        <v>0.19</v>
      </c>
      <c r="AT59" s="1">
        <f t="shared" si="57"/>
        <v>430833.33333333331</v>
      </c>
      <c r="AU59" s="1">
        <f t="shared" si="58"/>
        <v>70228879.57698071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7.2897370565172404</v>
      </c>
      <c r="E60" s="10">
        <f t="shared" si="59"/>
        <v>7.0218900449677397</v>
      </c>
      <c r="F60" s="7" t="s">
        <v>83</v>
      </c>
      <c r="G60" s="1">
        <v>3</v>
      </c>
      <c r="H60" s="9">
        <f t="shared" si="41"/>
        <v>7.2897370565172404</v>
      </c>
      <c r="I60" s="9">
        <f t="shared" si="42"/>
        <v>280.43973705651723</v>
      </c>
      <c r="J60" s="9">
        <f t="shared" si="43"/>
        <v>4.4016883505347743E-2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0.28705892147454676</v>
      </c>
      <c r="P60" s="9">
        <f t="shared" si="46"/>
        <v>1.2635439105715889E-2</v>
      </c>
      <c r="Q60" s="12">
        <f t="shared" si="47"/>
        <v>2.4007334300860188E-3</v>
      </c>
      <c r="R60" s="9">
        <f t="shared" si="48"/>
        <v>1.8955666666666669E-2</v>
      </c>
      <c r="S60" s="13">
        <f t="shared" si="49"/>
        <v>0.12664990750801089</v>
      </c>
      <c r="T60" s="2">
        <f t="shared" si="50"/>
        <v>0.01</v>
      </c>
      <c r="U60" s="14">
        <f t="shared" si="51"/>
        <v>1.2664990750801089E-3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1.326649907508011E-2</v>
      </c>
      <c r="AR60" s="9">
        <f t="shared" si="55"/>
        <v>9.9766666666666666</v>
      </c>
      <c r="AS60" s="1">
        <f t="shared" si="56"/>
        <v>0.19</v>
      </c>
      <c r="AT60" s="1">
        <f t="shared" si="57"/>
        <v>430833.33333333331</v>
      </c>
      <c r="AU60" s="1">
        <f t="shared" si="58"/>
        <v>72590450.873729125</v>
      </c>
    </row>
    <row r="61" spans="1:48" x14ac:dyDescent="0.15">
      <c r="C61" s="7">
        <v>3</v>
      </c>
      <c r="D61" s="8">
        <v>8.6403521903225808</v>
      </c>
      <c r="E61" s="10">
        <f t="shared" si="59"/>
        <v>7.2897370565172404</v>
      </c>
      <c r="F61" s="7" t="s">
        <v>83</v>
      </c>
      <c r="G61" s="1">
        <v>4</v>
      </c>
      <c r="H61" s="9">
        <f t="shared" si="41"/>
        <v>8.6403521903225808</v>
      </c>
      <c r="I61" s="9">
        <f t="shared" si="42"/>
        <v>281.79035219032255</v>
      </c>
      <c r="J61" s="9">
        <f t="shared" si="43"/>
        <v>5.1986504276089106E-2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0.37419014903549752</v>
      </c>
      <c r="P61" s="9">
        <f t="shared" si="46"/>
        <v>1.9452837782904311E-2</v>
      </c>
      <c r="Q61" s="12">
        <f t="shared" si="47"/>
        <v>3.6960391787518193E-3</v>
      </c>
      <c r="R61" s="9">
        <f t="shared" si="48"/>
        <v>1.8955666666666669E-2</v>
      </c>
      <c r="S61" s="13">
        <f t="shared" si="49"/>
        <v>0.19498333895326739</v>
      </c>
      <c r="T61" s="2">
        <f t="shared" si="50"/>
        <v>0.01</v>
      </c>
      <c r="U61" s="14">
        <f t="shared" si="51"/>
        <v>1.9498333895326739E-3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1.3949833389532674E-2</v>
      </c>
      <c r="AR61" s="9">
        <f t="shared" si="55"/>
        <v>9.9766666666666666</v>
      </c>
      <c r="AS61" s="1">
        <f t="shared" si="56"/>
        <v>0.19</v>
      </c>
      <c r="AT61" s="1">
        <f t="shared" si="57"/>
        <v>430833.33333333331</v>
      </c>
      <c r="AU61" s="1">
        <f t="shared" si="58"/>
        <v>76329458.859398678</v>
      </c>
    </row>
    <row r="62" spans="1:48" x14ac:dyDescent="0.15">
      <c r="C62" s="7">
        <v>4</v>
      </c>
      <c r="D62" s="8">
        <v>6.9891665038999999</v>
      </c>
      <c r="E62" s="10">
        <f t="shared" si="59"/>
        <v>8.6403521903225808</v>
      </c>
      <c r="F62" s="7" t="s">
        <v>83</v>
      </c>
      <c r="G62" s="1">
        <v>5</v>
      </c>
      <c r="H62" s="9">
        <f t="shared" si="41"/>
        <v>6.9891665038999999</v>
      </c>
      <c r="I62" s="9">
        <f t="shared" si="42"/>
        <v>280.13916650389996</v>
      </c>
      <c r="J62" s="9">
        <f t="shared" si="43"/>
        <v>4.2407335041605043E-2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0.33700044568996357</v>
      </c>
      <c r="O62" s="9">
        <f t="shared" si="60"/>
        <v>0.11750353222929633</v>
      </c>
      <c r="P62" s="9">
        <f t="shared" si="46"/>
        <v>4.9830116598198054E-3</v>
      </c>
      <c r="Q62" s="12">
        <f t="shared" si="47"/>
        <v>9.4677221536576301E-4</v>
      </c>
      <c r="R62" s="9">
        <f t="shared" si="48"/>
        <v>1.8955666666666669E-2</v>
      </c>
      <c r="S62" s="13">
        <f t="shared" si="49"/>
        <v>4.9946658802069541E-2</v>
      </c>
      <c r="T62" s="2">
        <f t="shared" si="50"/>
        <v>0.01</v>
      </c>
      <c r="U62" s="14">
        <f t="shared" si="51"/>
        <v>4.9946658802069545E-4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1.2499466588020695E-2</v>
      </c>
      <c r="AR62" s="9">
        <f t="shared" si="55"/>
        <v>9.9766666666666666</v>
      </c>
      <c r="AS62" s="1">
        <f t="shared" si="56"/>
        <v>0.19</v>
      </c>
      <c r="AT62" s="1">
        <f t="shared" si="57"/>
        <v>430833.33333333331</v>
      </c>
      <c r="AU62" s="1">
        <f t="shared" si="58"/>
        <v>68393470.664004549</v>
      </c>
    </row>
    <row r="63" spans="1:48" x14ac:dyDescent="0.15">
      <c r="C63" s="7">
        <v>5</v>
      </c>
      <c r="D63" s="8">
        <v>10.908816001870999</v>
      </c>
      <c r="E63" s="10">
        <f t="shared" si="59"/>
        <v>6.9891665038999999</v>
      </c>
      <c r="F63" s="7" t="s">
        <v>85</v>
      </c>
      <c r="G63" s="1">
        <v>6</v>
      </c>
      <c r="H63" s="9">
        <f t="shared" si="41"/>
        <v>10.908816001870999</v>
      </c>
      <c r="I63" s="9">
        <f t="shared" si="42"/>
        <v>284.05881600187098</v>
      </c>
      <c r="J63" s="9">
        <f t="shared" si="43"/>
        <v>6.8506130777599483E-2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0.2122871872361432</v>
      </c>
      <c r="P63" s="9">
        <f t="shared" si="46"/>
        <v>1.4542973811207975E-2</v>
      </c>
      <c r="Q63" s="12">
        <f t="shared" si="47"/>
        <v>2.7631650241295154E-3</v>
      </c>
      <c r="R63" s="9">
        <f t="shared" si="48"/>
        <v>1.8955666666666669E-2</v>
      </c>
      <c r="S63" s="13">
        <f t="shared" si="49"/>
        <v>0.14576986780362153</v>
      </c>
      <c r="T63" s="2">
        <f t="shared" si="50"/>
        <v>0.01</v>
      </c>
      <c r="U63" s="14">
        <f t="shared" si="51"/>
        <v>1.4576986780362154E-3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1.3457698678036216E-2</v>
      </c>
      <c r="AR63" s="9">
        <f t="shared" si="55"/>
        <v>9.9766666666666666</v>
      </c>
      <c r="AS63" s="1">
        <f t="shared" si="56"/>
        <v>0.19</v>
      </c>
      <c r="AT63" s="1">
        <f t="shared" si="57"/>
        <v>430833.33333333331</v>
      </c>
      <c r="AU63" s="1">
        <f t="shared" si="58"/>
        <v>73636639.872568518</v>
      </c>
    </row>
    <row r="64" spans="1:48" x14ac:dyDescent="0.15">
      <c r="C64" s="7">
        <v>6</v>
      </c>
      <c r="D64" s="8">
        <v>12.494538983</v>
      </c>
      <c r="E64" s="10">
        <f t="shared" si="59"/>
        <v>10.908816001870999</v>
      </c>
      <c r="F64" s="7" t="s">
        <v>83</v>
      </c>
      <c r="G64" s="1">
        <v>7</v>
      </c>
      <c r="H64" s="9">
        <f t="shared" si="41"/>
        <v>12.494538983</v>
      </c>
      <c r="I64" s="9">
        <f t="shared" si="42"/>
        <v>285.64453898299996</v>
      </c>
      <c r="J64" s="9">
        <f t="shared" si="43"/>
        <v>8.2864781421650699E-2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0.29751088009160193</v>
      </c>
      <c r="P64" s="9">
        <f t="shared" si="46"/>
        <v>2.4653174049353525E-2</v>
      </c>
      <c r="Q64" s="12">
        <f t="shared" si="47"/>
        <v>4.68410306937717E-3</v>
      </c>
      <c r="R64" s="9">
        <f t="shared" si="48"/>
        <v>1.8955666666666669E-2</v>
      </c>
      <c r="S64" s="13">
        <f t="shared" si="49"/>
        <v>0.24710832658890935</v>
      </c>
      <c r="T64" s="2">
        <f t="shared" si="50"/>
        <v>0.01</v>
      </c>
      <c r="U64" s="14">
        <f t="shared" si="51"/>
        <v>2.4710832658890935E-3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2.2571083265889094E-2</v>
      </c>
      <c r="AR64" s="9">
        <f t="shared" si="55"/>
        <v>9.9766666666666666</v>
      </c>
      <c r="AS64" s="1">
        <f t="shared" si="56"/>
        <v>0.19</v>
      </c>
      <c r="AT64" s="1">
        <f t="shared" si="57"/>
        <v>430833.33333333331</v>
      </c>
      <c r="AU64" s="1">
        <f t="shared" si="58"/>
        <v>123502447.91084629</v>
      </c>
    </row>
    <row r="65" spans="1:48" x14ac:dyDescent="0.15">
      <c r="C65" s="7">
        <v>7</v>
      </c>
      <c r="D65" s="8">
        <v>13.782783292903201</v>
      </c>
      <c r="E65" s="10">
        <f t="shared" si="59"/>
        <v>12.494538983</v>
      </c>
      <c r="F65" s="7" t="s">
        <v>83</v>
      </c>
      <c r="G65" s="1">
        <v>8</v>
      </c>
      <c r="H65" s="9">
        <f t="shared" si="41"/>
        <v>13.782783292903201</v>
      </c>
      <c r="I65" s="9">
        <f t="shared" si="42"/>
        <v>286.9327832929032</v>
      </c>
      <c r="J65" s="9">
        <f t="shared" si="43"/>
        <v>9.6568362494893575E-2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0.37262437270891507</v>
      </c>
      <c r="P65" s="9">
        <f t="shared" si="46"/>
        <v>3.598372549818684E-2</v>
      </c>
      <c r="Q65" s="12">
        <f t="shared" si="47"/>
        <v>6.8369078446554998E-3</v>
      </c>
      <c r="R65" s="9">
        <f t="shared" si="48"/>
        <v>1.8955666666666669E-2</v>
      </c>
      <c r="S65" s="13">
        <f t="shared" si="49"/>
        <v>0.36067883893939362</v>
      </c>
      <c r="T65" s="2">
        <f t="shared" si="50"/>
        <v>0.01</v>
      </c>
      <c r="U65" s="14">
        <f t="shared" si="51"/>
        <v>3.6067883893939365E-3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2.3706788389393937E-2</v>
      </c>
      <c r="AR65" s="9">
        <f t="shared" si="55"/>
        <v>9.9766666666666666</v>
      </c>
      <c r="AS65" s="1">
        <f t="shared" si="56"/>
        <v>0.19</v>
      </c>
      <c r="AT65" s="1">
        <f t="shared" si="57"/>
        <v>430833.33333333331</v>
      </c>
      <c r="AU65" s="1">
        <f t="shared" si="58"/>
        <v>129716698.29508513</v>
      </c>
    </row>
    <row r="66" spans="1:48" x14ac:dyDescent="0.15">
      <c r="C66" s="7">
        <v>8</v>
      </c>
      <c r="D66" s="8">
        <v>15.243897006451601</v>
      </c>
      <c r="E66" s="10">
        <f t="shared" si="59"/>
        <v>13.782783292903201</v>
      </c>
      <c r="F66" s="7" t="s">
        <v>83</v>
      </c>
      <c r="G66" s="1">
        <v>9</v>
      </c>
      <c r="H66" s="9">
        <f t="shared" si="41"/>
        <v>15.243897006451601</v>
      </c>
      <c r="I66" s="9">
        <f t="shared" si="42"/>
        <v>288.3938970064516</v>
      </c>
      <c r="J66" s="9">
        <f t="shared" si="43"/>
        <v>0.11468325277645608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0.4364073138773949</v>
      </c>
      <c r="P66" s="9">
        <f t="shared" si="46"/>
        <v>5.0048610290895489E-2</v>
      </c>
      <c r="Q66" s="12">
        <f t="shared" si="47"/>
        <v>9.5092359552701438E-3</v>
      </c>
      <c r="R66" s="9">
        <f t="shared" si="48"/>
        <v>1.8955666666666669E-2</v>
      </c>
      <c r="S66" s="13">
        <f t="shared" si="49"/>
        <v>0.5016566350574222</v>
      </c>
      <c r="T66" s="2">
        <f t="shared" si="50"/>
        <v>0.01</v>
      </c>
      <c r="U66" s="14">
        <f t="shared" si="51"/>
        <v>5.0165663505742216E-3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2.5116566350574222E-2</v>
      </c>
      <c r="AR66" s="9">
        <f t="shared" si="55"/>
        <v>9.9766666666666666</v>
      </c>
      <c r="AS66" s="1">
        <f t="shared" si="56"/>
        <v>0.19</v>
      </c>
      <c r="AT66" s="1">
        <f t="shared" si="57"/>
        <v>430833.33333333331</v>
      </c>
      <c r="AU66" s="1">
        <f t="shared" si="58"/>
        <v>137430596.08038351</v>
      </c>
    </row>
    <row r="67" spans="1:48" x14ac:dyDescent="0.15">
      <c r="C67" s="7">
        <v>9</v>
      </c>
      <c r="D67" s="8">
        <v>12.365091459666701</v>
      </c>
      <c r="E67" s="10">
        <f t="shared" si="59"/>
        <v>15.243897006451601</v>
      </c>
      <c r="F67" s="7" t="s">
        <v>83</v>
      </c>
      <c r="G67" s="1">
        <v>10</v>
      </c>
      <c r="H67" s="9">
        <f t="shared" si="41"/>
        <v>12.365091459666701</v>
      </c>
      <c r="I67" s="9">
        <f t="shared" si="42"/>
        <v>285.51509145966668</v>
      </c>
      <c r="J67" s="9">
        <f t="shared" si="43"/>
        <v>8.1593993938585754E-2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0.48612537025316604</v>
      </c>
      <c r="P67" s="9">
        <f t="shared" si="46"/>
        <v>3.9664910513829588E-2</v>
      </c>
      <c r="Q67" s="12">
        <f t="shared" si="47"/>
        <v>7.5363329976276218E-3</v>
      </c>
      <c r="R67" s="9">
        <f t="shared" si="48"/>
        <v>1.8955666666666669E-2</v>
      </c>
      <c r="S67" s="13">
        <f t="shared" si="49"/>
        <v>0.39757678430166637</v>
      </c>
      <c r="T67" s="2">
        <f t="shared" si="50"/>
        <v>0.01</v>
      </c>
      <c r="U67" s="14">
        <f t="shared" si="51"/>
        <v>3.9757678430166641E-3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2.4075767843016665E-2</v>
      </c>
      <c r="AR67" s="9">
        <f t="shared" si="55"/>
        <v>9.9766666666666666</v>
      </c>
      <c r="AS67" s="1">
        <f t="shared" si="56"/>
        <v>0.19</v>
      </c>
      <c r="AT67" s="1">
        <f t="shared" si="57"/>
        <v>430833.33333333331</v>
      </c>
      <c r="AU67" s="1">
        <f t="shared" si="58"/>
        <v>131735647.28456858</v>
      </c>
    </row>
    <row r="68" spans="1:48" x14ac:dyDescent="0.15">
      <c r="C68" s="7">
        <v>10</v>
      </c>
      <c r="D68" s="8">
        <v>8.9338137291290298</v>
      </c>
      <c r="E68" s="10">
        <f t="shared" si="59"/>
        <v>12.365091459666701</v>
      </c>
      <c r="F68" s="7" t="s">
        <v>83</v>
      </c>
      <c r="G68" s="1">
        <v>11</v>
      </c>
      <c r="H68" s="9">
        <f t="shared" si="41"/>
        <v>8.9338137291290298</v>
      </c>
      <c r="I68" s="9">
        <f t="shared" si="42"/>
        <v>282.08381372912902</v>
      </c>
      <c r="J68" s="9">
        <f t="shared" si="43"/>
        <v>5.3889257465652048E-2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0.42413743675236965</v>
      </c>
      <c r="O68" s="9">
        <f t="shared" si="60"/>
        <v>0.12208968965363348</v>
      </c>
      <c r="P68" s="9">
        <f t="shared" si="46"/>
        <v>6.5793227196462092E-3</v>
      </c>
      <c r="Q68" s="12">
        <f t="shared" si="47"/>
        <v>1.2500713167327797E-3</v>
      </c>
      <c r="R68" s="9">
        <f t="shared" si="48"/>
        <v>1.8955666666666669E-2</v>
      </c>
      <c r="S68" s="13">
        <f t="shared" si="49"/>
        <v>6.5947103771929916E-2</v>
      </c>
      <c r="T68" s="2">
        <f t="shared" si="50"/>
        <v>0.01</v>
      </c>
      <c r="U68" s="14">
        <f t="shared" si="51"/>
        <v>6.5947103771929916E-4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1.26594710377193E-2</v>
      </c>
      <c r="AR68" s="9">
        <f t="shared" si="55"/>
        <v>9.9766666666666666</v>
      </c>
      <c r="AS68" s="1">
        <f t="shared" si="56"/>
        <v>0.19</v>
      </c>
      <c r="AT68" s="1">
        <f t="shared" si="57"/>
        <v>430833.33333333331</v>
      </c>
      <c r="AU68" s="1">
        <f t="shared" si="58"/>
        <v>69268968.795025557</v>
      </c>
    </row>
    <row r="69" spans="1:48" x14ac:dyDescent="0.15">
      <c r="C69" s="7">
        <v>11</v>
      </c>
      <c r="D69" s="8">
        <v>6.4348188454999997</v>
      </c>
      <c r="E69" s="10">
        <f t="shared" si="59"/>
        <v>8.9338137291290298</v>
      </c>
      <c r="F69" s="7" t="s">
        <v>85</v>
      </c>
      <c r="G69" s="1">
        <v>12</v>
      </c>
      <c r="H69" s="9">
        <f t="shared" si="41"/>
        <v>6.4348188454999997</v>
      </c>
      <c r="I69" s="9">
        <f t="shared" si="42"/>
        <v>279.58481884549997</v>
      </c>
      <c r="J69" s="9">
        <f t="shared" si="43"/>
        <v>3.9583281738657716E-2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0.21527703360065395</v>
      </c>
      <c r="P69" s="9">
        <f t="shared" si="46"/>
        <v>8.5213714728771695E-3</v>
      </c>
      <c r="Q69" s="12">
        <f t="shared" si="47"/>
        <v>1.6190605798466623E-3</v>
      </c>
      <c r="R69" s="9">
        <f t="shared" si="48"/>
        <v>1.8955666666666669E-2</v>
      </c>
      <c r="S69" s="13">
        <f t="shared" si="49"/>
        <v>8.5413011756202833E-2</v>
      </c>
      <c r="T69" s="2">
        <f t="shared" si="50"/>
        <v>0.01</v>
      </c>
      <c r="U69" s="14">
        <f t="shared" si="51"/>
        <v>8.541301175620284E-4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1.2854130117562028E-2</v>
      </c>
      <c r="AR69" s="9">
        <f t="shared" si="55"/>
        <v>9.9766666666666666</v>
      </c>
      <c r="AS69" s="1">
        <f t="shared" si="56"/>
        <v>0.19</v>
      </c>
      <c r="AT69" s="1">
        <f t="shared" si="57"/>
        <v>430833.33333333331</v>
      </c>
      <c r="AU69" s="1">
        <f t="shared" si="58"/>
        <v>70334087.052109033</v>
      </c>
      <c r="AV69" s="1">
        <f>SUM(AU58:AU69)</f>
        <v>1090973162.9392359</v>
      </c>
    </row>
    <row r="70" spans="1:48" x14ac:dyDescent="0.15">
      <c r="C70" s="7">
        <v>12</v>
      </c>
      <c r="D70" s="8">
        <v>5.9614138536451602</v>
      </c>
      <c r="E70" s="10">
        <f t="shared" si="59"/>
        <v>6.4348188454999997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6.3581223665161302</v>
      </c>
      <c r="E73" s="7"/>
      <c r="F73" s="7"/>
      <c r="G73" s="1">
        <v>1</v>
      </c>
      <c r="H73" s="9">
        <f t="shared" ref="H73:H84" si="61">E74</f>
        <v>6.3581223665161302</v>
      </c>
      <c r="I73" s="9">
        <f t="shared" ref="I73:I84" si="62">H73+273.15</f>
        <v>279.50812236651609</v>
      </c>
      <c r="J73" s="9">
        <f t="shared" ref="J73:J84" si="63">EXP(($C$15*(I73-$C$13))/($C$16*I73*$C$13))</f>
        <v>3.9206819405272333E-2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4.2931467248773208E-3</v>
      </c>
      <c r="Q73" s="12">
        <f t="shared" ref="Q73:Q84" si="67">P73*$B$75</f>
        <v>7.7276641047791775E-4</v>
      </c>
      <c r="R73" s="9">
        <f t="shared" ref="R73:R84" si="68">L73*$B$75</f>
        <v>1.9710000000000002E-2</v>
      </c>
      <c r="S73" s="13">
        <f t="shared" ref="S73:S84" si="69">Q73/R73</f>
        <v>3.9206819405272333E-2</v>
      </c>
      <c r="T73" s="2">
        <f t="shared" ref="T73:T84" si="70">$B$74/100</f>
        <v>0.01</v>
      </c>
      <c r="U73" s="14">
        <f t="shared" ref="U73:U84" si="71">S73*T73</f>
        <v>3.9206819405272335E-4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1.2992068194052724E-2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858.33333333333337</v>
      </c>
      <c r="AU73" s="1">
        <f t="shared" ref="AU73:AU84" si="78">AT73*10000*AS73*0.67*AR73*AQ73</f>
        <v>147263.6963322568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7.0218900449677397</v>
      </c>
      <c r="E74" s="10">
        <f t="shared" ref="E74:E85" si="79">D73</f>
        <v>6.3581223665161302</v>
      </c>
      <c r="F74" s="7" t="s">
        <v>83</v>
      </c>
      <c r="G74" s="1">
        <v>2</v>
      </c>
      <c r="H74" s="9">
        <f t="shared" si="61"/>
        <v>7.0218900449677397</v>
      </c>
      <c r="I74" s="9">
        <f t="shared" si="62"/>
        <v>280.17189004496771</v>
      </c>
      <c r="J74" s="9">
        <f t="shared" si="63"/>
        <v>4.2579839556030008E-2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0.21470685327512271</v>
      </c>
      <c r="P74" s="9">
        <f t="shared" si="66"/>
        <v>9.1421833640348005E-3</v>
      </c>
      <c r="Q74" s="12">
        <f t="shared" si="67"/>
        <v>1.645593005526264E-3</v>
      </c>
      <c r="R74" s="9">
        <f t="shared" si="68"/>
        <v>1.9710000000000002E-2</v>
      </c>
      <c r="S74" s="13">
        <f t="shared" si="69"/>
        <v>8.3490259032281272E-2</v>
      </c>
      <c r="T74" s="2">
        <f t="shared" si="70"/>
        <v>0.01</v>
      </c>
      <c r="U74" s="14">
        <f t="shared" si="71"/>
        <v>8.3490259032281276E-4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1.3434902590322814E-2</v>
      </c>
      <c r="AR74" s="9">
        <f t="shared" si="75"/>
        <v>10.950000000000001</v>
      </c>
      <c r="AS74" s="1">
        <f t="shared" si="76"/>
        <v>0.18</v>
      </c>
      <c r="AT74" s="1">
        <f t="shared" si="77"/>
        <v>858.33333333333337</v>
      </c>
      <c r="AU74" s="1">
        <f t="shared" si="78"/>
        <v>152283.17660928066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7.2897370565172404</v>
      </c>
      <c r="E75" s="10">
        <f t="shared" si="79"/>
        <v>7.0218900449677397</v>
      </c>
      <c r="F75" s="7" t="s">
        <v>83</v>
      </c>
      <c r="G75" s="1">
        <v>3</v>
      </c>
      <c r="H75" s="9">
        <f t="shared" si="61"/>
        <v>7.2897370565172404</v>
      </c>
      <c r="I75" s="9">
        <f t="shared" si="62"/>
        <v>280.43973705651723</v>
      </c>
      <c r="J75" s="9">
        <f t="shared" si="63"/>
        <v>4.4016883505347743E-2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0.31506466991108795</v>
      </c>
      <c r="P75" s="9">
        <f t="shared" si="66"/>
        <v>1.3868164872127197E-2</v>
      </c>
      <c r="Q75" s="12">
        <f t="shared" si="67"/>
        <v>2.4962696769828953E-3</v>
      </c>
      <c r="R75" s="9">
        <f t="shared" si="68"/>
        <v>1.9710000000000002E-2</v>
      </c>
      <c r="S75" s="13">
        <f t="shared" si="69"/>
        <v>0.12664990750801092</v>
      </c>
      <c r="T75" s="2">
        <f t="shared" si="70"/>
        <v>0.01</v>
      </c>
      <c r="U75" s="14">
        <f t="shared" si="71"/>
        <v>1.2664990750801092E-3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1.386649907508011E-2</v>
      </c>
      <c r="AR75" s="9">
        <f t="shared" si="75"/>
        <v>10.950000000000001</v>
      </c>
      <c r="AS75" s="1">
        <f t="shared" si="76"/>
        <v>0.18</v>
      </c>
      <c r="AT75" s="1">
        <f t="shared" si="77"/>
        <v>858.33333333333337</v>
      </c>
      <c r="AU75" s="1">
        <f t="shared" si="78"/>
        <v>157175.2763673825</v>
      </c>
    </row>
    <row r="76" spans="1:48" x14ac:dyDescent="0.15">
      <c r="C76" s="7">
        <v>3</v>
      </c>
      <c r="D76" s="8">
        <v>8.6403521903225808</v>
      </c>
      <c r="E76" s="10">
        <f t="shared" si="79"/>
        <v>7.2897370565172404</v>
      </c>
      <c r="F76" s="7" t="s">
        <v>83</v>
      </c>
      <c r="G76" s="1">
        <v>4</v>
      </c>
      <c r="H76" s="9">
        <f t="shared" si="61"/>
        <v>8.6403521903225808</v>
      </c>
      <c r="I76" s="9">
        <f t="shared" si="62"/>
        <v>281.79035219032255</v>
      </c>
      <c r="J76" s="9">
        <f t="shared" si="63"/>
        <v>5.1986504276089106E-2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0.41069650503896077</v>
      </c>
      <c r="P76" s="9">
        <f t="shared" si="66"/>
        <v>2.1350675615382786E-2</v>
      </c>
      <c r="Q76" s="12">
        <f t="shared" si="67"/>
        <v>3.8431216107689013E-3</v>
      </c>
      <c r="R76" s="9">
        <f t="shared" si="68"/>
        <v>1.9710000000000002E-2</v>
      </c>
      <c r="S76" s="13">
        <f t="shared" si="69"/>
        <v>0.19498333895326742</v>
      </c>
      <c r="T76" s="2">
        <f t="shared" si="70"/>
        <v>0.01</v>
      </c>
      <c r="U76" s="14">
        <f t="shared" si="71"/>
        <v>1.9498333895326741E-3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1.4549833389532675E-2</v>
      </c>
      <c r="AR76" s="9">
        <f t="shared" si="75"/>
        <v>10.950000000000001</v>
      </c>
      <c r="AS76" s="1">
        <f t="shared" si="76"/>
        <v>0.18</v>
      </c>
      <c r="AT76" s="1">
        <f t="shared" si="77"/>
        <v>858.33333333333337</v>
      </c>
      <c r="AU76" s="1">
        <f t="shared" si="78"/>
        <v>164920.79736326353</v>
      </c>
    </row>
    <row r="77" spans="1:48" x14ac:dyDescent="0.15">
      <c r="C77" s="7">
        <v>4</v>
      </c>
      <c r="D77" s="8">
        <v>6.9891665038999999</v>
      </c>
      <c r="E77" s="10">
        <f t="shared" si="79"/>
        <v>8.6403521903225808</v>
      </c>
      <c r="F77" s="7" t="s">
        <v>83</v>
      </c>
      <c r="G77" s="1">
        <v>5</v>
      </c>
      <c r="H77" s="9">
        <f t="shared" si="61"/>
        <v>6.9891665038999999</v>
      </c>
      <c r="I77" s="9">
        <f t="shared" si="62"/>
        <v>280.13916650389996</v>
      </c>
      <c r="J77" s="9">
        <f t="shared" si="63"/>
        <v>4.2407335041605043E-2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0.36987853795239906</v>
      </c>
      <c r="O77" s="9">
        <f t="shared" si="80"/>
        <v>0.12896729147117891</v>
      </c>
      <c r="P77" s="9">
        <f t="shared" si="66"/>
        <v>5.4691591388266163E-3</v>
      </c>
      <c r="Q77" s="12">
        <f t="shared" si="67"/>
        <v>9.8444864498879086E-4</v>
      </c>
      <c r="R77" s="9">
        <f t="shared" si="68"/>
        <v>1.9710000000000002E-2</v>
      </c>
      <c r="S77" s="13">
        <f t="shared" si="69"/>
        <v>4.9946658802069548E-2</v>
      </c>
      <c r="T77" s="2">
        <f t="shared" si="70"/>
        <v>0.01</v>
      </c>
      <c r="U77" s="14">
        <f t="shared" si="71"/>
        <v>4.9946658802069545E-4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1.3099466588020695E-2</v>
      </c>
      <c r="AR77" s="9">
        <f t="shared" si="75"/>
        <v>10.950000000000001</v>
      </c>
      <c r="AS77" s="1">
        <f t="shared" si="76"/>
        <v>0.18</v>
      </c>
      <c r="AT77" s="1">
        <f t="shared" si="77"/>
        <v>858.33333333333337</v>
      </c>
      <c r="AU77" s="1">
        <f t="shared" si="78"/>
        <v>148481.0455825564</v>
      </c>
    </row>
    <row r="78" spans="1:48" x14ac:dyDescent="0.15">
      <c r="C78" s="7">
        <v>5</v>
      </c>
      <c r="D78" s="8">
        <v>10.908816001870999</v>
      </c>
      <c r="E78" s="10">
        <f t="shared" si="79"/>
        <v>6.9891665038999999</v>
      </c>
      <c r="F78" s="7" t="s">
        <v>85</v>
      </c>
      <c r="G78" s="1">
        <v>6</v>
      </c>
      <c r="H78" s="9">
        <f t="shared" si="61"/>
        <v>10.908816001870999</v>
      </c>
      <c r="I78" s="9">
        <f t="shared" si="62"/>
        <v>284.05881600187098</v>
      </c>
      <c r="J78" s="9">
        <f t="shared" si="63"/>
        <v>6.8506130777599483E-2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0.23299813233235231</v>
      </c>
      <c r="P78" s="9">
        <f t="shared" si="66"/>
        <v>1.5961800524496559E-2</v>
      </c>
      <c r="Q78" s="12">
        <f t="shared" si="67"/>
        <v>2.8731240944093804E-3</v>
      </c>
      <c r="R78" s="9">
        <f t="shared" si="68"/>
        <v>1.9710000000000002E-2</v>
      </c>
      <c r="S78" s="13">
        <f t="shared" si="69"/>
        <v>0.14576986780362153</v>
      </c>
      <c r="T78" s="2">
        <f t="shared" si="70"/>
        <v>0.01</v>
      </c>
      <c r="U78" s="14">
        <f t="shared" si="71"/>
        <v>1.4576986780362154E-3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1.4057698678036216E-2</v>
      </c>
      <c r="AR78" s="9">
        <f t="shared" si="75"/>
        <v>10.950000000000001</v>
      </c>
      <c r="AS78" s="1">
        <f t="shared" si="76"/>
        <v>0.18</v>
      </c>
      <c r="AT78" s="1">
        <f t="shared" si="77"/>
        <v>858.33333333333337</v>
      </c>
      <c r="AU78" s="1">
        <f t="shared" si="78"/>
        <v>159342.50331293265</v>
      </c>
    </row>
    <row r="79" spans="1:48" x14ac:dyDescent="0.15">
      <c r="C79" s="7">
        <v>6</v>
      </c>
      <c r="D79" s="8">
        <v>12.494538983</v>
      </c>
      <c r="E79" s="10">
        <f t="shared" si="79"/>
        <v>10.908816001870999</v>
      </c>
      <c r="F79" s="7" t="s">
        <v>83</v>
      </c>
      <c r="G79" s="1">
        <v>7</v>
      </c>
      <c r="H79" s="9">
        <f t="shared" si="61"/>
        <v>12.494538983</v>
      </c>
      <c r="I79" s="9">
        <f t="shared" si="62"/>
        <v>285.64453898299996</v>
      </c>
      <c r="J79" s="9">
        <f t="shared" si="63"/>
        <v>8.2864781421650699E-2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0.32653633180785574</v>
      </c>
      <c r="P79" s="9">
        <f t="shared" si="66"/>
        <v>2.7058361761485572E-2</v>
      </c>
      <c r="Q79" s="12">
        <f t="shared" si="67"/>
        <v>4.8705051170674024E-3</v>
      </c>
      <c r="R79" s="9">
        <f t="shared" si="68"/>
        <v>1.9710000000000002E-2</v>
      </c>
      <c r="S79" s="13">
        <f t="shared" si="69"/>
        <v>0.24710832658890927</v>
      </c>
      <c r="T79" s="2">
        <f t="shared" si="70"/>
        <v>0.01</v>
      </c>
      <c r="U79" s="14">
        <f t="shared" si="71"/>
        <v>2.4710832658890926E-3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2.4071083265889096E-2</v>
      </c>
      <c r="AR79" s="9">
        <f t="shared" si="75"/>
        <v>10.950000000000001</v>
      </c>
      <c r="AS79" s="1">
        <f t="shared" si="76"/>
        <v>0.18</v>
      </c>
      <c r="AT79" s="1">
        <f t="shared" si="77"/>
        <v>858.33333333333337</v>
      </c>
      <c r="AU79" s="1">
        <f t="shared" si="78"/>
        <v>272843.14117740188</v>
      </c>
    </row>
    <row r="80" spans="1:48" x14ac:dyDescent="0.15">
      <c r="C80" s="7">
        <v>7</v>
      </c>
      <c r="D80" s="8">
        <v>13.782783292903201</v>
      </c>
      <c r="E80" s="10">
        <f t="shared" si="79"/>
        <v>12.494538983</v>
      </c>
      <c r="F80" s="7" t="s">
        <v>83</v>
      </c>
      <c r="G80" s="1">
        <v>8</v>
      </c>
      <c r="H80" s="9">
        <f t="shared" si="61"/>
        <v>13.782783292903201</v>
      </c>
      <c r="I80" s="9">
        <f t="shared" si="62"/>
        <v>286.9327832929032</v>
      </c>
      <c r="J80" s="9">
        <f t="shared" si="63"/>
        <v>9.6568362494893575E-2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0.40897797004637015</v>
      </c>
      <c r="P80" s="9">
        <f t="shared" si="66"/>
        <v>3.9494332863863599E-2</v>
      </c>
      <c r="Q80" s="12">
        <f t="shared" si="67"/>
        <v>7.1089799154954473E-3</v>
      </c>
      <c r="R80" s="9">
        <f t="shared" si="68"/>
        <v>1.9710000000000002E-2</v>
      </c>
      <c r="S80" s="13">
        <f t="shared" si="69"/>
        <v>0.36067883893939356</v>
      </c>
      <c r="T80" s="2">
        <f t="shared" si="70"/>
        <v>0.01</v>
      </c>
      <c r="U80" s="14">
        <f t="shared" si="71"/>
        <v>3.6067883893939356E-3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2.5206788389393938E-2</v>
      </c>
      <c r="AR80" s="9">
        <f t="shared" si="75"/>
        <v>10.950000000000001</v>
      </c>
      <c r="AS80" s="1">
        <f t="shared" si="76"/>
        <v>0.18</v>
      </c>
      <c r="AT80" s="1">
        <f t="shared" si="77"/>
        <v>858.33333333333337</v>
      </c>
      <c r="AU80" s="1">
        <f t="shared" si="78"/>
        <v>285716.23666402849</v>
      </c>
    </row>
    <row r="81" spans="1:48" x14ac:dyDescent="0.15">
      <c r="C81" s="7">
        <v>8</v>
      </c>
      <c r="D81" s="8">
        <v>15.243897006451601</v>
      </c>
      <c r="E81" s="10">
        <f t="shared" si="79"/>
        <v>13.782783292903201</v>
      </c>
      <c r="F81" s="7" t="s">
        <v>83</v>
      </c>
      <c r="G81" s="1">
        <v>9</v>
      </c>
      <c r="H81" s="9">
        <f t="shared" si="61"/>
        <v>15.243897006451601</v>
      </c>
      <c r="I81" s="9">
        <f t="shared" si="62"/>
        <v>288.3938970064516</v>
      </c>
      <c r="J81" s="9">
        <f t="shared" si="63"/>
        <v>0.11468325277645608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0.47898363718250658</v>
      </c>
      <c r="P81" s="9">
        <f t="shared" si="66"/>
        <v>5.4931401538787727E-2</v>
      </c>
      <c r="Q81" s="12">
        <f t="shared" si="67"/>
        <v>9.8876522769817902E-3</v>
      </c>
      <c r="R81" s="9">
        <f t="shared" si="68"/>
        <v>1.9710000000000002E-2</v>
      </c>
      <c r="S81" s="13">
        <f t="shared" si="69"/>
        <v>0.50165663505742208</v>
      </c>
      <c r="T81" s="2">
        <f t="shared" si="70"/>
        <v>0.01</v>
      </c>
      <c r="U81" s="14">
        <f t="shared" si="71"/>
        <v>5.0165663505742208E-3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2.6616566350574224E-2</v>
      </c>
      <c r="AR81" s="9">
        <f t="shared" si="75"/>
        <v>10.950000000000001</v>
      </c>
      <c r="AS81" s="1">
        <f t="shared" si="76"/>
        <v>0.18</v>
      </c>
      <c r="AT81" s="1">
        <f t="shared" si="77"/>
        <v>858.33333333333337</v>
      </c>
      <c r="AU81" s="1">
        <f t="shared" si="78"/>
        <v>301695.91830287618</v>
      </c>
    </row>
    <row r="82" spans="1:48" x14ac:dyDescent="0.15">
      <c r="C82" s="7">
        <v>9</v>
      </c>
      <c r="D82" s="8">
        <v>12.365091459666701</v>
      </c>
      <c r="E82" s="10">
        <f t="shared" si="79"/>
        <v>15.243897006451601</v>
      </c>
      <c r="F82" s="7" t="s">
        <v>83</v>
      </c>
      <c r="G82" s="1">
        <v>10</v>
      </c>
      <c r="H82" s="9">
        <f t="shared" si="61"/>
        <v>12.365091459666701</v>
      </c>
      <c r="I82" s="9">
        <f t="shared" si="62"/>
        <v>285.51509145966668</v>
      </c>
      <c r="J82" s="9">
        <f t="shared" si="63"/>
        <v>8.1593993938585754E-2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0.5335522356437189</v>
      </c>
      <c r="P82" s="9">
        <f t="shared" si="66"/>
        <v>4.3534657881032481E-2</v>
      </c>
      <c r="Q82" s="12">
        <f t="shared" si="67"/>
        <v>7.8362384185858454E-3</v>
      </c>
      <c r="R82" s="9">
        <f t="shared" si="68"/>
        <v>1.9710000000000002E-2</v>
      </c>
      <c r="S82" s="13">
        <f t="shared" si="69"/>
        <v>0.39757678430166637</v>
      </c>
      <c r="T82" s="2">
        <f t="shared" si="70"/>
        <v>0.01</v>
      </c>
      <c r="U82" s="14">
        <f t="shared" si="71"/>
        <v>3.9757678430166641E-3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2.5575767843016666E-2</v>
      </c>
      <c r="AR82" s="9">
        <f t="shared" si="75"/>
        <v>10.950000000000001</v>
      </c>
      <c r="AS82" s="1">
        <f t="shared" si="76"/>
        <v>0.18</v>
      </c>
      <c r="AT82" s="1">
        <f t="shared" si="77"/>
        <v>858.33333333333337</v>
      </c>
      <c r="AU82" s="1">
        <f t="shared" si="78"/>
        <v>289898.57910555083</v>
      </c>
    </row>
    <row r="83" spans="1:48" x14ac:dyDescent="0.15">
      <c r="C83" s="7">
        <v>10</v>
      </c>
      <c r="D83" s="8">
        <v>8.9338137291290298</v>
      </c>
      <c r="E83" s="10">
        <f t="shared" si="79"/>
        <v>12.365091459666701</v>
      </c>
      <c r="F83" s="7" t="s">
        <v>83</v>
      </c>
      <c r="G83" s="1">
        <v>11</v>
      </c>
      <c r="H83" s="9">
        <f t="shared" si="61"/>
        <v>8.9338137291290298</v>
      </c>
      <c r="I83" s="9">
        <f t="shared" si="62"/>
        <v>282.08381372912902</v>
      </c>
      <c r="J83" s="9">
        <f t="shared" si="63"/>
        <v>5.3889257465652048E-2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0.46551669887455205</v>
      </c>
      <c r="O83" s="9">
        <f t="shared" si="80"/>
        <v>0.13400087888813439</v>
      </c>
      <c r="P83" s="9">
        <f t="shared" si="66"/>
        <v>7.2212078630263321E-3</v>
      </c>
      <c r="Q83" s="12">
        <f t="shared" si="67"/>
        <v>1.2998174153447397E-3</v>
      </c>
      <c r="R83" s="9">
        <f t="shared" si="68"/>
        <v>1.9710000000000002E-2</v>
      </c>
      <c r="S83" s="13">
        <f t="shared" si="69"/>
        <v>6.5947103771929957E-2</v>
      </c>
      <c r="T83" s="2">
        <f t="shared" si="70"/>
        <v>0.01</v>
      </c>
      <c r="U83" s="14">
        <f t="shared" si="71"/>
        <v>6.594710377192996E-4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1.32594710377193E-2</v>
      </c>
      <c r="AR83" s="9">
        <f t="shared" si="75"/>
        <v>10.950000000000001</v>
      </c>
      <c r="AS83" s="1">
        <f t="shared" si="76"/>
        <v>0.18</v>
      </c>
      <c r="AT83" s="1">
        <f t="shared" si="77"/>
        <v>858.33333333333337</v>
      </c>
      <c r="AU83" s="1">
        <f t="shared" si="78"/>
        <v>150294.67881941173</v>
      </c>
    </row>
    <row r="84" spans="1:48" x14ac:dyDescent="0.15">
      <c r="C84" s="7">
        <v>11</v>
      </c>
      <c r="D84" s="8">
        <v>6.4348188454999997</v>
      </c>
      <c r="E84" s="10">
        <f t="shared" si="79"/>
        <v>8.9338137291290298</v>
      </c>
      <c r="F84" s="7" t="s">
        <v>85</v>
      </c>
      <c r="G84" s="1">
        <v>12</v>
      </c>
      <c r="H84" s="9">
        <f t="shared" si="61"/>
        <v>6.4348188454999997</v>
      </c>
      <c r="I84" s="9">
        <f t="shared" si="62"/>
        <v>279.58481884549997</v>
      </c>
      <c r="J84" s="9">
        <f t="shared" si="63"/>
        <v>3.9583281738657716E-2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0.23627967102510808</v>
      </c>
      <c r="P84" s="9">
        <f t="shared" si="66"/>
        <v>9.3527247873042129E-3</v>
      </c>
      <c r="Q84" s="12">
        <f t="shared" si="67"/>
        <v>1.6834904617147582E-3</v>
      </c>
      <c r="R84" s="9">
        <f t="shared" si="68"/>
        <v>1.9710000000000002E-2</v>
      </c>
      <c r="S84" s="13">
        <f t="shared" si="69"/>
        <v>8.5413011756202847E-2</v>
      </c>
      <c r="T84" s="2">
        <f t="shared" si="70"/>
        <v>0.01</v>
      </c>
      <c r="U84" s="14">
        <f t="shared" si="71"/>
        <v>8.5413011756202851E-4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1.3454130117562028E-2</v>
      </c>
      <c r="AR84" s="9">
        <f t="shared" si="75"/>
        <v>10.950000000000001</v>
      </c>
      <c r="AS84" s="1">
        <f t="shared" si="76"/>
        <v>0.18</v>
      </c>
      <c r="AT84" s="1">
        <f t="shared" si="77"/>
        <v>858.33333333333337</v>
      </c>
      <c r="AU84" s="1">
        <f t="shared" si="78"/>
        <v>152501.11856357797</v>
      </c>
      <c r="AV84" s="1">
        <f>SUM(AU73:AU84)</f>
        <v>2382416.1682005194</v>
      </c>
    </row>
    <row r="85" spans="1:48" x14ac:dyDescent="0.15">
      <c r="C85" s="7">
        <v>12</v>
      </c>
      <c r="D85" s="8">
        <v>5.9614138536451602</v>
      </c>
      <c r="E85" s="10">
        <f t="shared" si="79"/>
        <v>6.4348188454999997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6.3581223665161302</v>
      </c>
      <c r="E89" s="7"/>
      <c r="F89" s="7"/>
      <c r="G89" s="1">
        <v>1</v>
      </c>
      <c r="H89" s="9">
        <f t="shared" ref="H89:H100" si="81">E90</f>
        <v>6.3581223665161302</v>
      </c>
      <c r="I89" s="9">
        <f t="shared" ref="I89:I100" si="82">H89+273.15</f>
        <v>279.50812236651609</v>
      </c>
      <c r="J89" s="9">
        <f t="shared" ref="J89:J100" si="83">EXP(($C$15*(I89-$C$13))/($C$16*I89*$C$13))</f>
        <v>3.9206819405272333E-2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0.20800295882030617</v>
      </c>
      <c r="Q89" s="12">
        <f t="shared" ref="Q89:Q100" si="87">P89*$B$91</f>
        <v>9.360133146913778E-2</v>
      </c>
      <c r="R89" s="9">
        <f t="shared" ref="R89:R100" si="88">L89*$B$91</f>
        <v>2.3873737500000001</v>
      </c>
      <c r="S89" s="13">
        <f t="shared" ref="S89:S100" si="89">Q89/R89</f>
        <v>3.9206819405272333E-2</v>
      </c>
      <c r="T89" s="2">
        <f t="shared" ref="T89:T100" si="90">$B$90/100</f>
        <v>0.51</v>
      </c>
      <c r="U89" s="14">
        <f t="shared" ref="U89:U100" si="91">S89*T89</f>
        <v>1.9995477896688891E-2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3.63656365858517E-2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130908.33333333333</v>
      </c>
      <c r="AN89" s="1">
        <f t="shared" ref="AN89:AN100" si="96">AM89*10000*AK89*AJ89</f>
        <v>495217761.23209321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7.0218900449677397</v>
      </c>
      <c r="E90" s="10">
        <f t="shared" ref="E90:E101" si="97">D89</f>
        <v>6.3581223665161302</v>
      </c>
      <c r="F90" s="7" t="s">
        <v>83</v>
      </c>
      <c r="G90" s="1">
        <v>2</v>
      </c>
      <c r="H90" s="9">
        <f t="shared" si="81"/>
        <v>7.0218900449677397</v>
      </c>
      <c r="I90" s="9">
        <f t="shared" si="82"/>
        <v>280.17189004496771</v>
      </c>
      <c r="J90" s="9">
        <f t="shared" si="83"/>
        <v>4.2579839556030008E-2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10.402547041179695</v>
      </c>
      <c r="P90" s="9">
        <f t="shared" si="86"/>
        <v>0.4429387839874861</v>
      </c>
      <c r="Q90" s="12">
        <f t="shared" si="87"/>
        <v>0.19932245279436875</v>
      </c>
      <c r="R90" s="9">
        <f t="shared" si="88"/>
        <v>2.3873737500000001</v>
      </c>
      <c r="S90" s="13">
        <f t="shared" si="89"/>
        <v>8.3490259032281286E-2</v>
      </c>
      <c r="T90" s="2">
        <f t="shared" si="90"/>
        <v>0.51</v>
      </c>
      <c r="U90" s="14">
        <f t="shared" si="91"/>
        <v>4.258003210646346E-2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4.3174879680098734E-2</v>
      </c>
      <c r="AK90" s="9">
        <f t="shared" si="93"/>
        <v>10.4025</v>
      </c>
      <c r="AL90" s="1">
        <f t="shared" si="94"/>
        <v>0.45</v>
      </c>
      <c r="AM90" s="17">
        <f t="shared" si="95"/>
        <v>130908.33333333333</v>
      </c>
      <c r="AN90" s="1">
        <f t="shared" si="96"/>
        <v>587944259.03056788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7.2897370565172404</v>
      </c>
      <c r="E91" s="10">
        <f t="shared" si="97"/>
        <v>7.0218900449677397</v>
      </c>
      <c r="F91" s="7" t="s">
        <v>83</v>
      </c>
      <c r="G91" s="1">
        <v>3</v>
      </c>
      <c r="H91" s="9">
        <f t="shared" si="81"/>
        <v>7.2897370565172404</v>
      </c>
      <c r="I91" s="9">
        <f t="shared" si="82"/>
        <v>280.43973705651723</v>
      </c>
      <c r="J91" s="9">
        <f t="shared" si="83"/>
        <v>4.4016883505347743E-2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15.264883257192208</v>
      </c>
      <c r="P91" s="9">
        <f t="shared" si="86"/>
        <v>0.67191258805456267</v>
      </c>
      <c r="Q91" s="12">
        <f t="shared" si="87"/>
        <v>0.30236066462455319</v>
      </c>
      <c r="R91" s="9">
        <f t="shared" si="88"/>
        <v>2.3873737500000001</v>
      </c>
      <c r="S91" s="13">
        <f t="shared" si="89"/>
        <v>0.12664990750801092</v>
      </c>
      <c r="T91" s="2">
        <f t="shared" si="90"/>
        <v>0.51</v>
      </c>
      <c r="U91" s="14">
        <f t="shared" si="91"/>
        <v>6.4591452829085572E-2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4.9811323027969298E-2</v>
      </c>
      <c r="AK91" s="9">
        <f t="shared" si="93"/>
        <v>10.4025</v>
      </c>
      <c r="AL91" s="1">
        <f t="shared" si="94"/>
        <v>0.45</v>
      </c>
      <c r="AM91" s="17">
        <f t="shared" si="95"/>
        <v>130908.33333333333</v>
      </c>
      <c r="AN91" s="1">
        <f t="shared" si="96"/>
        <v>678317614.91882169</v>
      </c>
    </row>
    <row r="92" spans="1:48" x14ac:dyDescent="0.15">
      <c r="C92" s="7">
        <v>3</v>
      </c>
      <c r="D92" s="8">
        <v>8.6403521903225808</v>
      </c>
      <c r="E92" s="10">
        <f t="shared" si="97"/>
        <v>7.2897370565172404</v>
      </c>
      <c r="F92" s="7" t="s">
        <v>83</v>
      </c>
      <c r="G92" s="1">
        <v>4</v>
      </c>
      <c r="H92" s="9">
        <f t="shared" si="81"/>
        <v>8.6403521903225808</v>
      </c>
      <c r="I92" s="9">
        <f t="shared" si="82"/>
        <v>281.79035219032255</v>
      </c>
      <c r="J92" s="9">
        <f t="shared" si="83"/>
        <v>5.1986504276089106E-2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19.898245669137644</v>
      </c>
      <c r="P92" s="9">
        <f t="shared" si="86"/>
        <v>1.0344402335652956</v>
      </c>
      <c r="Q92" s="12">
        <f t="shared" si="87"/>
        <v>0.465498105104383</v>
      </c>
      <c r="R92" s="9">
        <f t="shared" si="88"/>
        <v>2.3873737500000001</v>
      </c>
      <c r="S92" s="13">
        <f t="shared" si="89"/>
        <v>0.19498333895326736</v>
      </c>
      <c r="T92" s="2">
        <f t="shared" si="90"/>
        <v>0.51</v>
      </c>
      <c r="U92" s="14">
        <f t="shared" si="91"/>
        <v>9.9441502866166362E-2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6.0318613114149155E-2</v>
      </c>
      <c r="AK92" s="9">
        <f t="shared" si="93"/>
        <v>10.4025</v>
      </c>
      <c r="AL92" s="1">
        <f t="shared" si="94"/>
        <v>0.45</v>
      </c>
      <c r="AM92" s="17">
        <f t="shared" si="95"/>
        <v>130908.33333333333</v>
      </c>
      <c r="AN92" s="1">
        <f t="shared" si="96"/>
        <v>821403152.84994018</v>
      </c>
    </row>
    <row r="93" spans="1:48" x14ac:dyDescent="0.15">
      <c r="C93" s="7">
        <v>4</v>
      </c>
      <c r="D93" s="8">
        <v>6.9891665038999999</v>
      </c>
      <c r="E93" s="10">
        <f t="shared" si="97"/>
        <v>8.6403521903225808</v>
      </c>
      <c r="F93" s="7" t="s">
        <v>83</v>
      </c>
      <c r="G93" s="1">
        <v>5</v>
      </c>
      <c r="H93" s="9">
        <f t="shared" si="81"/>
        <v>6.9891665038999999</v>
      </c>
      <c r="I93" s="9">
        <f t="shared" si="82"/>
        <v>280.13916650389996</v>
      </c>
      <c r="J93" s="9">
        <f t="shared" si="83"/>
        <v>4.2407335041605043E-2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17.92061516379373</v>
      </c>
      <c r="O93" s="9">
        <f t="shared" si="98"/>
        <v>6.2484652717786204</v>
      </c>
      <c r="P93" s="9">
        <f t="shared" si="86"/>
        <v>0.2649807602761497</v>
      </c>
      <c r="Q93" s="12">
        <f t="shared" si="87"/>
        <v>0.11924134212426736</v>
      </c>
      <c r="R93" s="9">
        <f t="shared" si="88"/>
        <v>2.3873737500000001</v>
      </c>
      <c r="S93" s="13">
        <f t="shared" si="89"/>
        <v>4.9946658802069575E-2</v>
      </c>
      <c r="T93" s="2">
        <f t="shared" si="90"/>
        <v>0.51</v>
      </c>
      <c r="U93" s="14">
        <f t="shared" si="91"/>
        <v>2.5472795989055483E-2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3.059104799070023E-2</v>
      </c>
      <c r="AK93" s="9">
        <f t="shared" si="93"/>
        <v>10.4025</v>
      </c>
      <c r="AL93" s="1">
        <f t="shared" si="94"/>
        <v>0.45</v>
      </c>
      <c r="AM93" s="17">
        <f t="shared" si="95"/>
        <v>130908.33333333333</v>
      </c>
      <c r="AN93" s="1">
        <f t="shared" si="96"/>
        <v>416580918.74547309</v>
      </c>
    </row>
    <row r="94" spans="1:48" x14ac:dyDescent="0.15">
      <c r="C94" s="7">
        <v>5</v>
      </c>
      <c r="D94" s="8">
        <v>10.908816001870999</v>
      </c>
      <c r="E94" s="10">
        <f t="shared" si="97"/>
        <v>6.9891665038999999</v>
      </c>
      <c r="F94" s="7" t="s">
        <v>85</v>
      </c>
      <c r="G94" s="1">
        <v>6</v>
      </c>
      <c r="H94" s="9">
        <f t="shared" si="81"/>
        <v>10.908816001870999</v>
      </c>
      <c r="I94" s="9">
        <f t="shared" si="82"/>
        <v>284.05881600187098</v>
      </c>
      <c r="J94" s="9">
        <f t="shared" si="83"/>
        <v>6.8506130777599483E-2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11.288759511502471</v>
      </c>
      <c r="P94" s="9">
        <f t="shared" si="86"/>
        <v>0.7733492354118584</v>
      </c>
      <c r="Q94" s="12">
        <f t="shared" si="87"/>
        <v>0.34800715593533627</v>
      </c>
      <c r="R94" s="9">
        <f t="shared" si="88"/>
        <v>2.3873737500000001</v>
      </c>
      <c r="S94" s="13">
        <f t="shared" si="89"/>
        <v>0.14576986780362156</v>
      </c>
      <c r="T94" s="2">
        <f t="shared" si="90"/>
        <v>0.51</v>
      </c>
      <c r="U94" s="14">
        <f t="shared" si="91"/>
        <v>7.4342632579846996E-2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4.8543303722823873E-2</v>
      </c>
      <c r="AK94" s="9">
        <f t="shared" si="93"/>
        <v>10.4025</v>
      </c>
      <c r="AL94" s="1">
        <f t="shared" si="94"/>
        <v>0.45</v>
      </c>
      <c r="AM94" s="17">
        <f t="shared" si="95"/>
        <v>130908.33333333333</v>
      </c>
      <c r="AN94" s="1">
        <f t="shared" si="96"/>
        <v>661050058.49888265</v>
      </c>
    </row>
    <row r="95" spans="1:48" x14ac:dyDescent="0.15">
      <c r="C95" s="7">
        <v>6</v>
      </c>
      <c r="D95" s="8">
        <v>12.494538983</v>
      </c>
      <c r="E95" s="10">
        <f t="shared" si="97"/>
        <v>10.908816001870999</v>
      </c>
      <c r="F95" s="7" t="s">
        <v>83</v>
      </c>
      <c r="G95" s="1">
        <v>7</v>
      </c>
      <c r="H95" s="9">
        <f t="shared" si="81"/>
        <v>12.494538983</v>
      </c>
      <c r="I95" s="9">
        <f t="shared" si="82"/>
        <v>285.64453898299996</v>
      </c>
      <c r="J95" s="9">
        <f t="shared" si="83"/>
        <v>8.2864781421650699E-2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15.820685276090613</v>
      </c>
      <c r="P95" s="9">
        <f t="shared" si="86"/>
        <v>1.3109776273439762</v>
      </c>
      <c r="Q95" s="12">
        <f t="shared" si="87"/>
        <v>0.58993993230478925</v>
      </c>
      <c r="R95" s="9">
        <f t="shared" si="88"/>
        <v>2.3873737500000001</v>
      </c>
      <c r="S95" s="13">
        <f t="shared" si="89"/>
        <v>0.24710832658890935</v>
      </c>
      <c r="T95" s="2">
        <f t="shared" si="90"/>
        <v>0.51</v>
      </c>
      <c r="U95" s="14">
        <f t="shared" si="91"/>
        <v>0.12602524656034378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8.4451611837943641E-2</v>
      </c>
      <c r="AK95" s="9">
        <f t="shared" si="93"/>
        <v>10.4025</v>
      </c>
      <c r="AL95" s="1">
        <f t="shared" si="94"/>
        <v>0.45</v>
      </c>
      <c r="AM95" s="17">
        <f t="shared" si="95"/>
        <v>130908.33333333333</v>
      </c>
      <c r="AN95" s="1">
        <f t="shared" si="96"/>
        <v>1150040039.807781</v>
      </c>
    </row>
    <row r="96" spans="1:48" x14ac:dyDescent="0.15">
      <c r="C96" s="7">
        <v>7</v>
      </c>
      <c r="D96" s="8">
        <v>13.782783292903201</v>
      </c>
      <c r="E96" s="10">
        <f t="shared" si="97"/>
        <v>12.494538983</v>
      </c>
      <c r="F96" s="7" t="s">
        <v>83</v>
      </c>
      <c r="G96" s="1">
        <v>8</v>
      </c>
      <c r="H96" s="9">
        <f t="shared" si="81"/>
        <v>13.782783292903201</v>
      </c>
      <c r="I96" s="9">
        <f t="shared" si="82"/>
        <v>286.9327832929032</v>
      </c>
      <c r="J96" s="9">
        <f t="shared" si="83"/>
        <v>9.6568362494893575E-2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19.814982648746636</v>
      </c>
      <c r="P96" s="9">
        <f t="shared" si="86"/>
        <v>1.9135004272541916</v>
      </c>
      <c r="Q96" s="12">
        <f t="shared" si="87"/>
        <v>0.86107519226438622</v>
      </c>
      <c r="R96" s="9">
        <f t="shared" si="88"/>
        <v>2.3873737500000001</v>
      </c>
      <c r="S96" s="13">
        <f t="shared" si="89"/>
        <v>0.36067883893939362</v>
      </c>
      <c r="T96" s="2">
        <f t="shared" si="90"/>
        <v>0.51</v>
      </c>
      <c r="U96" s="14">
        <f t="shared" si="91"/>
        <v>0.18394620785909074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0.10191478166951586</v>
      </c>
      <c r="AK96" s="9">
        <f t="shared" si="93"/>
        <v>10.4025</v>
      </c>
      <c r="AL96" s="1">
        <f t="shared" si="94"/>
        <v>0.45</v>
      </c>
      <c r="AM96" s="17">
        <f t="shared" si="95"/>
        <v>130908.33333333333</v>
      </c>
      <c r="AN96" s="1">
        <f t="shared" si="96"/>
        <v>1387848935.2354941</v>
      </c>
    </row>
    <row r="97" spans="1:50" x14ac:dyDescent="0.15">
      <c r="C97" s="7">
        <v>8</v>
      </c>
      <c r="D97" s="8">
        <v>15.243897006451601</v>
      </c>
      <c r="E97" s="10">
        <f t="shared" si="97"/>
        <v>13.782783292903201</v>
      </c>
      <c r="F97" s="7" t="s">
        <v>83</v>
      </c>
      <c r="G97" s="1">
        <v>9</v>
      </c>
      <c r="H97" s="9">
        <f t="shared" si="81"/>
        <v>15.243897006451601</v>
      </c>
      <c r="I97" s="9">
        <f t="shared" si="82"/>
        <v>288.3938970064516</v>
      </c>
      <c r="J97" s="9">
        <f t="shared" si="83"/>
        <v>0.11468325277645608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23.206757221492445</v>
      </c>
      <c r="P97" s="9">
        <f t="shared" si="86"/>
        <v>2.6614264045542657</v>
      </c>
      <c r="Q97" s="12">
        <f t="shared" si="87"/>
        <v>1.1976418820494197</v>
      </c>
      <c r="R97" s="9">
        <f t="shared" si="88"/>
        <v>2.3873737500000001</v>
      </c>
      <c r="S97" s="13">
        <f t="shared" si="89"/>
        <v>0.50165663505742231</v>
      </c>
      <c r="T97" s="2">
        <f t="shared" si="90"/>
        <v>0.51</v>
      </c>
      <c r="U97" s="14">
        <f t="shared" si="91"/>
        <v>0.25584488387928539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0.12359223248960455</v>
      </c>
      <c r="AK97" s="9">
        <f t="shared" si="93"/>
        <v>10.4025</v>
      </c>
      <c r="AL97" s="1">
        <f t="shared" si="94"/>
        <v>0.45</v>
      </c>
      <c r="AM97" s="17">
        <f t="shared" si="95"/>
        <v>130908.33333333333</v>
      </c>
      <c r="AN97" s="1">
        <f t="shared" si="96"/>
        <v>1683046810.817842</v>
      </c>
    </row>
    <row r="98" spans="1:50" x14ac:dyDescent="0.15">
      <c r="C98" s="7">
        <v>9</v>
      </c>
      <c r="D98" s="8">
        <v>12.365091459666701</v>
      </c>
      <c r="E98" s="10">
        <f t="shared" si="97"/>
        <v>15.243897006451601</v>
      </c>
      <c r="F98" s="7" t="s">
        <v>83</v>
      </c>
      <c r="G98" s="1">
        <v>10</v>
      </c>
      <c r="H98" s="9">
        <f t="shared" si="81"/>
        <v>12.365091459666701</v>
      </c>
      <c r="I98" s="9">
        <f t="shared" si="82"/>
        <v>285.51509145966668</v>
      </c>
      <c r="J98" s="9">
        <f t="shared" si="83"/>
        <v>8.1593993938585754E-2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25.850605816938181</v>
      </c>
      <c r="P98" s="9">
        <f t="shared" si="86"/>
        <v>2.1092541743360234</v>
      </c>
      <c r="Q98" s="12">
        <f t="shared" si="87"/>
        <v>0.94916437845121049</v>
      </c>
      <c r="R98" s="9">
        <f t="shared" si="88"/>
        <v>2.3873737500000001</v>
      </c>
      <c r="S98" s="13">
        <f t="shared" si="89"/>
        <v>0.39757678430166643</v>
      </c>
      <c r="T98" s="2">
        <f t="shared" si="90"/>
        <v>0.51</v>
      </c>
      <c r="U98" s="14">
        <f t="shared" si="91"/>
        <v>0.20276415999384989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0.10438239423814574</v>
      </c>
      <c r="AK98" s="9">
        <f t="shared" si="93"/>
        <v>10.4025</v>
      </c>
      <c r="AL98" s="1">
        <f t="shared" si="94"/>
        <v>0.45</v>
      </c>
      <c r="AM98" s="17">
        <f t="shared" si="95"/>
        <v>130908.33333333333</v>
      </c>
      <c r="AN98" s="1">
        <f t="shared" si="96"/>
        <v>1421452240.0735703</v>
      </c>
    </row>
    <row r="99" spans="1:50" x14ac:dyDescent="0.15">
      <c r="C99" s="7">
        <v>10</v>
      </c>
      <c r="D99" s="8">
        <v>8.9338137291290298</v>
      </c>
      <c r="E99" s="10">
        <f t="shared" si="97"/>
        <v>12.365091459666701</v>
      </c>
      <c r="F99" s="7" t="s">
        <v>83</v>
      </c>
      <c r="G99" s="1">
        <v>11</v>
      </c>
      <c r="H99" s="9">
        <f t="shared" si="81"/>
        <v>8.9338137291290298</v>
      </c>
      <c r="I99" s="9">
        <f t="shared" si="82"/>
        <v>282.08381372912902</v>
      </c>
      <c r="J99" s="9">
        <f t="shared" si="83"/>
        <v>5.3889257465652048E-2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22.55428406047205</v>
      </c>
      <c r="O99" s="9">
        <f t="shared" si="98"/>
        <v>6.4923425821301066</v>
      </c>
      <c r="P99" s="9">
        <f t="shared" si="86"/>
        <v>0.34986752096362556</v>
      </c>
      <c r="Q99" s="12">
        <f t="shared" si="87"/>
        <v>0.15744038443363151</v>
      </c>
      <c r="R99" s="9">
        <f t="shared" si="88"/>
        <v>2.3873737500000001</v>
      </c>
      <c r="S99" s="13">
        <f t="shared" si="89"/>
        <v>6.594710377192993E-2</v>
      </c>
      <c r="T99" s="2">
        <f t="shared" si="90"/>
        <v>0.51</v>
      </c>
      <c r="U99" s="14">
        <f t="shared" si="91"/>
        <v>3.3633022923684266E-2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4.0477356411490806E-2</v>
      </c>
      <c r="AK99" s="9">
        <f t="shared" si="93"/>
        <v>10.4025</v>
      </c>
      <c r="AL99" s="1">
        <f t="shared" si="94"/>
        <v>0.45</v>
      </c>
      <c r="AM99" s="17">
        <f t="shared" si="95"/>
        <v>130908.33333333333</v>
      </c>
      <c r="AN99" s="1">
        <f t="shared" si="96"/>
        <v>551210090.20066702</v>
      </c>
    </row>
    <row r="100" spans="1:50" x14ac:dyDescent="0.15">
      <c r="C100" s="7">
        <v>11</v>
      </c>
      <c r="D100" s="8">
        <v>6.4348188454999997</v>
      </c>
      <c r="E100" s="10">
        <f t="shared" si="97"/>
        <v>8.9338137291290298</v>
      </c>
      <c r="F100" s="7" t="s">
        <v>85</v>
      </c>
      <c r="G100" s="1">
        <v>12</v>
      </c>
      <c r="H100" s="9">
        <f t="shared" si="81"/>
        <v>6.4348188454999997</v>
      </c>
      <c r="I100" s="9">
        <f t="shared" si="82"/>
        <v>279.58481884549997</v>
      </c>
      <c r="J100" s="9">
        <f t="shared" si="83"/>
        <v>3.9583281738657716E-2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11.447750061166481</v>
      </c>
      <c r="P100" s="9">
        <f t="shared" si="86"/>
        <v>0.45313951594488894</v>
      </c>
      <c r="Q100" s="12">
        <f t="shared" si="87"/>
        <v>0.20391278217520004</v>
      </c>
      <c r="R100" s="9">
        <f t="shared" si="88"/>
        <v>2.3873737500000001</v>
      </c>
      <c r="S100" s="13">
        <f t="shared" si="89"/>
        <v>8.5413011756202833E-2</v>
      </c>
      <c r="T100" s="2">
        <f t="shared" si="90"/>
        <v>0.51</v>
      </c>
      <c r="U100" s="14">
        <f t="shared" si="91"/>
        <v>4.3560635995663448E-2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4.3470531752692526E-2</v>
      </c>
      <c r="AK100" s="9">
        <f t="shared" si="93"/>
        <v>10.4025</v>
      </c>
      <c r="AL100" s="1">
        <f t="shared" si="94"/>
        <v>0.45</v>
      </c>
      <c r="AM100" s="17">
        <f t="shared" si="95"/>
        <v>130908.33333333333</v>
      </c>
      <c r="AN100" s="1">
        <f t="shared" si="96"/>
        <v>591970371.90082872</v>
      </c>
      <c r="AO100" s="1">
        <f>SUM(AN89:AN100)</f>
        <v>10446082253.311962</v>
      </c>
    </row>
    <row r="101" spans="1:50" x14ac:dyDescent="0.15">
      <c r="C101" s="7">
        <v>12</v>
      </c>
      <c r="D101" s="8">
        <v>5.9614138536451602</v>
      </c>
      <c r="E101" s="10">
        <f t="shared" si="97"/>
        <v>6.4348188454999997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6.3581223665161302</v>
      </c>
      <c r="E105" s="7"/>
      <c r="F105" s="7"/>
      <c r="G105" s="1">
        <v>1</v>
      </c>
      <c r="H105" s="9">
        <f t="shared" ref="H105:H116" si="99">E106</f>
        <v>6.3581223665161302</v>
      </c>
      <c r="I105" s="9">
        <f t="shared" ref="I105:I116" si="100">H105+273.15</f>
        <v>279.50812236651609</v>
      </c>
      <c r="J105" s="9">
        <f t="shared" ref="J105:J116" si="101">EXP(($C$15*(I105-$C$13))/($C$16*I105*$C$13))</f>
        <v>3.9206819405272333E-2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2.5401714392569271E-2</v>
      </c>
      <c r="Q105" s="12">
        <f t="shared" ref="Q105:Q116" si="105">P105*$B$107</f>
        <v>7.6205143177707811E-3</v>
      </c>
      <c r="R105" s="9">
        <f t="shared" ref="R105:R116" si="106">L105*$B$107</f>
        <v>0.19436706250000002</v>
      </c>
      <c r="S105" s="13">
        <f t="shared" ref="S105:S116" si="107">Q105/R105</f>
        <v>3.9206819405272333E-2</v>
      </c>
      <c r="T105" s="2">
        <f t="shared" ref="T105:T116" si="108">$B$106/100</f>
        <v>0.01</v>
      </c>
      <c r="U105" s="14">
        <f t="shared" ref="U105:U116" si="109">S105*T105</f>
        <v>3.9206819405272335E-4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5.8820681940527234E-3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9258.3333333333339</v>
      </c>
      <c r="AX105" s="1">
        <f t="shared" ref="AX105:AX116" si="116">AW105*10000*AV105*0.67*AU105*AT105</f>
        <v>7091863.0753853908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7.0218900449677397</v>
      </c>
      <c r="E106" s="10">
        <f t="shared" ref="E106:E117" si="117">D105</f>
        <v>6.3581223665161302</v>
      </c>
      <c r="F106" s="7" t="s">
        <v>83</v>
      </c>
      <c r="G106" s="1">
        <v>2</v>
      </c>
      <c r="H106" s="9">
        <f t="shared" si="99"/>
        <v>7.0218900449677397</v>
      </c>
      <c r="I106" s="9">
        <f t="shared" si="100"/>
        <v>280.17189004496771</v>
      </c>
      <c r="J106" s="9">
        <f t="shared" si="101"/>
        <v>4.2579839556030008E-2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1.2703787022740975</v>
      </c>
      <c r="P106" s="9">
        <f t="shared" si="104"/>
        <v>5.4092521318228691E-2</v>
      </c>
      <c r="Q106" s="12">
        <f t="shared" si="105"/>
        <v>1.6227756395468605E-2</v>
      </c>
      <c r="R106" s="9">
        <f t="shared" si="106"/>
        <v>0.19436706250000002</v>
      </c>
      <c r="S106" s="13">
        <f t="shared" si="107"/>
        <v>8.3490259032281272E-2</v>
      </c>
      <c r="T106" s="2">
        <f t="shared" si="108"/>
        <v>0.01</v>
      </c>
      <c r="U106" s="14">
        <f t="shared" si="109"/>
        <v>8.3490259032281276E-4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6.3249025903228126E-3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9258.3333333333339</v>
      </c>
      <c r="AX106" s="1">
        <f t="shared" si="116"/>
        <v>7625777.4741667183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7.2897370565172404</v>
      </c>
      <c r="E107" s="10">
        <f t="shared" si="117"/>
        <v>7.0218900449677397</v>
      </c>
      <c r="F107" s="7" t="s">
        <v>83</v>
      </c>
      <c r="G107" s="1">
        <v>3</v>
      </c>
      <c r="H107" s="9">
        <f t="shared" si="99"/>
        <v>7.2897370565172404</v>
      </c>
      <c r="I107" s="9">
        <f t="shared" si="100"/>
        <v>280.43973705651723</v>
      </c>
      <c r="J107" s="9">
        <f t="shared" si="101"/>
        <v>4.4016883505347743E-2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1.8641763892892025</v>
      </c>
      <c r="P107" s="9">
        <f t="shared" si="104"/>
        <v>8.2055234960762613E-2</v>
      </c>
      <c r="Q107" s="12">
        <f t="shared" si="105"/>
        <v>2.4616570488228785E-2</v>
      </c>
      <c r="R107" s="9">
        <f t="shared" si="106"/>
        <v>0.19436706250000002</v>
      </c>
      <c r="S107" s="13">
        <f t="shared" si="107"/>
        <v>0.12664990750801094</v>
      </c>
      <c r="T107" s="2">
        <f t="shared" si="108"/>
        <v>0.01</v>
      </c>
      <c r="U107" s="14">
        <f t="shared" si="109"/>
        <v>1.2664990750801094E-3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6.7564990750801097E-3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9258.3333333333339</v>
      </c>
      <c r="AX107" s="1">
        <f t="shared" si="116"/>
        <v>8146142.6030190429</v>
      </c>
    </row>
    <row r="108" spans="1:50" x14ac:dyDescent="0.15">
      <c r="C108" s="7">
        <v>3</v>
      </c>
      <c r="D108" s="8">
        <v>8.6403521903225808</v>
      </c>
      <c r="E108" s="10">
        <f t="shared" si="117"/>
        <v>7.2897370565172404</v>
      </c>
      <c r="F108" s="7" t="s">
        <v>83</v>
      </c>
      <c r="G108" s="1">
        <v>4</v>
      </c>
      <c r="H108" s="9">
        <f t="shared" si="99"/>
        <v>8.6403521903225808</v>
      </c>
      <c r="I108" s="9">
        <f t="shared" si="100"/>
        <v>281.79035219032255</v>
      </c>
      <c r="J108" s="9">
        <f t="shared" si="101"/>
        <v>5.1986504276089106E-2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2.430011362661773</v>
      </c>
      <c r="P108" s="9">
        <f t="shared" si="104"/>
        <v>0.12632779609596137</v>
      </c>
      <c r="Q108" s="12">
        <f t="shared" si="105"/>
        <v>3.789833882878841E-2</v>
      </c>
      <c r="R108" s="9">
        <f t="shared" si="106"/>
        <v>0.19436706250000002</v>
      </c>
      <c r="S108" s="13">
        <f t="shared" si="107"/>
        <v>0.19498333895326739</v>
      </c>
      <c r="T108" s="2">
        <f t="shared" si="108"/>
        <v>0.01</v>
      </c>
      <c r="U108" s="14">
        <f t="shared" si="109"/>
        <v>1.9498333895326739E-3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7.4398333895326742E-3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9258.3333333333339</v>
      </c>
      <c r="AX108" s="1">
        <f t="shared" si="116"/>
        <v>8970021.7613242418</v>
      </c>
    </row>
    <row r="109" spans="1:50" x14ac:dyDescent="0.15">
      <c r="C109" s="7">
        <v>4</v>
      </c>
      <c r="D109" s="8">
        <v>6.9891665038999999</v>
      </c>
      <c r="E109" s="10">
        <f t="shared" si="117"/>
        <v>8.6403521903225808</v>
      </c>
      <c r="F109" s="7" t="s">
        <v>83</v>
      </c>
      <c r="G109" s="1">
        <v>5</v>
      </c>
      <c r="H109" s="9">
        <f t="shared" si="99"/>
        <v>6.9891665038999999</v>
      </c>
      <c r="I109" s="9">
        <f t="shared" si="100"/>
        <v>280.13916650389996</v>
      </c>
      <c r="J109" s="9">
        <f t="shared" si="101"/>
        <v>4.2407335041605043E-2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2.188499388237521</v>
      </c>
      <c r="O109" s="9">
        <f t="shared" si="118"/>
        <v>0.76307438666162408</v>
      </c>
      <c r="P109" s="9">
        <f t="shared" si="104"/>
        <v>3.2359951176826766E-2</v>
      </c>
      <c r="Q109" s="12">
        <f t="shared" si="105"/>
        <v>9.7079853530480289E-3</v>
      </c>
      <c r="R109" s="9">
        <f t="shared" si="106"/>
        <v>0.19436706250000002</v>
      </c>
      <c r="S109" s="13">
        <f t="shared" si="107"/>
        <v>4.9946658802069555E-2</v>
      </c>
      <c r="T109" s="2">
        <f t="shared" si="108"/>
        <v>0.01</v>
      </c>
      <c r="U109" s="14">
        <f t="shared" si="109"/>
        <v>4.9946658802069556E-4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5.9894665880206961E-3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9258.3333333333339</v>
      </c>
      <c r="AX109" s="1">
        <f t="shared" si="116"/>
        <v>7221350.6432628352</v>
      </c>
    </row>
    <row r="110" spans="1:50" x14ac:dyDescent="0.15">
      <c r="C110" s="7">
        <v>5</v>
      </c>
      <c r="D110" s="8">
        <v>10.908816001870999</v>
      </c>
      <c r="E110" s="10">
        <f t="shared" si="117"/>
        <v>6.9891665038999999</v>
      </c>
      <c r="F110" s="7" t="s">
        <v>85</v>
      </c>
      <c r="G110" s="1">
        <v>6</v>
      </c>
      <c r="H110" s="9">
        <f t="shared" si="99"/>
        <v>10.908816001870999</v>
      </c>
      <c r="I110" s="9">
        <f t="shared" si="100"/>
        <v>284.05881600187098</v>
      </c>
      <c r="J110" s="9">
        <f t="shared" si="101"/>
        <v>6.8506130777599483E-2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1.378604643818131</v>
      </c>
      <c r="P110" s="9">
        <f t="shared" si="104"/>
        <v>9.4442870020010838E-2</v>
      </c>
      <c r="Q110" s="12">
        <f t="shared" si="105"/>
        <v>2.8332861006003251E-2</v>
      </c>
      <c r="R110" s="9">
        <f t="shared" si="106"/>
        <v>0.19436706250000002</v>
      </c>
      <c r="S110" s="13">
        <f t="shared" si="107"/>
        <v>0.14576986780362156</v>
      </c>
      <c r="T110" s="2">
        <f t="shared" si="108"/>
        <v>0.01</v>
      </c>
      <c r="U110" s="14">
        <f t="shared" si="109"/>
        <v>1.4576986780362156E-3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6.9476986780362153E-3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9258.3333333333339</v>
      </c>
      <c r="AX110" s="1">
        <f t="shared" si="116"/>
        <v>8376667.2007453581</v>
      </c>
    </row>
    <row r="111" spans="1:50" x14ac:dyDescent="0.15">
      <c r="C111" s="7">
        <v>6</v>
      </c>
      <c r="D111" s="8">
        <v>12.494538983</v>
      </c>
      <c r="E111" s="10">
        <f t="shared" si="117"/>
        <v>10.908816001870999</v>
      </c>
      <c r="F111" s="7" t="s">
        <v>83</v>
      </c>
      <c r="G111" s="1">
        <v>7</v>
      </c>
      <c r="H111" s="9">
        <f t="shared" si="99"/>
        <v>12.494538983</v>
      </c>
      <c r="I111" s="9">
        <f t="shared" si="100"/>
        <v>285.64453898299996</v>
      </c>
      <c r="J111" s="9">
        <f t="shared" si="101"/>
        <v>8.2864781421650699E-2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1.9320519821314537</v>
      </c>
      <c r="P111" s="9">
        <f t="shared" si="104"/>
        <v>0.16009906519458988</v>
      </c>
      <c r="Q111" s="12">
        <f t="shared" si="105"/>
        <v>4.8029719558376961E-2</v>
      </c>
      <c r="R111" s="9">
        <f t="shared" si="106"/>
        <v>0.19436706250000002</v>
      </c>
      <c r="S111" s="13">
        <f t="shared" si="107"/>
        <v>0.24710832658890935</v>
      </c>
      <c r="T111" s="2">
        <f t="shared" si="108"/>
        <v>0.01</v>
      </c>
      <c r="U111" s="14">
        <f t="shared" si="109"/>
        <v>2.4710832658890935E-3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1.2421083265889095E-2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9258.3333333333339</v>
      </c>
      <c r="AX111" s="1">
        <f t="shared" si="116"/>
        <v>14975790.634102376</v>
      </c>
    </row>
    <row r="112" spans="1:50" x14ac:dyDescent="0.15">
      <c r="C112" s="7">
        <v>7</v>
      </c>
      <c r="D112" s="8">
        <v>13.782783292903201</v>
      </c>
      <c r="E112" s="10">
        <f t="shared" si="117"/>
        <v>12.494538983</v>
      </c>
      <c r="F112" s="7" t="s">
        <v>83</v>
      </c>
      <c r="G112" s="1">
        <v>8</v>
      </c>
      <c r="H112" s="9">
        <f t="shared" si="99"/>
        <v>13.782783292903201</v>
      </c>
      <c r="I112" s="9">
        <f t="shared" si="100"/>
        <v>286.9327832929032</v>
      </c>
      <c r="J112" s="9">
        <f t="shared" si="101"/>
        <v>9.6568362494893575E-2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2.4198431252701971</v>
      </c>
      <c r="P112" s="9">
        <f t="shared" si="104"/>
        <v>0.23368028810186856</v>
      </c>
      <c r="Q112" s="12">
        <f t="shared" si="105"/>
        <v>7.0104086430560569E-2</v>
      </c>
      <c r="R112" s="9">
        <f t="shared" si="106"/>
        <v>0.19436706250000002</v>
      </c>
      <c r="S112" s="13">
        <f t="shared" si="107"/>
        <v>0.36067883893939368</v>
      </c>
      <c r="T112" s="2">
        <f t="shared" si="108"/>
        <v>0.01</v>
      </c>
      <c r="U112" s="14">
        <f t="shared" si="109"/>
        <v>3.6067883893939369E-3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1.3556788389393937E-2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9258.3333333333339</v>
      </c>
      <c r="AX112" s="1">
        <f t="shared" si="116"/>
        <v>16345082.006489651</v>
      </c>
    </row>
    <row r="113" spans="1:53" x14ac:dyDescent="0.15">
      <c r="C113" s="7">
        <v>8</v>
      </c>
      <c r="D113" s="8">
        <v>15.243897006451601</v>
      </c>
      <c r="E113" s="10">
        <f t="shared" si="117"/>
        <v>13.782783292903201</v>
      </c>
      <c r="F113" s="7" t="s">
        <v>83</v>
      </c>
      <c r="G113" s="1">
        <v>9</v>
      </c>
      <c r="H113" s="9">
        <f t="shared" si="99"/>
        <v>15.243897006451601</v>
      </c>
      <c r="I113" s="9">
        <f t="shared" si="100"/>
        <v>288.3938970064516</v>
      </c>
      <c r="J113" s="9">
        <f t="shared" si="101"/>
        <v>0.11468325277645608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2.8340530455016619</v>
      </c>
      <c r="P113" s="9">
        <f t="shared" si="104"/>
        <v>0.3250184217991523</v>
      </c>
      <c r="Q113" s="12">
        <f t="shared" si="105"/>
        <v>9.7505526539745688E-2</v>
      </c>
      <c r="R113" s="9">
        <f t="shared" si="106"/>
        <v>0.19436706250000002</v>
      </c>
      <c r="S113" s="13">
        <f t="shared" si="107"/>
        <v>0.5016566350574222</v>
      </c>
      <c r="T113" s="2">
        <f t="shared" si="108"/>
        <v>0.01</v>
      </c>
      <c r="U113" s="14">
        <f t="shared" si="109"/>
        <v>5.0165663505742216E-3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1.4966566350574223E-2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9258.3333333333339</v>
      </c>
      <c r="AX113" s="1">
        <f t="shared" si="116"/>
        <v>18044816.170995828</v>
      </c>
    </row>
    <row r="114" spans="1:53" x14ac:dyDescent="0.15">
      <c r="C114" s="7">
        <v>9</v>
      </c>
      <c r="D114" s="8">
        <v>12.365091459666701</v>
      </c>
      <c r="E114" s="10">
        <f t="shared" si="117"/>
        <v>15.243897006451601</v>
      </c>
      <c r="F114" s="7" t="s">
        <v>83</v>
      </c>
      <c r="G114" s="1">
        <v>10</v>
      </c>
      <c r="H114" s="9">
        <f t="shared" si="99"/>
        <v>12.365091459666701</v>
      </c>
      <c r="I114" s="9">
        <f t="shared" si="100"/>
        <v>285.51509145966668</v>
      </c>
      <c r="J114" s="9">
        <f t="shared" si="101"/>
        <v>8.1593993938585754E-2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3.156924832035843</v>
      </c>
      <c r="P114" s="9">
        <f t="shared" si="104"/>
        <v>0.25758610560970341</v>
      </c>
      <c r="Q114" s="12">
        <f t="shared" si="105"/>
        <v>7.7275831682911023E-2</v>
      </c>
      <c r="R114" s="9">
        <f t="shared" si="106"/>
        <v>0.19436706250000002</v>
      </c>
      <c r="S114" s="13">
        <f t="shared" si="107"/>
        <v>0.39757678430166643</v>
      </c>
      <c r="T114" s="2">
        <f t="shared" si="108"/>
        <v>0.01</v>
      </c>
      <c r="U114" s="14">
        <f t="shared" si="109"/>
        <v>3.9757678430166641E-3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1.3925767843016666E-2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9258.3333333333339</v>
      </c>
      <c r="AX114" s="1">
        <f t="shared" si="116"/>
        <v>16789951.340947326</v>
      </c>
    </row>
    <row r="115" spans="1:53" x14ac:dyDescent="0.15">
      <c r="C115" s="7">
        <v>10</v>
      </c>
      <c r="D115" s="8">
        <v>8.9338137291290298</v>
      </c>
      <c r="E115" s="10">
        <f t="shared" si="117"/>
        <v>12.365091459666701</v>
      </c>
      <c r="F115" s="7" t="s">
        <v>83</v>
      </c>
      <c r="G115" s="1">
        <v>11</v>
      </c>
      <c r="H115" s="9">
        <f t="shared" si="99"/>
        <v>8.9338137291290298</v>
      </c>
      <c r="I115" s="9">
        <f t="shared" si="100"/>
        <v>282.08381372912902</v>
      </c>
      <c r="J115" s="9">
        <f t="shared" si="101"/>
        <v>5.3889257465652048E-2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2.7543717901048326</v>
      </c>
      <c r="O115" s="9">
        <f t="shared" si="118"/>
        <v>0.79285714465464041</v>
      </c>
      <c r="P115" s="9">
        <f t="shared" si="104"/>
        <v>4.2726482801775649E-2</v>
      </c>
      <c r="Q115" s="12">
        <f t="shared" si="105"/>
        <v>1.2817944840532695E-2</v>
      </c>
      <c r="R115" s="9">
        <f t="shared" si="106"/>
        <v>0.19436706250000002</v>
      </c>
      <c r="S115" s="13">
        <f t="shared" si="107"/>
        <v>6.5947103771929944E-2</v>
      </c>
      <c r="T115" s="2">
        <f t="shared" si="108"/>
        <v>0.01</v>
      </c>
      <c r="U115" s="14">
        <f t="shared" si="109"/>
        <v>6.5947103771929949E-4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6.1494710377192991E-3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9258.3333333333339</v>
      </c>
      <c r="AX115" s="1">
        <f t="shared" si="116"/>
        <v>7414264.0219044145</v>
      </c>
    </row>
    <row r="116" spans="1:53" x14ac:dyDescent="0.15">
      <c r="C116" s="7">
        <v>11</v>
      </c>
      <c r="D116" s="8">
        <v>6.4348188454999997</v>
      </c>
      <c r="E116" s="10">
        <f t="shared" si="117"/>
        <v>8.9338137291290298</v>
      </c>
      <c r="F116" s="7" t="s">
        <v>85</v>
      </c>
      <c r="G116" s="1">
        <v>12</v>
      </c>
      <c r="H116" s="9">
        <f t="shared" si="99"/>
        <v>6.4348188454999997</v>
      </c>
      <c r="I116" s="9">
        <f t="shared" si="100"/>
        <v>279.58481884549997</v>
      </c>
      <c r="J116" s="9">
        <f t="shared" si="101"/>
        <v>3.9583281738657716E-2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1.3980208701861983</v>
      </c>
      <c r="P116" s="9">
        <f t="shared" si="104"/>
        <v>5.5338253981103709E-2</v>
      </c>
      <c r="Q116" s="12">
        <f t="shared" si="105"/>
        <v>1.6601476194331111E-2</v>
      </c>
      <c r="R116" s="9">
        <f t="shared" si="106"/>
        <v>0.19436706250000002</v>
      </c>
      <c r="S116" s="13">
        <f t="shared" si="107"/>
        <v>8.541301175620282E-2</v>
      </c>
      <c r="T116" s="2">
        <f t="shared" si="108"/>
        <v>0.01</v>
      </c>
      <c r="U116" s="14">
        <f t="shared" si="109"/>
        <v>8.5413011756202818E-4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6.3441301175620286E-3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9258.3333333333339</v>
      </c>
      <c r="AX116" s="1">
        <f t="shared" si="116"/>
        <v>7648959.6247233255</v>
      </c>
      <c r="AY116" s="1">
        <f>SUM(AX105:AX116)</f>
        <v>128650686.55706652</v>
      </c>
    </row>
    <row r="117" spans="1:53" x14ac:dyDescent="0.15">
      <c r="C117" s="7">
        <v>12</v>
      </c>
      <c r="D117" s="8">
        <v>5.9614138536451602</v>
      </c>
      <c r="E117" s="10">
        <f t="shared" si="117"/>
        <v>6.4348188454999997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6.3581223665161302</v>
      </c>
      <c r="E121" s="7"/>
      <c r="F121" s="7"/>
      <c r="G121" s="1">
        <v>1</v>
      </c>
      <c r="H121" s="9">
        <f t="shared" ref="H121:H132" si="119">E122</f>
        <v>6.3581223665161302</v>
      </c>
      <c r="I121" s="9">
        <f t="shared" ref="I121:I132" si="120">H121+273.15</f>
        <v>279.50812236651609</v>
      </c>
      <c r="J121" s="9">
        <f t="shared" ref="J121:J132" si="121">EXP(($C$15*(I121-$C$13))/($C$16*I121*$C$13))</f>
        <v>3.9206819405272333E-2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1.1162181484681033E-2</v>
      </c>
      <c r="Q121" s="12">
        <f t="shared" ref="Q121:Q132" si="125">P121*$B$123</f>
        <v>3.6835198899447413E-3</v>
      </c>
      <c r="R121" s="9">
        <f t="shared" ref="R121:R132" si="126">L121*$B$123</f>
        <v>9.3951000000000007E-2</v>
      </c>
      <c r="S121" s="13">
        <f t="shared" ref="S121:S132" si="127">Q121/R121</f>
        <v>3.9206819405272333E-2</v>
      </c>
      <c r="T121" s="2">
        <f t="shared" ref="T121:T132" si="128">$B$122/100</f>
        <v>0.01</v>
      </c>
      <c r="U121" s="14">
        <f t="shared" ref="U121:U132" si="129">S121*T121</f>
        <v>3.9206819405272335E-4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5.8820681940527234E-3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716.66666666666663</v>
      </c>
      <c r="AX121" s="1">
        <f t="shared" ref="AX121:AX132" si="136">AW121*10000*AV121*0.67*AU121*AT121</f>
        <v>265352.67503655131</v>
      </c>
      <c r="AZ121" s="1">
        <f t="shared" ref="AZ121:AZ132" si="137">$E$9/12</f>
        <v>100</v>
      </c>
      <c r="BA121" s="1">
        <f t="shared" ref="BA121:BA132" si="138">AZ121*10000*AV121*0.67*AU121*AT121</f>
        <v>37025.954656262977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7.0218900449677397</v>
      </c>
      <c r="E122" s="10">
        <f t="shared" ref="E122:E133" si="139">D121</f>
        <v>6.3581223665161302</v>
      </c>
      <c r="F122" s="7" t="s">
        <v>83</v>
      </c>
      <c r="G122" s="1">
        <v>2</v>
      </c>
      <c r="H122" s="9">
        <f t="shared" si="119"/>
        <v>7.0218900449677397</v>
      </c>
      <c r="I122" s="9">
        <f t="shared" si="120"/>
        <v>280.17189004496771</v>
      </c>
      <c r="J122" s="9">
        <f t="shared" si="121"/>
        <v>4.2579839556030008E-2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0.55823781851531895</v>
      </c>
      <c r="P122" s="9">
        <f t="shared" si="124"/>
        <v>2.3769676746490477E-2</v>
      </c>
      <c r="Q122" s="12">
        <f t="shared" si="125"/>
        <v>7.8439933263418585E-3</v>
      </c>
      <c r="R122" s="9">
        <f t="shared" si="126"/>
        <v>9.3951000000000007E-2</v>
      </c>
      <c r="S122" s="13">
        <f t="shared" si="127"/>
        <v>8.3490259032281272E-2</v>
      </c>
      <c r="T122" s="2">
        <f t="shared" si="128"/>
        <v>0.01</v>
      </c>
      <c r="U122" s="14">
        <f t="shared" si="129"/>
        <v>8.3490259032281276E-4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6.3249025903228126E-3</v>
      </c>
      <c r="AU122" s="9">
        <f t="shared" si="133"/>
        <v>28.47</v>
      </c>
      <c r="AV122" s="1">
        <f t="shared" si="134"/>
        <v>0.33</v>
      </c>
      <c r="AW122" s="1">
        <f t="shared" si="135"/>
        <v>716.66666666666663</v>
      </c>
      <c r="AX122" s="1">
        <f t="shared" si="136"/>
        <v>285329.88165365148</v>
      </c>
      <c r="AZ122" s="1">
        <f t="shared" si="137"/>
        <v>100</v>
      </c>
      <c r="BA122" s="1">
        <f t="shared" si="138"/>
        <v>39813.471858649042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7.2897370565172404</v>
      </c>
      <c r="E123" s="10">
        <f t="shared" si="139"/>
        <v>7.0218900449677397</v>
      </c>
      <c r="F123" s="7" t="s">
        <v>83</v>
      </c>
      <c r="G123" s="1">
        <v>3</v>
      </c>
      <c r="H123" s="9">
        <f t="shared" si="119"/>
        <v>7.2897370565172404</v>
      </c>
      <c r="I123" s="9">
        <f t="shared" si="120"/>
        <v>280.43973705651723</v>
      </c>
      <c r="J123" s="9">
        <f t="shared" si="121"/>
        <v>4.4016883505347743E-2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0.81916814176882846</v>
      </c>
      <c r="P123" s="9">
        <f t="shared" si="124"/>
        <v>3.6057228667530708E-2</v>
      </c>
      <c r="Q123" s="12">
        <f t="shared" si="125"/>
        <v>1.1898885460285134E-2</v>
      </c>
      <c r="R123" s="9">
        <f t="shared" si="126"/>
        <v>9.3951000000000007E-2</v>
      </c>
      <c r="S123" s="13">
        <f t="shared" si="127"/>
        <v>0.12664990750801092</v>
      </c>
      <c r="T123" s="2">
        <f t="shared" si="128"/>
        <v>0.01</v>
      </c>
      <c r="U123" s="14">
        <f t="shared" si="129"/>
        <v>1.2664990750801092E-3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6.7564990750801088E-3</v>
      </c>
      <c r="AU123" s="9">
        <f t="shared" si="133"/>
        <v>28.47</v>
      </c>
      <c r="AV123" s="1">
        <f t="shared" si="134"/>
        <v>0.33</v>
      </c>
      <c r="AW123" s="1">
        <f t="shared" si="135"/>
        <v>716.66666666666663</v>
      </c>
      <c r="AX123" s="1">
        <f t="shared" si="136"/>
        <v>304800.12205013575</v>
      </c>
      <c r="AZ123" s="1">
        <f t="shared" si="137"/>
        <v>100</v>
      </c>
      <c r="BA123" s="1">
        <f t="shared" si="138"/>
        <v>42530.249588391038</v>
      </c>
    </row>
    <row r="124" spans="1:53" x14ac:dyDescent="0.15">
      <c r="C124" s="7">
        <v>3</v>
      </c>
      <c r="D124" s="8">
        <v>8.6403521903225808</v>
      </c>
      <c r="E124" s="10">
        <f t="shared" si="139"/>
        <v>7.2897370565172404</v>
      </c>
      <c r="F124" s="7" t="s">
        <v>83</v>
      </c>
      <c r="G124" s="1">
        <v>4</v>
      </c>
      <c r="H124" s="9">
        <f t="shared" si="119"/>
        <v>8.6403521903225808</v>
      </c>
      <c r="I124" s="9">
        <f t="shared" si="120"/>
        <v>281.79035219032255</v>
      </c>
      <c r="J124" s="9">
        <f t="shared" si="121"/>
        <v>5.1986504276089106E-2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1.0678109131012978</v>
      </c>
      <c r="P124" s="9">
        <f t="shared" si="124"/>
        <v>5.5511756599995229E-2</v>
      </c>
      <c r="Q124" s="12">
        <f t="shared" si="125"/>
        <v>1.8318879677998428E-2</v>
      </c>
      <c r="R124" s="9">
        <f t="shared" si="126"/>
        <v>9.3951000000000007E-2</v>
      </c>
      <c r="S124" s="13">
        <f t="shared" si="127"/>
        <v>0.19498333895326742</v>
      </c>
      <c r="T124" s="2">
        <f t="shared" si="128"/>
        <v>0.01</v>
      </c>
      <c r="U124" s="14">
        <f t="shared" si="129"/>
        <v>1.9498333895326741E-3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7.4398333895326742E-3</v>
      </c>
      <c r="AU124" s="9">
        <f t="shared" si="133"/>
        <v>28.47</v>
      </c>
      <c r="AV124" s="1">
        <f t="shared" si="134"/>
        <v>0.33</v>
      </c>
      <c r="AW124" s="1">
        <f t="shared" si="135"/>
        <v>716.66666666666663</v>
      </c>
      <c r="AX124" s="1">
        <f t="shared" si="136"/>
        <v>335626.79428552242</v>
      </c>
      <c r="AZ124" s="1">
        <f t="shared" si="137"/>
        <v>100</v>
      </c>
      <c r="BA124" s="1">
        <f t="shared" si="138"/>
        <v>46831.64571425895</v>
      </c>
    </row>
    <row r="125" spans="1:53" x14ac:dyDescent="0.15">
      <c r="C125" s="7">
        <v>4</v>
      </c>
      <c r="D125" s="8">
        <v>6.9891665038999999</v>
      </c>
      <c r="E125" s="10">
        <f t="shared" si="139"/>
        <v>8.6403521903225808</v>
      </c>
      <c r="F125" s="7" t="s">
        <v>83</v>
      </c>
      <c r="G125" s="1">
        <v>5</v>
      </c>
      <c r="H125" s="9">
        <f t="shared" si="119"/>
        <v>6.9891665038999999</v>
      </c>
      <c r="I125" s="9">
        <f t="shared" si="120"/>
        <v>280.13916650389996</v>
      </c>
      <c r="J125" s="9">
        <f t="shared" si="121"/>
        <v>4.2407335041605043E-2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0.96168419867623756</v>
      </c>
      <c r="O125" s="9">
        <f t="shared" si="140"/>
        <v>0.33531495782506504</v>
      </c>
      <c r="P125" s="9">
        <f t="shared" si="124"/>
        <v>1.4219813760949197E-2</v>
      </c>
      <c r="Q125" s="12">
        <f t="shared" si="125"/>
        <v>4.6925385411132354E-3</v>
      </c>
      <c r="R125" s="9">
        <f t="shared" si="126"/>
        <v>9.3951000000000007E-2</v>
      </c>
      <c r="S125" s="13">
        <f t="shared" si="127"/>
        <v>4.9946658802069534E-2</v>
      </c>
      <c r="T125" s="2">
        <f t="shared" si="128"/>
        <v>0.01</v>
      </c>
      <c r="U125" s="14">
        <f t="shared" si="129"/>
        <v>4.9946658802069535E-4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5.9894665880206952E-3</v>
      </c>
      <c r="AU125" s="9">
        <f t="shared" si="133"/>
        <v>28.47</v>
      </c>
      <c r="AV125" s="1">
        <f t="shared" si="134"/>
        <v>0.33</v>
      </c>
      <c r="AW125" s="1">
        <f t="shared" si="135"/>
        <v>716.66666666666663</v>
      </c>
      <c r="AX125" s="1">
        <f t="shared" si="136"/>
        <v>270197.64625991206</v>
      </c>
      <c r="AZ125" s="1">
        <f t="shared" si="137"/>
        <v>100</v>
      </c>
      <c r="BA125" s="1">
        <f t="shared" si="138"/>
        <v>37701.997152545868</v>
      </c>
    </row>
    <row r="126" spans="1:53" x14ac:dyDescent="0.15">
      <c r="C126" s="7">
        <v>5</v>
      </c>
      <c r="D126" s="8">
        <v>10.908816001870999</v>
      </c>
      <c r="E126" s="10">
        <f t="shared" si="139"/>
        <v>6.9891665038999999</v>
      </c>
      <c r="F126" s="7" t="s">
        <v>85</v>
      </c>
      <c r="G126" s="1">
        <v>6</v>
      </c>
      <c r="H126" s="9">
        <f t="shared" si="119"/>
        <v>10.908816001870999</v>
      </c>
      <c r="I126" s="9">
        <f t="shared" si="120"/>
        <v>284.05881600187098</v>
      </c>
      <c r="J126" s="9">
        <f t="shared" si="121"/>
        <v>6.8506130777599483E-2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0.60579514406411594</v>
      </c>
      <c r="P126" s="9">
        <f t="shared" si="124"/>
        <v>4.1500681363691047E-2</v>
      </c>
      <c r="Q126" s="12">
        <f t="shared" si="125"/>
        <v>1.3695224850018046E-2</v>
      </c>
      <c r="R126" s="9">
        <f t="shared" si="126"/>
        <v>9.3951000000000007E-2</v>
      </c>
      <c r="S126" s="13">
        <f t="shared" si="127"/>
        <v>0.14576986780362153</v>
      </c>
      <c r="T126" s="2">
        <f t="shared" si="128"/>
        <v>0.01</v>
      </c>
      <c r="U126" s="14">
        <f t="shared" si="129"/>
        <v>1.4576986780362154E-3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6.9476986780362153E-3</v>
      </c>
      <c r="AU126" s="9">
        <f t="shared" si="133"/>
        <v>28.47</v>
      </c>
      <c r="AV126" s="1">
        <f t="shared" si="134"/>
        <v>0.33</v>
      </c>
      <c r="AW126" s="1">
        <f t="shared" si="135"/>
        <v>716.66666666666663</v>
      </c>
      <c r="AX126" s="1">
        <f t="shared" si="136"/>
        <v>313425.54501983663</v>
      </c>
      <c r="AZ126" s="1">
        <f t="shared" si="137"/>
        <v>100</v>
      </c>
      <c r="BA126" s="1">
        <f t="shared" si="138"/>
        <v>43733.796979512088</v>
      </c>
    </row>
    <row r="127" spans="1:53" x14ac:dyDescent="0.15">
      <c r="C127" s="7">
        <v>6</v>
      </c>
      <c r="D127" s="8">
        <v>12.494538983</v>
      </c>
      <c r="E127" s="10">
        <f t="shared" si="139"/>
        <v>10.908816001870999</v>
      </c>
      <c r="F127" s="7" t="s">
        <v>83</v>
      </c>
      <c r="G127" s="1">
        <v>7</v>
      </c>
      <c r="H127" s="9">
        <f t="shared" si="119"/>
        <v>12.494538983</v>
      </c>
      <c r="I127" s="9">
        <f t="shared" si="120"/>
        <v>285.64453898299996</v>
      </c>
      <c r="J127" s="9">
        <f t="shared" si="121"/>
        <v>8.2864781421650699E-2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0.848994462700425</v>
      </c>
      <c r="P127" s="9">
        <f t="shared" si="124"/>
        <v>7.0351740579862501E-2</v>
      </c>
      <c r="Q127" s="12">
        <f t="shared" si="125"/>
        <v>2.3216074391354626E-2</v>
      </c>
      <c r="R127" s="9">
        <f t="shared" si="126"/>
        <v>9.3951000000000007E-2</v>
      </c>
      <c r="S127" s="13">
        <f t="shared" si="127"/>
        <v>0.24710832658890935</v>
      </c>
      <c r="T127" s="2">
        <f t="shared" si="128"/>
        <v>0.01</v>
      </c>
      <c r="U127" s="14">
        <f t="shared" si="129"/>
        <v>2.4710832658890935E-3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1.2421083265889095E-2</v>
      </c>
      <c r="AU127" s="9">
        <f t="shared" si="133"/>
        <v>28.47</v>
      </c>
      <c r="AV127" s="1">
        <f t="shared" si="134"/>
        <v>0.33</v>
      </c>
      <c r="AW127" s="1">
        <f t="shared" si="135"/>
        <v>716.66666666666663</v>
      </c>
      <c r="AX127" s="1">
        <f t="shared" si="136"/>
        <v>560341.62861082121</v>
      </c>
      <c r="AZ127" s="1">
        <f t="shared" si="137"/>
        <v>100</v>
      </c>
      <c r="BA127" s="1">
        <f t="shared" si="138"/>
        <v>78187.203992207607</v>
      </c>
    </row>
    <row r="128" spans="1:53" x14ac:dyDescent="0.15">
      <c r="C128" s="7">
        <v>7</v>
      </c>
      <c r="D128" s="8">
        <v>13.782783292903201</v>
      </c>
      <c r="E128" s="10">
        <f t="shared" si="139"/>
        <v>12.494538983</v>
      </c>
      <c r="F128" s="7" t="s">
        <v>83</v>
      </c>
      <c r="G128" s="1">
        <v>8</v>
      </c>
      <c r="H128" s="9">
        <f t="shared" si="119"/>
        <v>13.782783292903201</v>
      </c>
      <c r="I128" s="9">
        <f t="shared" si="120"/>
        <v>286.9327832929032</v>
      </c>
      <c r="J128" s="9">
        <f t="shared" si="121"/>
        <v>9.6568362494893575E-2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1.0633427221205625</v>
      </c>
      <c r="P128" s="9">
        <f t="shared" si="124"/>
        <v>0.10268526544604537</v>
      </c>
      <c r="Q128" s="12">
        <f t="shared" si="125"/>
        <v>3.3886137597194971E-2</v>
      </c>
      <c r="R128" s="9">
        <f t="shared" si="126"/>
        <v>9.3951000000000007E-2</v>
      </c>
      <c r="S128" s="13">
        <f t="shared" si="127"/>
        <v>0.36067883893939362</v>
      </c>
      <c r="T128" s="2">
        <f t="shared" si="128"/>
        <v>0.01</v>
      </c>
      <c r="U128" s="14">
        <f t="shared" si="129"/>
        <v>3.6067883893939365E-3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1.3556788389393937E-2</v>
      </c>
      <c r="AU128" s="9">
        <f t="shared" si="133"/>
        <v>28.47</v>
      </c>
      <c r="AV128" s="1">
        <f t="shared" si="134"/>
        <v>0.33</v>
      </c>
      <c r="AW128" s="1">
        <f t="shared" si="135"/>
        <v>716.66666666666663</v>
      </c>
      <c r="AX128" s="1">
        <f t="shared" si="136"/>
        <v>611575.71543753124</v>
      </c>
      <c r="AZ128" s="1">
        <f t="shared" si="137"/>
        <v>100</v>
      </c>
      <c r="BA128" s="1">
        <f t="shared" si="138"/>
        <v>85336.146340120642</v>
      </c>
    </row>
    <row r="129" spans="1:54" x14ac:dyDescent="0.15">
      <c r="C129" s="7">
        <v>8</v>
      </c>
      <c r="D129" s="8">
        <v>15.243897006451601</v>
      </c>
      <c r="E129" s="10">
        <f t="shared" si="139"/>
        <v>13.782783292903201</v>
      </c>
      <c r="F129" s="7" t="s">
        <v>83</v>
      </c>
      <c r="G129" s="1">
        <v>9</v>
      </c>
      <c r="H129" s="9">
        <f t="shared" si="119"/>
        <v>15.243897006451601</v>
      </c>
      <c r="I129" s="9">
        <f t="shared" si="120"/>
        <v>288.3938970064516</v>
      </c>
      <c r="J129" s="9">
        <f t="shared" si="121"/>
        <v>0.11468325277645608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1.2453574566745171</v>
      </c>
      <c r="P129" s="9">
        <f t="shared" si="124"/>
        <v>0.1428216440008481</v>
      </c>
      <c r="Q129" s="12">
        <f t="shared" si="125"/>
        <v>4.7131142520279876E-2</v>
      </c>
      <c r="R129" s="9">
        <f t="shared" si="126"/>
        <v>9.3951000000000007E-2</v>
      </c>
      <c r="S129" s="13">
        <f t="shared" si="127"/>
        <v>0.5016566350574222</v>
      </c>
      <c r="T129" s="2">
        <f t="shared" si="128"/>
        <v>0.01</v>
      </c>
      <c r="U129" s="14">
        <f t="shared" si="129"/>
        <v>5.0165663505742216E-3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1.4966566350574223E-2</v>
      </c>
      <c r="AU129" s="9">
        <f t="shared" si="133"/>
        <v>28.47</v>
      </c>
      <c r="AV129" s="1">
        <f t="shared" si="134"/>
        <v>0.33</v>
      </c>
      <c r="AW129" s="1">
        <f t="shared" si="135"/>
        <v>716.66666666666663</v>
      </c>
      <c r="AX129" s="1">
        <f t="shared" si="136"/>
        <v>675173.8140765439</v>
      </c>
      <c r="AZ129" s="1">
        <f t="shared" si="137"/>
        <v>100</v>
      </c>
      <c r="BA129" s="1">
        <f t="shared" si="138"/>
        <v>94210.299638587516</v>
      </c>
    </row>
    <row r="130" spans="1:54" x14ac:dyDescent="0.15">
      <c r="C130" s="7">
        <v>9</v>
      </c>
      <c r="D130" s="8">
        <v>12.365091459666701</v>
      </c>
      <c r="E130" s="10">
        <f t="shared" si="139"/>
        <v>15.243897006451601</v>
      </c>
      <c r="F130" s="7" t="s">
        <v>83</v>
      </c>
      <c r="G130" s="1">
        <v>10</v>
      </c>
      <c r="H130" s="9">
        <f t="shared" si="119"/>
        <v>12.365091459666701</v>
      </c>
      <c r="I130" s="9">
        <f t="shared" si="120"/>
        <v>285.51509145966668</v>
      </c>
      <c r="J130" s="9">
        <f t="shared" si="121"/>
        <v>8.1593993938585754E-2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1.387235812673669</v>
      </c>
      <c r="P130" s="9">
        <f t="shared" si="124"/>
        <v>0.11319011049068443</v>
      </c>
      <c r="Q130" s="12">
        <f t="shared" si="125"/>
        <v>3.7352736461925863E-2</v>
      </c>
      <c r="R130" s="9">
        <f t="shared" si="126"/>
        <v>9.3951000000000007E-2</v>
      </c>
      <c r="S130" s="13">
        <f t="shared" si="127"/>
        <v>0.39757678430166643</v>
      </c>
      <c r="T130" s="2">
        <f t="shared" si="128"/>
        <v>0.01</v>
      </c>
      <c r="U130" s="14">
        <f t="shared" si="129"/>
        <v>3.9757678430166641E-3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1.3925767843016666E-2</v>
      </c>
      <c r="AU130" s="9">
        <f t="shared" si="133"/>
        <v>28.47</v>
      </c>
      <c r="AV130" s="1">
        <f t="shared" si="134"/>
        <v>0.33</v>
      </c>
      <c r="AW130" s="1">
        <f t="shared" si="135"/>
        <v>716.66666666666663</v>
      </c>
      <c r="AX130" s="1">
        <f t="shared" si="136"/>
        <v>628221.16765301407</v>
      </c>
      <c r="AZ130" s="1">
        <f t="shared" si="137"/>
        <v>100</v>
      </c>
      <c r="BA130" s="1">
        <f t="shared" si="138"/>
        <v>87658.767579490333</v>
      </c>
    </row>
    <row r="131" spans="1:54" x14ac:dyDescent="0.15">
      <c r="C131" s="7">
        <v>10</v>
      </c>
      <c r="D131" s="8">
        <v>8.9338137291290298</v>
      </c>
      <c r="E131" s="10">
        <f t="shared" si="139"/>
        <v>12.365091459666701</v>
      </c>
      <c r="F131" s="7" t="s">
        <v>83</v>
      </c>
      <c r="G131" s="1">
        <v>11</v>
      </c>
      <c r="H131" s="9">
        <f t="shared" si="119"/>
        <v>8.9338137291290298</v>
      </c>
      <c r="I131" s="9">
        <f t="shared" si="120"/>
        <v>282.08381372912902</v>
      </c>
      <c r="J131" s="9">
        <f t="shared" si="121"/>
        <v>5.3889257465652048E-2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1.2103434170738354</v>
      </c>
      <c r="O131" s="9">
        <f t="shared" si="140"/>
        <v>0.34840228510914906</v>
      </c>
      <c r="P131" s="9">
        <f t="shared" si="124"/>
        <v>1.8775140443868445E-2</v>
      </c>
      <c r="Q131" s="12">
        <f t="shared" si="125"/>
        <v>6.1957963464765869E-3</v>
      </c>
      <c r="R131" s="9">
        <f t="shared" si="126"/>
        <v>9.3951000000000007E-2</v>
      </c>
      <c r="S131" s="13">
        <f t="shared" si="127"/>
        <v>6.5947103771929902E-2</v>
      </c>
      <c r="T131" s="2">
        <f t="shared" si="128"/>
        <v>0.01</v>
      </c>
      <c r="U131" s="14">
        <f t="shared" si="129"/>
        <v>6.5947103771929905E-4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6.1494710377192991E-3</v>
      </c>
      <c r="AU131" s="9">
        <f t="shared" si="133"/>
        <v>28.47</v>
      </c>
      <c r="AV131" s="1">
        <f t="shared" si="134"/>
        <v>0.33</v>
      </c>
      <c r="AW131" s="1">
        <f t="shared" si="135"/>
        <v>716.66666666666663</v>
      </c>
      <c r="AX131" s="1">
        <f t="shared" si="136"/>
        <v>277415.78915533173</v>
      </c>
      <c r="AZ131" s="1">
        <f t="shared" si="137"/>
        <v>100</v>
      </c>
      <c r="BA131" s="1">
        <f t="shared" si="138"/>
        <v>38709.179882139317</v>
      </c>
    </row>
    <row r="132" spans="1:54" x14ac:dyDescent="0.15">
      <c r="C132" s="7">
        <v>11</v>
      </c>
      <c r="D132" s="8">
        <v>6.4348188454999997</v>
      </c>
      <c r="E132" s="10">
        <f t="shared" si="139"/>
        <v>8.9338137291290298</v>
      </c>
      <c r="F132" s="7" t="s">
        <v>85</v>
      </c>
      <c r="G132" s="1">
        <v>12</v>
      </c>
      <c r="H132" s="9">
        <f t="shared" si="119"/>
        <v>6.4348188454999997</v>
      </c>
      <c r="I132" s="9">
        <f t="shared" si="120"/>
        <v>279.58481884549997</v>
      </c>
      <c r="J132" s="9">
        <f t="shared" si="121"/>
        <v>3.9583281738657716E-2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0.6143271446652806</v>
      </c>
      <c r="P132" s="9">
        <f t="shared" si="124"/>
        <v>2.431708444699094E-2</v>
      </c>
      <c r="Q132" s="12">
        <f t="shared" si="125"/>
        <v>8.0246378675070101E-3</v>
      </c>
      <c r="R132" s="9">
        <f t="shared" si="126"/>
        <v>9.3951000000000007E-2</v>
      </c>
      <c r="S132" s="13">
        <f t="shared" si="127"/>
        <v>8.5413011756202806E-2</v>
      </c>
      <c r="T132" s="2">
        <f t="shared" si="128"/>
        <v>0.01</v>
      </c>
      <c r="U132" s="14">
        <f t="shared" si="129"/>
        <v>8.5413011756202807E-4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6.3441301175620286E-3</v>
      </c>
      <c r="AU132" s="9">
        <f t="shared" si="133"/>
        <v>28.47</v>
      </c>
      <c r="AV132" s="1">
        <f t="shared" si="134"/>
        <v>0.33</v>
      </c>
      <c r="AW132" s="1">
        <f t="shared" si="135"/>
        <v>716.66666666666663</v>
      </c>
      <c r="AX132" s="1">
        <f t="shared" si="136"/>
        <v>286197.27652547951</v>
      </c>
      <c r="AY132" s="1">
        <f>SUM(AX121:AX132)</f>
        <v>4813658.0557643315</v>
      </c>
      <c r="AZ132" s="1">
        <f t="shared" si="137"/>
        <v>100</v>
      </c>
      <c r="BA132" s="1">
        <f t="shared" si="138"/>
        <v>39934.503701229703</v>
      </c>
      <c r="BB132" s="1">
        <f>SUM(BA121:BA132)</f>
        <v>671673.21708339511</v>
      </c>
    </row>
    <row r="133" spans="1:54" x14ac:dyDescent="0.15">
      <c r="C133" s="7">
        <v>12</v>
      </c>
      <c r="D133" s="8">
        <v>5.9614138536451602</v>
      </c>
      <c r="E133" s="10">
        <f t="shared" si="139"/>
        <v>6.4348188454999997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6.3581223665161302</v>
      </c>
      <c r="E136" s="7"/>
      <c r="F136" s="7"/>
      <c r="G136" s="1">
        <v>1</v>
      </c>
      <c r="H136" s="9">
        <f t="shared" ref="H136:H147" si="141">E137</f>
        <v>6.3581223665161302</v>
      </c>
      <c r="I136" s="9">
        <f t="shared" ref="I136:I147" si="142">H136+273.15</f>
        <v>279.50812236651609</v>
      </c>
      <c r="J136" s="9">
        <f t="shared" ref="J136:J147" si="143">EXP(($C$15*(I136-$C$13))/($C$16*I136*$C$13))</f>
        <v>3.9206819405272333E-2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2.9759854588698207E-2</v>
      </c>
      <c r="Q136" s="12">
        <f t="shared" ref="Q136:Q147" si="147">P136*$B$138</f>
        <v>7.7375621930615337E-3</v>
      </c>
      <c r="R136" s="9">
        <f t="shared" ref="R136:R147" si="148">L136*$B$138</f>
        <v>0.19735245833333334</v>
      </c>
      <c r="S136" s="13">
        <f t="shared" ref="S136:S147" si="149">Q136/R136</f>
        <v>3.9206819405272333E-2</v>
      </c>
      <c r="T136" s="2">
        <f t="shared" ref="T136:T147" si="150">$B$137/100</f>
        <v>0.01</v>
      </c>
      <c r="U136" s="14">
        <f t="shared" ref="U136:U147" si="151">S136*T136</f>
        <v>3.9206819405272335E-4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5.8820681940527234E-3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7.0218900449677397</v>
      </c>
      <c r="E137" s="10">
        <f t="shared" ref="E137:E148" si="159">D136</f>
        <v>6.3581223665161302</v>
      </c>
      <c r="F137" s="7" t="s">
        <v>83</v>
      </c>
      <c r="G137" s="1">
        <v>2</v>
      </c>
      <c r="H137" s="9">
        <f t="shared" si="141"/>
        <v>7.0218900449677397</v>
      </c>
      <c r="I137" s="9">
        <f t="shared" si="142"/>
        <v>280.17189004496771</v>
      </c>
      <c r="J137" s="9">
        <f t="shared" si="143"/>
        <v>4.2579839556030008E-2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1.4883359787446353</v>
      </c>
      <c r="P137" s="9">
        <f t="shared" si="146"/>
        <v>6.337310718041346E-2</v>
      </c>
      <c r="Q137" s="12">
        <f t="shared" si="147"/>
        <v>1.6477007866907499E-2</v>
      </c>
      <c r="R137" s="9">
        <f t="shared" si="148"/>
        <v>0.19735245833333334</v>
      </c>
      <c r="S137" s="13">
        <f t="shared" si="149"/>
        <v>8.3490259032281286E-2</v>
      </c>
      <c r="T137" s="2">
        <f t="shared" si="150"/>
        <v>0.01</v>
      </c>
      <c r="U137" s="14">
        <f t="shared" si="151"/>
        <v>8.3490259032281287E-4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6.3249025903228126E-3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7.2897370565172404</v>
      </c>
      <c r="E138" s="10">
        <f t="shared" si="159"/>
        <v>7.0218900449677397</v>
      </c>
      <c r="F138" s="7" t="s">
        <v>83</v>
      </c>
      <c r="G138" s="1">
        <v>3</v>
      </c>
      <c r="H138" s="9">
        <f t="shared" si="141"/>
        <v>7.2897370565172404</v>
      </c>
      <c r="I138" s="9">
        <f t="shared" si="142"/>
        <v>280.43973705651723</v>
      </c>
      <c r="J138" s="9">
        <f t="shared" si="143"/>
        <v>4.4016883505347743E-2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2.1840107882308888</v>
      </c>
      <c r="P138" s="9">
        <f t="shared" si="146"/>
        <v>9.6133348439981725E-2</v>
      </c>
      <c r="Q138" s="12">
        <f t="shared" si="147"/>
        <v>2.4994670594395248E-2</v>
      </c>
      <c r="R138" s="9">
        <f t="shared" si="148"/>
        <v>0.19735245833333334</v>
      </c>
      <c r="S138" s="13">
        <f t="shared" si="149"/>
        <v>0.12664990750801092</v>
      </c>
      <c r="T138" s="2">
        <f t="shared" si="150"/>
        <v>0.01</v>
      </c>
      <c r="U138" s="14">
        <f t="shared" si="151"/>
        <v>1.2664990750801092E-3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6.7564990750801088E-3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8.6403521903225808</v>
      </c>
      <c r="E139" s="10">
        <f t="shared" si="159"/>
        <v>7.2897370565172404</v>
      </c>
      <c r="F139" s="7" t="s">
        <v>83</v>
      </c>
      <c r="G139" s="1">
        <v>4</v>
      </c>
      <c r="H139" s="9">
        <f t="shared" si="141"/>
        <v>8.6403521903225808</v>
      </c>
      <c r="I139" s="9">
        <f t="shared" si="142"/>
        <v>281.79035219032255</v>
      </c>
      <c r="J139" s="9">
        <f t="shared" si="143"/>
        <v>5.1986504276089106E-2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2.8469253564575738</v>
      </c>
      <c r="P139" s="9">
        <f t="shared" si="146"/>
        <v>0.14800169721718817</v>
      </c>
      <c r="Q139" s="12">
        <f t="shared" si="147"/>
        <v>3.8480441276468928E-2</v>
      </c>
      <c r="R139" s="9">
        <f t="shared" si="148"/>
        <v>0.19735245833333334</v>
      </c>
      <c r="S139" s="13">
        <f t="shared" si="149"/>
        <v>0.19498333895326747</v>
      </c>
      <c r="T139" s="2">
        <f t="shared" si="150"/>
        <v>0.01</v>
      </c>
      <c r="U139" s="14">
        <f t="shared" si="151"/>
        <v>1.9498333895326748E-3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7.4398333895326751E-3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6.9891665038999999</v>
      </c>
      <c r="E140" s="10">
        <f t="shared" si="159"/>
        <v>8.6403521903225808</v>
      </c>
      <c r="F140" s="7" t="s">
        <v>83</v>
      </c>
      <c r="G140" s="1">
        <v>5</v>
      </c>
      <c r="H140" s="9">
        <f t="shared" si="141"/>
        <v>6.9891665038999999</v>
      </c>
      <c r="I140" s="9">
        <f t="shared" si="142"/>
        <v>280.13916650389996</v>
      </c>
      <c r="J140" s="9">
        <f t="shared" si="143"/>
        <v>4.2407335041605043E-2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3.4579715759070524</v>
      </c>
      <c r="P140" s="9">
        <f t="shared" si="146"/>
        <v>0.14664335918383736</v>
      </c>
      <c r="Q140" s="12">
        <f t="shared" si="147"/>
        <v>3.8127273387797714E-2</v>
      </c>
      <c r="R140" s="9">
        <f t="shared" si="148"/>
        <v>0.19735245833333334</v>
      </c>
      <c r="S140" s="13">
        <f t="shared" si="149"/>
        <v>0.19319381025089524</v>
      </c>
      <c r="T140" s="2">
        <f t="shared" si="150"/>
        <v>0.01</v>
      </c>
      <c r="U140" s="14">
        <f t="shared" si="151"/>
        <v>1.9319381025089525E-3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7.421938102508953E-3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10.908816001870999</v>
      </c>
      <c r="E141" s="10">
        <f t="shared" si="159"/>
        <v>6.9891665038999999</v>
      </c>
      <c r="F141" s="7" t="s">
        <v>85</v>
      </c>
      <c r="G141" s="1">
        <v>6</v>
      </c>
      <c r="H141" s="9">
        <f t="shared" si="141"/>
        <v>10.908816001870999</v>
      </c>
      <c r="I141" s="9">
        <f t="shared" si="142"/>
        <v>284.05881600187098</v>
      </c>
      <c r="J141" s="9">
        <f t="shared" si="143"/>
        <v>6.8506130777599483E-2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4.0703761333898818</v>
      </c>
      <c r="P141" s="9">
        <f t="shared" si="146"/>
        <v>0.27884571970802696</v>
      </c>
      <c r="Q141" s="12">
        <f t="shared" si="147"/>
        <v>7.2499887124087017E-2</v>
      </c>
      <c r="R141" s="9">
        <f t="shared" si="148"/>
        <v>0.19735245833333334</v>
      </c>
      <c r="S141" s="13">
        <f t="shared" si="149"/>
        <v>0.36736247288915375</v>
      </c>
      <c r="T141" s="2">
        <f t="shared" si="150"/>
        <v>0.01</v>
      </c>
      <c r="U141" s="14">
        <f t="shared" si="151"/>
        <v>3.6736247288915377E-3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9.1636247288915396E-3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12.494538983</v>
      </c>
      <c r="E142" s="10">
        <f t="shared" si="159"/>
        <v>10.908816001870999</v>
      </c>
      <c r="F142" s="7" t="s">
        <v>83</v>
      </c>
      <c r="G142" s="1">
        <v>7</v>
      </c>
      <c r="H142" s="9">
        <f t="shared" si="141"/>
        <v>12.494538983</v>
      </c>
      <c r="I142" s="9">
        <f t="shared" si="142"/>
        <v>285.64453898299996</v>
      </c>
      <c r="J142" s="9">
        <f t="shared" si="143"/>
        <v>8.2864781421650699E-2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4.5505783303485217</v>
      </c>
      <c r="P142" s="9">
        <f t="shared" si="146"/>
        <v>0.37708267868643042</v>
      </c>
      <c r="Q142" s="12">
        <f t="shared" si="147"/>
        <v>9.8041496458471905E-2</v>
      </c>
      <c r="R142" s="9">
        <f t="shared" si="148"/>
        <v>0.19735245833333334</v>
      </c>
      <c r="S142" s="13">
        <f t="shared" si="149"/>
        <v>0.49678376082286907</v>
      </c>
      <c r="T142" s="2">
        <f t="shared" si="150"/>
        <v>0.01</v>
      </c>
      <c r="U142" s="14">
        <f t="shared" si="151"/>
        <v>4.9678376082286906E-3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1.4917837608228689E-2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13.782783292903201</v>
      </c>
      <c r="E143" s="10">
        <f t="shared" si="159"/>
        <v>12.494538983</v>
      </c>
      <c r="F143" s="7" t="s">
        <v>83</v>
      </c>
      <c r="G143" s="1">
        <v>8</v>
      </c>
      <c r="H143" s="9">
        <f t="shared" si="141"/>
        <v>13.782783292903201</v>
      </c>
      <c r="I143" s="9">
        <f t="shared" si="142"/>
        <v>286.9327832929032</v>
      </c>
      <c r="J143" s="9">
        <f t="shared" si="143"/>
        <v>9.6568362494893575E-2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4.9325435683287582</v>
      </c>
      <c r="P143" s="9">
        <f t="shared" si="146"/>
        <v>0.47632765532822735</v>
      </c>
      <c r="Q143" s="12">
        <f t="shared" si="147"/>
        <v>0.12384519038533912</v>
      </c>
      <c r="R143" s="9">
        <f t="shared" si="148"/>
        <v>0.19735245833333334</v>
      </c>
      <c r="S143" s="13">
        <f t="shared" si="149"/>
        <v>0.62753305143106664</v>
      </c>
      <c r="T143" s="2">
        <f t="shared" si="150"/>
        <v>0.01</v>
      </c>
      <c r="U143" s="14">
        <f t="shared" si="151"/>
        <v>6.2753305143106661E-3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1.6225330514310667E-2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15.243897006451601</v>
      </c>
      <c r="E144" s="10">
        <f t="shared" si="159"/>
        <v>13.782783292903201</v>
      </c>
      <c r="F144" s="7" t="s">
        <v>83</v>
      </c>
      <c r="G144" s="1">
        <v>9</v>
      </c>
      <c r="H144" s="9">
        <f t="shared" si="141"/>
        <v>15.243897006451601</v>
      </c>
      <c r="I144" s="9">
        <f t="shared" si="142"/>
        <v>288.3938970064516</v>
      </c>
      <c r="J144" s="9">
        <f t="shared" si="143"/>
        <v>0.11468325277645608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5.2152638296671974</v>
      </c>
      <c r="P144" s="9">
        <f t="shared" si="146"/>
        <v>0.5981034200736316</v>
      </c>
      <c r="Q144" s="12">
        <f t="shared" si="147"/>
        <v>0.15550688921914421</v>
      </c>
      <c r="R144" s="9">
        <f t="shared" si="148"/>
        <v>0.19735245833333334</v>
      </c>
      <c r="S144" s="13">
        <f t="shared" si="149"/>
        <v>0.7879653009261689</v>
      </c>
      <c r="T144" s="2">
        <f t="shared" si="150"/>
        <v>0.01</v>
      </c>
      <c r="U144" s="14">
        <f t="shared" si="151"/>
        <v>7.879653009261689E-3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1.782965300926169E-2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12.365091459666701</v>
      </c>
      <c r="E145" s="10">
        <f t="shared" si="159"/>
        <v>15.243897006451601</v>
      </c>
      <c r="F145" s="7" t="s">
        <v>83</v>
      </c>
      <c r="G145" s="1">
        <v>10</v>
      </c>
      <c r="H145" s="9">
        <f t="shared" si="141"/>
        <v>12.365091459666701</v>
      </c>
      <c r="I145" s="9">
        <f t="shared" si="142"/>
        <v>285.51509145966668</v>
      </c>
      <c r="J145" s="9">
        <f t="shared" si="143"/>
        <v>8.1593993938585754E-2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5.3762083262602323</v>
      </c>
      <c r="P145" s="9">
        <f t="shared" si="146"/>
        <v>0.43866630958545166</v>
      </c>
      <c r="Q145" s="12">
        <f t="shared" si="147"/>
        <v>0.11405324049221743</v>
      </c>
      <c r="R145" s="9">
        <f t="shared" si="148"/>
        <v>0.19735245833333334</v>
      </c>
      <c r="S145" s="13">
        <f t="shared" si="149"/>
        <v>0.57791649242888377</v>
      </c>
      <c r="T145" s="2">
        <f t="shared" si="150"/>
        <v>0.01</v>
      </c>
      <c r="U145" s="14">
        <f t="shared" si="151"/>
        <v>5.779164924288838E-3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1.5729164924288837E-2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8.9338137291290298</v>
      </c>
      <c r="E146" s="10">
        <f t="shared" si="159"/>
        <v>12.365091459666701</v>
      </c>
      <c r="F146" s="7" t="s">
        <v>83</v>
      </c>
      <c r="G146" s="1">
        <v>11</v>
      </c>
      <c r="H146" s="9">
        <f t="shared" si="141"/>
        <v>8.9338137291290298</v>
      </c>
      <c r="I146" s="9">
        <f t="shared" si="142"/>
        <v>282.08381372912902</v>
      </c>
      <c r="J146" s="9">
        <f t="shared" si="143"/>
        <v>5.3889257465652048E-2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5.6965899333414471</v>
      </c>
      <c r="P146" s="9">
        <f t="shared" si="146"/>
        <v>0.30698500159407888</v>
      </c>
      <c r="Q146" s="12">
        <f t="shared" si="147"/>
        <v>7.9816100414460509E-2</v>
      </c>
      <c r="R146" s="9">
        <f t="shared" si="148"/>
        <v>0.19735245833333334</v>
      </c>
      <c r="S146" s="13">
        <f t="shared" si="149"/>
        <v>0.40443428517950902</v>
      </c>
      <c r="T146" s="2">
        <f t="shared" si="150"/>
        <v>0.01</v>
      </c>
      <c r="U146" s="14">
        <f t="shared" si="151"/>
        <v>4.0443428517950904E-3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9.5343428517950905E-3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6.4348188454999997</v>
      </c>
      <c r="E147" s="10">
        <f t="shared" si="159"/>
        <v>8.9338137291290298</v>
      </c>
      <c r="F147" s="7" t="s">
        <v>85</v>
      </c>
      <c r="G147" s="1">
        <v>12</v>
      </c>
      <c r="H147" s="9">
        <f t="shared" si="141"/>
        <v>6.4348188454999997</v>
      </c>
      <c r="I147" s="9">
        <f t="shared" si="142"/>
        <v>279.58481884549997</v>
      </c>
      <c r="J147" s="9">
        <f t="shared" si="143"/>
        <v>3.9583281738657716E-2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6.1486528484140353</v>
      </c>
      <c r="P147" s="9">
        <f t="shared" si="146"/>
        <v>0.24338385801197304</v>
      </c>
      <c r="Q147" s="12">
        <f t="shared" si="147"/>
        <v>6.3279803083112998E-2</v>
      </c>
      <c r="R147" s="9">
        <f t="shared" si="148"/>
        <v>0.19735245833333334</v>
      </c>
      <c r="S147" s="13">
        <f t="shared" si="149"/>
        <v>0.32064360189641922</v>
      </c>
      <c r="T147" s="2">
        <f t="shared" si="150"/>
        <v>0.01</v>
      </c>
      <c r="U147" s="14">
        <f t="shared" si="151"/>
        <v>3.2064360189641922E-3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8.6964360189641932E-3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5.9614138536451602</v>
      </c>
      <c r="E148" s="10">
        <f t="shared" si="159"/>
        <v>6.4348188454999997</v>
      </c>
      <c r="F148" s="7" t="s">
        <v>83</v>
      </c>
    </row>
  </sheetData>
  <sortState xmlns:xlrd2="http://schemas.microsoft.com/office/spreadsheetml/2017/richdata2" ref="N2:N15">
    <sortCondition ref="N2"/>
  </sortState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348861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6091471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891604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7015729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8661526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395913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24000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9000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29029213.898418147</v>
      </c>
      <c r="J13" s="6" t="s">
        <v>37</v>
      </c>
      <c r="K13" s="6">
        <f>I13/(10000*1000)</f>
        <v>2.9029213898418149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5.7115948426774201</v>
      </c>
      <c r="E26" s="7"/>
      <c r="F26" s="7"/>
      <c r="G26" s="1">
        <v>1</v>
      </c>
      <c r="H26" s="9">
        <f t="shared" ref="H26:H37" si="0">E27</f>
        <v>5.7115948426774201</v>
      </c>
      <c r="I26" s="9">
        <f t="shared" ref="I26:I37" si="1">H26+273.15</f>
        <v>278.86159484267739</v>
      </c>
      <c r="J26" s="9">
        <f t="shared" ref="J26:J37" si="2">EXP(($C$15*(I26-$C$13))/($C$16*I26*$C$13))</f>
        <v>3.6164803145188607E-2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1.4658352065997475</v>
      </c>
      <c r="Q26" s="12">
        <f t="shared" ref="Q26:Q37" si="6">P26*$B$28</f>
        <v>0.14658352065997476</v>
      </c>
      <c r="R26" s="9">
        <f t="shared" ref="R26:R37" si="7">L26*$B$28</f>
        <v>4.0532094166666672</v>
      </c>
      <c r="S26" s="13">
        <f t="shared" ref="S26:S37" si="8">Q26/R26</f>
        <v>3.6164803145188607E-2</v>
      </c>
      <c r="T26" s="2">
        <f t="shared" ref="T26:T37" si="9">$B$27/100</f>
        <v>0.34</v>
      </c>
      <c r="U26" s="14">
        <f t="shared" ref="U26:U37" si="10">S26*T26</f>
        <v>1.2296033069364127E-2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2.5196033069364125E-2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29071.75</v>
      </c>
      <c r="AU26" s="1">
        <f t="shared" ref="AU26:AU37" si="17">AT26*10000*AS26*0.67*AR26*AQ26</f>
        <v>58505712.624089323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3.3838170252580602</v>
      </c>
      <c r="E27" s="10">
        <f t="shared" ref="E27:E38" si="18">D26</f>
        <v>5.7115948426774201</v>
      </c>
      <c r="F27" s="7" t="s">
        <v>83</v>
      </c>
      <c r="G27" s="1">
        <v>2</v>
      </c>
      <c r="H27" s="9">
        <f t="shared" si="0"/>
        <v>3.3838170252580602</v>
      </c>
      <c r="I27" s="9">
        <f t="shared" si="1"/>
        <v>276.53381702525803</v>
      </c>
      <c r="J27" s="9">
        <f t="shared" si="2"/>
        <v>2.6955094520590209E-2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79.598353126733585</v>
      </c>
      <c r="P27" s="9">
        <f t="shared" si="5"/>
        <v>2.1455811322144211</v>
      </c>
      <c r="Q27" s="12">
        <f t="shared" si="6"/>
        <v>0.21455811322144214</v>
      </c>
      <c r="R27" s="9">
        <f t="shared" si="7"/>
        <v>4.0532094166666672</v>
      </c>
      <c r="S27" s="13">
        <f t="shared" si="8"/>
        <v>5.2935363354083324E-2</v>
      </c>
      <c r="T27" s="2">
        <f t="shared" si="9"/>
        <v>0.34</v>
      </c>
      <c r="U27" s="14">
        <f t="shared" si="10"/>
        <v>1.7998023540388333E-2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3.0898023540388335E-2</v>
      </c>
      <c r="AR27" s="9">
        <f t="shared" si="14"/>
        <v>119.21204166666666</v>
      </c>
      <c r="AS27" s="1">
        <f t="shared" si="15"/>
        <v>0.1</v>
      </c>
      <c r="AT27" s="1">
        <f t="shared" si="16"/>
        <v>29071.75</v>
      </c>
      <c r="AU27" s="1">
        <f t="shared" si="17"/>
        <v>71745853.044791564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1.3338103111034501</v>
      </c>
      <c r="E28" s="10">
        <f t="shared" si="18"/>
        <v>3.3838170252580602</v>
      </c>
      <c r="F28" s="7" t="s">
        <v>83</v>
      </c>
      <c r="G28" s="1">
        <v>3</v>
      </c>
      <c r="H28" s="9">
        <f t="shared" si="0"/>
        <v>1.3338103111034501</v>
      </c>
      <c r="I28" s="9">
        <f t="shared" si="1"/>
        <v>274.48381031110341</v>
      </c>
      <c r="J28" s="9">
        <f t="shared" si="2"/>
        <v>2.072213392171984E-2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117.98486616118583</v>
      </c>
      <c r="P28" s="9">
        <f t="shared" si="5"/>
        <v>2.4448981973282842</v>
      </c>
      <c r="Q28" s="12">
        <f t="shared" si="6"/>
        <v>0.24448981973282843</v>
      </c>
      <c r="R28" s="9">
        <f t="shared" si="7"/>
        <v>4.0532094166666672</v>
      </c>
      <c r="S28" s="13">
        <f t="shared" si="8"/>
        <v>6.0320056182514063E-2</v>
      </c>
      <c r="T28" s="2">
        <f t="shared" si="9"/>
        <v>0.34</v>
      </c>
      <c r="U28" s="14">
        <f t="shared" si="10"/>
        <v>2.0508819102054782E-2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3.3408819102054781E-2</v>
      </c>
      <c r="AR28" s="9">
        <f t="shared" si="14"/>
        <v>119.21204166666666</v>
      </c>
      <c r="AS28" s="1">
        <f t="shared" si="15"/>
        <v>0.1</v>
      </c>
      <c r="AT28" s="1">
        <f t="shared" si="16"/>
        <v>29071.75</v>
      </c>
      <c r="AU28" s="1">
        <f t="shared" si="17"/>
        <v>77575972.539566591</v>
      </c>
    </row>
    <row r="29" spans="1:47" x14ac:dyDescent="0.15">
      <c r="C29" s="7">
        <v>3</v>
      </c>
      <c r="D29" s="8">
        <v>9.5660363708709699</v>
      </c>
      <c r="E29" s="10">
        <f t="shared" si="18"/>
        <v>1.3338103111034501</v>
      </c>
      <c r="F29" s="7" t="s">
        <v>83</v>
      </c>
      <c r="G29" s="1">
        <v>4</v>
      </c>
      <c r="H29" s="9">
        <f t="shared" si="0"/>
        <v>9.5660363708709699</v>
      </c>
      <c r="I29" s="9">
        <f t="shared" si="1"/>
        <v>282.71603637087094</v>
      </c>
      <c r="J29" s="9">
        <f t="shared" si="2"/>
        <v>5.8213685340849995E-2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156.07206213052422</v>
      </c>
      <c r="P29" s="9">
        <f t="shared" si="5"/>
        <v>9.085529915363928</v>
      </c>
      <c r="Q29" s="12">
        <f t="shared" si="6"/>
        <v>0.9085529915363928</v>
      </c>
      <c r="R29" s="9">
        <f t="shared" si="7"/>
        <v>4.0532094166666672</v>
      </c>
      <c r="S29" s="13">
        <f t="shared" si="8"/>
        <v>0.22415643953664274</v>
      </c>
      <c r="T29" s="2">
        <f t="shared" si="9"/>
        <v>0.34</v>
      </c>
      <c r="U29" s="14">
        <f t="shared" si="10"/>
        <v>7.6213189442458543E-2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8.9113189442458537E-2</v>
      </c>
      <c r="AR29" s="9">
        <f t="shared" si="14"/>
        <v>119.21204166666666</v>
      </c>
      <c r="AS29" s="1">
        <f t="shared" si="15"/>
        <v>0.1</v>
      </c>
      <c r="AT29" s="1">
        <f t="shared" si="16"/>
        <v>29071.75</v>
      </c>
      <c r="AU29" s="1">
        <f t="shared" si="17"/>
        <v>206922678.58926439</v>
      </c>
    </row>
    <row r="30" spans="1:47" x14ac:dyDescent="0.15">
      <c r="C30" s="7">
        <v>4</v>
      </c>
      <c r="D30" s="8">
        <v>10.8283168515</v>
      </c>
      <c r="E30" s="10">
        <f t="shared" si="18"/>
        <v>9.5660363708709699</v>
      </c>
      <c r="F30" s="7" t="s">
        <v>83</v>
      </c>
      <c r="G30" s="1">
        <v>5</v>
      </c>
      <c r="H30" s="9">
        <f t="shared" si="0"/>
        <v>10.8283168515</v>
      </c>
      <c r="I30" s="9">
        <f t="shared" si="1"/>
        <v>283.97831685149998</v>
      </c>
      <c r="J30" s="9">
        <f t="shared" si="2"/>
        <v>6.7843708657657681E-2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139.63720560440225</v>
      </c>
      <c r="O30" s="9">
        <f t="shared" si="19"/>
        <v>47.881420777424694</v>
      </c>
      <c r="P30" s="9">
        <f t="shared" si="5"/>
        <v>3.2484531613383179</v>
      </c>
      <c r="Q30" s="12">
        <f t="shared" si="6"/>
        <v>0.32484531613383183</v>
      </c>
      <c r="R30" s="9">
        <f t="shared" si="7"/>
        <v>4.0532094166666672</v>
      </c>
      <c r="S30" s="13">
        <f t="shared" si="8"/>
        <v>8.0145209077546867E-2</v>
      </c>
      <c r="T30" s="2">
        <f t="shared" si="9"/>
        <v>0.34</v>
      </c>
      <c r="U30" s="14">
        <f t="shared" si="10"/>
        <v>2.7249371086365937E-2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4.0149371086365938E-2</v>
      </c>
      <c r="AR30" s="9">
        <f t="shared" si="14"/>
        <v>119.21204166666666</v>
      </c>
      <c r="AS30" s="1">
        <f t="shared" si="15"/>
        <v>0.1</v>
      </c>
      <c r="AT30" s="1">
        <f t="shared" si="16"/>
        <v>29071.75</v>
      </c>
      <c r="AU30" s="1">
        <f t="shared" si="17"/>
        <v>93227674.386288926</v>
      </c>
    </row>
    <row r="31" spans="1:47" x14ac:dyDescent="0.15">
      <c r="C31" s="7">
        <v>5</v>
      </c>
      <c r="D31" s="8">
        <v>14.923451031612901</v>
      </c>
      <c r="E31" s="10">
        <f t="shared" si="18"/>
        <v>10.8283168515</v>
      </c>
      <c r="F31" s="7" t="s">
        <v>85</v>
      </c>
      <c r="G31" s="1">
        <v>6</v>
      </c>
      <c r="H31" s="9">
        <f t="shared" si="0"/>
        <v>14.923451031612901</v>
      </c>
      <c r="I31" s="9">
        <f t="shared" si="1"/>
        <v>288.07345103161288</v>
      </c>
      <c r="J31" s="9">
        <f t="shared" si="2"/>
        <v>0.11045606450302296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85.165061782753043</v>
      </c>
      <c r="P31" s="9">
        <f t="shared" si="5"/>
        <v>9.4069975576797056</v>
      </c>
      <c r="Q31" s="12">
        <f t="shared" si="6"/>
        <v>0.9406997557679706</v>
      </c>
      <c r="R31" s="9">
        <f t="shared" si="7"/>
        <v>4.0532094166666672</v>
      </c>
      <c r="S31" s="13">
        <f t="shared" si="8"/>
        <v>0.23208762712823161</v>
      </c>
      <c r="T31" s="2">
        <f t="shared" si="9"/>
        <v>0.34</v>
      </c>
      <c r="U31" s="14">
        <f t="shared" si="10"/>
        <v>7.8909793223598756E-2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9.1809793223598751E-2</v>
      </c>
      <c r="AR31" s="9">
        <f t="shared" si="14"/>
        <v>119.21204166666666</v>
      </c>
      <c r="AS31" s="1">
        <f t="shared" si="15"/>
        <v>0.1</v>
      </c>
      <c r="AT31" s="1">
        <f t="shared" si="16"/>
        <v>29071.75</v>
      </c>
      <c r="AU31" s="1">
        <f t="shared" si="17"/>
        <v>213184248.6326952</v>
      </c>
    </row>
    <row r="32" spans="1:47" x14ac:dyDescent="0.15">
      <c r="C32" s="7">
        <v>6</v>
      </c>
      <c r="D32" s="8">
        <v>21.087950583000001</v>
      </c>
      <c r="E32" s="10">
        <f t="shared" si="18"/>
        <v>14.923451031612901</v>
      </c>
      <c r="F32" s="7" t="s">
        <v>83</v>
      </c>
      <c r="G32" s="1">
        <v>7</v>
      </c>
      <c r="H32" s="9">
        <f t="shared" si="0"/>
        <v>21.087950583000001</v>
      </c>
      <c r="I32" s="9">
        <f t="shared" si="1"/>
        <v>294.23795058299999</v>
      </c>
      <c r="J32" s="9">
        <f t="shared" si="2"/>
        <v>0.22424645065922055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116.29015839174001</v>
      </c>
      <c r="P32" s="9">
        <f t="shared" si="5"/>
        <v>26.077655265946269</v>
      </c>
      <c r="Q32" s="12">
        <f t="shared" si="6"/>
        <v>2.6077655265946271</v>
      </c>
      <c r="R32" s="9">
        <f t="shared" si="7"/>
        <v>4.0532094166666672</v>
      </c>
      <c r="S32" s="13">
        <f t="shared" si="8"/>
        <v>0.64338287478351819</v>
      </c>
      <c r="T32" s="2">
        <f t="shared" si="9"/>
        <v>0.34</v>
      </c>
      <c r="U32" s="14">
        <f t="shared" si="10"/>
        <v>0.21875017742639619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0.24440017742639619</v>
      </c>
      <c r="AR32" s="9">
        <f t="shared" si="14"/>
        <v>119.21204166666666</v>
      </c>
      <c r="AS32" s="1">
        <f t="shared" si="15"/>
        <v>0.1</v>
      </c>
      <c r="AT32" s="1">
        <f t="shared" si="16"/>
        <v>29071.75</v>
      </c>
      <c r="AU32" s="1">
        <f t="shared" si="17"/>
        <v>567502293.17531371</v>
      </c>
    </row>
    <row r="33" spans="1:48" x14ac:dyDescent="0.15">
      <c r="C33" s="7">
        <v>7</v>
      </c>
      <c r="D33" s="8">
        <v>23.009187616774199</v>
      </c>
      <c r="E33" s="10">
        <f t="shared" si="18"/>
        <v>21.087950583000001</v>
      </c>
      <c r="F33" s="7" t="s">
        <v>83</v>
      </c>
      <c r="G33" s="1">
        <v>8</v>
      </c>
      <c r="H33" s="9">
        <f t="shared" si="0"/>
        <v>23.009187616774199</v>
      </c>
      <c r="I33" s="9">
        <f t="shared" si="1"/>
        <v>296.15918761677415</v>
      </c>
      <c r="J33" s="9">
        <f t="shared" si="2"/>
        <v>0.27794309408960099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130.74459729246038</v>
      </c>
      <c r="P33" s="9">
        <f t="shared" si="5"/>
        <v>36.339557906965311</v>
      </c>
      <c r="Q33" s="12">
        <f t="shared" si="6"/>
        <v>3.6339557906965312</v>
      </c>
      <c r="R33" s="9">
        <f t="shared" si="7"/>
        <v>4.0532094166666672</v>
      </c>
      <c r="S33" s="13">
        <f t="shared" si="8"/>
        <v>0.89656255503449223</v>
      </c>
      <c r="T33" s="2">
        <f t="shared" si="9"/>
        <v>0.34</v>
      </c>
      <c r="U33" s="14">
        <f t="shared" si="10"/>
        <v>0.30483126871172739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0.33048126871172739</v>
      </c>
      <c r="AR33" s="9">
        <f t="shared" si="14"/>
        <v>119.21204166666666</v>
      </c>
      <c r="AS33" s="1">
        <f t="shared" si="15"/>
        <v>0.1</v>
      </c>
      <c r="AT33" s="1">
        <f t="shared" si="16"/>
        <v>29071.75</v>
      </c>
      <c r="AU33" s="1">
        <f t="shared" si="17"/>
        <v>767384376.80502403</v>
      </c>
    </row>
    <row r="34" spans="1:48" x14ac:dyDescent="0.15">
      <c r="C34" s="7">
        <v>8</v>
      </c>
      <c r="D34" s="8">
        <v>23.621859969999999</v>
      </c>
      <c r="E34" s="10">
        <f t="shared" si="18"/>
        <v>23.009187616774199</v>
      </c>
      <c r="F34" s="7" t="s">
        <v>83</v>
      </c>
      <c r="G34" s="1">
        <v>9</v>
      </c>
      <c r="H34" s="9">
        <f t="shared" si="0"/>
        <v>23.621859969999999</v>
      </c>
      <c r="I34" s="9">
        <f t="shared" si="1"/>
        <v>296.77185996999998</v>
      </c>
      <c r="J34" s="9">
        <f t="shared" si="2"/>
        <v>0.2974628223959323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134.93713355216175</v>
      </c>
      <c r="P34" s="9">
        <f t="shared" si="5"/>
        <v>40.138780592442892</v>
      </c>
      <c r="Q34" s="12">
        <f t="shared" si="6"/>
        <v>4.0138780592442895</v>
      </c>
      <c r="R34" s="9">
        <f t="shared" si="7"/>
        <v>4.0532094166666672</v>
      </c>
      <c r="S34" s="13">
        <f t="shared" si="8"/>
        <v>0.9902962434507705</v>
      </c>
      <c r="T34" s="2">
        <f t="shared" si="9"/>
        <v>0.34</v>
      </c>
      <c r="U34" s="14">
        <f t="shared" si="10"/>
        <v>0.33670072277326202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0.36235072277326202</v>
      </c>
      <c r="AR34" s="9">
        <f t="shared" si="14"/>
        <v>119.21204166666666</v>
      </c>
      <c r="AS34" s="1">
        <f t="shared" si="15"/>
        <v>0.1</v>
      </c>
      <c r="AT34" s="1">
        <f t="shared" si="16"/>
        <v>29071.75</v>
      </c>
      <c r="AU34" s="1">
        <f t="shared" si="17"/>
        <v>841385911.7164011</v>
      </c>
    </row>
    <row r="35" spans="1:48" x14ac:dyDescent="0.15">
      <c r="C35" s="7">
        <v>9</v>
      </c>
      <c r="D35" s="8">
        <v>18.335844153666699</v>
      </c>
      <c r="E35" s="10">
        <f t="shared" si="18"/>
        <v>23.621859969999999</v>
      </c>
      <c r="F35" s="7" t="s">
        <v>83</v>
      </c>
      <c r="G35" s="1">
        <v>10</v>
      </c>
      <c r="H35" s="9">
        <f t="shared" si="0"/>
        <v>18.335844153666699</v>
      </c>
      <c r="I35" s="9">
        <f t="shared" si="1"/>
        <v>291.48584415366668</v>
      </c>
      <c r="J35" s="9">
        <f t="shared" si="2"/>
        <v>0.16407226394042373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135.33044712638554</v>
      </c>
      <c r="P35" s="9">
        <f t="shared" si="5"/>
        <v>22.203972840095886</v>
      </c>
      <c r="Q35" s="12">
        <f t="shared" si="6"/>
        <v>2.2203972840095889</v>
      </c>
      <c r="R35" s="9">
        <f t="shared" si="7"/>
        <v>4.0532094166666672</v>
      </c>
      <c r="S35" s="13">
        <f t="shared" si="8"/>
        <v>0.54781213003191653</v>
      </c>
      <c r="T35" s="2">
        <f t="shared" si="9"/>
        <v>0.34</v>
      </c>
      <c r="U35" s="14">
        <f t="shared" si="10"/>
        <v>0.18625612421085164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0.21190612421085164</v>
      </c>
      <c r="AR35" s="9">
        <f t="shared" si="14"/>
        <v>119.21204166666666</v>
      </c>
      <c r="AS35" s="1">
        <f t="shared" si="15"/>
        <v>0.1</v>
      </c>
      <c r="AT35" s="1">
        <f t="shared" si="16"/>
        <v>29071.75</v>
      </c>
      <c r="AU35" s="1">
        <f t="shared" si="17"/>
        <v>492050426.04262412</v>
      </c>
    </row>
    <row r="36" spans="1:48" x14ac:dyDescent="0.15">
      <c r="C36" s="7">
        <v>10</v>
      </c>
      <c r="D36" s="8">
        <v>14.248047291129</v>
      </c>
      <c r="E36" s="10">
        <f t="shared" si="18"/>
        <v>18.335844153666699</v>
      </c>
      <c r="F36" s="7" t="s">
        <v>83</v>
      </c>
      <c r="G36" s="1">
        <v>11</v>
      </c>
      <c r="H36" s="9">
        <f t="shared" si="0"/>
        <v>14.248047291129</v>
      </c>
      <c r="I36" s="9">
        <f t="shared" si="1"/>
        <v>287.39804729112899</v>
      </c>
      <c r="J36" s="9">
        <f t="shared" si="2"/>
        <v>0.10202179253955415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107.47015057197517</v>
      </c>
      <c r="O36" s="9">
        <f t="shared" si="19"/>
        <v>46.188417880981163</v>
      </c>
      <c r="P36" s="9">
        <f t="shared" si="5"/>
        <v>4.7122251867836935</v>
      </c>
      <c r="Q36" s="12">
        <f t="shared" si="6"/>
        <v>0.4712225186783694</v>
      </c>
      <c r="R36" s="9">
        <f t="shared" si="7"/>
        <v>4.0532094166666672</v>
      </c>
      <c r="S36" s="13">
        <f t="shared" si="8"/>
        <v>0.1162591098157222</v>
      </c>
      <c r="T36" s="2">
        <f t="shared" si="9"/>
        <v>0.34</v>
      </c>
      <c r="U36" s="14">
        <f t="shared" si="10"/>
        <v>3.9528097337345552E-2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5.2428097337345554E-2</v>
      </c>
      <c r="AR36" s="9">
        <f t="shared" si="14"/>
        <v>119.21204166666666</v>
      </c>
      <c r="AS36" s="1">
        <f t="shared" si="15"/>
        <v>0.1</v>
      </c>
      <c r="AT36" s="1">
        <f t="shared" si="16"/>
        <v>29071.75</v>
      </c>
      <c r="AU36" s="1">
        <f t="shared" si="17"/>
        <v>121739132.0213858</v>
      </c>
    </row>
    <row r="37" spans="1:48" x14ac:dyDescent="0.15">
      <c r="C37" s="7">
        <v>11</v>
      </c>
      <c r="D37" s="8">
        <v>10.116521148166701</v>
      </c>
      <c r="E37" s="10">
        <f t="shared" si="18"/>
        <v>14.248047291129</v>
      </c>
      <c r="F37" s="7" t="s">
        <v>85</v>
      </c>
      <c r="G37" s="1">
        <v>12</v>
      </c>
      <c r="H37" s="9">
        <f t="shared" si="0"/>
        <v>10.116521148166701</v>
      </c>
      <c r="I37" s="9">
        <f t="shared" si="1"/>
        <v>283.2665211481667</v>
      </c>
      <c r="J37" s="9">
        <f t="shared" si="2"/>
        <v>6.224322114784215E-2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82.008286860864132</v>
      </c>
      <c r="P37" s="9">
        <f t="shared" si="5"/>
        <v>5.1044599350364441</v>
      </c>
      <c r="Q37" s="12">
        <f t="shared" si="6"/>
        <v>0.51044599350364439</v>
      </c>
      <c r="R37" s="9">
        <f t="shared" si="7"/>
        <v>4.0532094166666672</v>
      </c>
      <c r="S37" s="13">
        <f t="shared" si="8"/>
        <v>0.12593624977892995</v>
      </c>
      <c r="T37" s="2">
        <f t="shared" si="9"/>
        <v>0.34</v>
      </c>
      <c r="U37" s="14">
        <f t="shared" si="10"/>
        <v>4.2818324924836185E-2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5.5718324924836186E-2</v>
      </c>
      <c r="AR37" s="9">
        <f t="shared" si="14"/>
        <v>119.21204166666666</v>
      </c>
      <c r="AS37" s="1">
        <f t="shared" si="15"/>
        <v>0.1</v>
      </c>
      <c r="AT37" s="1">
        <f t="shared" si="16"/>
        <v>29071.75</v>
      </c>
      <c r="AU37" s="1">
        <f t="shared" si="17"/>
        <v>129379108.88487209</v>
      </c>
      <c r="AV37" s="1">
        <f>SUM(AU26:AU37)</f>
        <v>3640603388.4623165</v>
      </c>
    </row>
    <row r="38" spans="1:48" x14ac:dyDescent="0.15">
      <c r="C38" s="7">
        <v>12</v>
      </c>
      <c r="D38" s="8">
        <v>3.90100876722581</v>
      </c>
      <c r="E38" s="10">
        <f t="shared" si="18"/>
        <v>10.116521148166701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5.7115948426774201</v>
      </c>
      <c r="E42" s="7"/>
      <c r="F42" s="7"/>
      <c r="G42" s="1">
        <v>1</v>
      </c>
      <c r="H42" s="9">
        <f t="shared" ref="H42:H53" si="20">E43</f>
        <v>5.7115948426774201</v>
      </c>
      <c r="I42" s="9">
        <f t="shared" ref="I42:I53" si="21">H42+273.15</f>
        <v>278.86159484267739</v>
      </c>
      <c r="J42" s="9">
        <f t="shared" ref="J42:J53" si="22">EXP(($C$15*(I42-$C$13))/($C$16*I42*$C$13))</f>
        <v>3.6164803145188607E-2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2.1285246951140069</v>
      </c>
      <c r="Q42" s="12">
        <f t="shared" ref="Q42:Q53" si="26">P42*$B$44</f>
        <v>0.51084592682736163</v>
      </c>
      <c r="R42" s="9">
        <f t="shared" ref="R42:R53" si="27">L42*$B$44</f>
        <v>14.125500000000001</v>
      </c>
      <c r="S42" s="13">
        <f t="shared" ref="S42:S53" si="28">Q42/R42</f>
        <v>3.61648031451886E-2</v>
      </c>
      <c r="T42" s="2">
        <f t="shared" ref="T42:T53" si="29">$B$43/100</f>
        <v>0.43</v>
      </c>
      <c r="U42" s="14">
        <f t="shared" ref="U42:U53" si="30">S42*T42</f>
        <v>1.5550865352431097E-2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2.3970865352431096E-2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507622.58333333331</v>
      </c>
      <c r="AU42" s="1">
        <f t="shared" ref="AU42:AU53" si="38">AT42*10000*AS42*0.67*AR42*AQ42</f>
        <v>2678149545.3825631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3.3838170252580602</v>
      </c>
      <c r="E43" s="10">
        <f t="shared" ref="E43:E54" si="39">D42</f>
        <v>5.7115948426774201</v>
      </c>
      <c r="F43" s="7" t="s">
        <v>83</v>
      </c>
      <c r="G43" s="1">
        <v>2</v>
      </c>
      <c r="H43" s="9">
        <f t="shared" si="20"/>
        <v>3.3838170252580602</v>
      </c>
      <c r="I43" s="9">
        <f t="shared" si="21"/>
        <v>276.53381702525803</v>
      </c>
      <c r="J43" s="9">
        <f t="shared" si="22"/>
        <v>2.6955094520590209E-2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115.583975304886</v>
      </c>
      <c r="P43" s="9">
        <f t="shared" si="25"/>
        <v>3.1155769794087664</v>
      </c>
      <c r="Q43" s="12">
        <f t="shared" si="26"/>
        <v>0.74773847505810387</v>
      </c>
      <c r="R43" s="9">
        <f t="shared" si="27"/>
        <v>14.125500000000001</v>
      </c>
      <c r="S43" s="13">
        <f t="shared" si="28"/>
        <v>5.293536335408331E-2</v>
      </c>
      <c r="T43" s="2">
        <f t="shared" si="29"/>
        <v>0.43</v>
      </c>
      <c r="U43" s="14">
        <f t="shared" si="30"/>
        <v>2.2762206242255823E-2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3.1182206242255824E-2</v>
      </c>
      <c r="AR43" s="9">
        <f t="shared" si="35"/>
        <v>136.875</v>
      </c>
      <c r="AS43" s="1">
        <f t="shared" si="36"/>
        <v>0.24</v>
      </c>
      <c r="AT43" s="1">
        <f t="shared" si="37"/>
        <v>507622.58333333331</v>
      </c>
      <c r="AU43" s="1">
        <f t="shared" si="38"/>
        <v>3483837994.3281112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1.3338103111034501</v>
      </c>
      <c r="E44" s="10">
        <f t="shared" si="39"/>
        <v>3.3838170252580602</v>
      </c>
      <c r="F44" s="7" t="s">
        <v>83</v>
      </c>
      <c r="G44" s="1">
        <v>3</v>
      </c>
      <c r="H44" s="9">
        <f t="shared" si="20"/>
        <v>1.3338103111034501</v>
      </c>
      <c r="I44" s="9">
        <f t="shared" si="21"/>
        <v>274.48381031110341</v>
      </c>
      <c r="J44" s="9">
        <f t="shared" si="22"/>
        <v>2.072213392171984E-2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171.32464832547723</v>
      </c>
      <c r="P44" s="9">
        <f t="shared" si="25"/>
        <v>3.5502123066920936</v>
      </c>
      <c r="Q44" s="12">
        <f t="shared" si="26"/>
        <v>0.85205095360610239</v>
      </c>
      <c r="R44" s="9">
        <f t="shared" si="27"/>
        <v>14.125500000000001</v>
      </c>
      <c r="S44" s="13">
        <f t="shared" si="28"/>
        <v>6.0320056182514063E-2</v>
      </c>
      <c r="T44" s="2">
        <f t="shared" si="29"/>
        <v>0.43</v>
      </c>
      <c r="U44" s="14">
        <f t="shared" si="30"/>
        <v>2.5937624158481047E-2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3.4357624158481044E-2</v>
      </c>
      <c r="AR44" s="9">
        <f t="shared" si="35"/>
        <v>136.875</v>
      </c>
      <c r="AS44" s="1">
        <f t="shared" si="36"/>
        <v>0.24</v>
      </c>
      <c r="AT44" s="1">
        <f t="shared" si="37"/>
        <v>507622.58333333331</v>
      </c>
      <c r="AU44" s="1">
        <f t="shared" si="38"/>
        <v>3838612172.2188449</v>
      </c>
    </row>
    <row r="45" spans="1:48" x14ac:dyDescent="0.15">
      <c r="C45" s="7">
        <v>3</v>
      </c>
      <c r="D45" s="8">
        <v>9.5660363708709699</v>
      </c>
      <c r="E45" s="10">
        <f t="shared" si="39"/>
        <v>1.3338103111034501</v>
      </c>
      <c r="F45" s="7" t="s">
        <v>83</v>
      </c>
      <c r="G45" s="1">
        <v>4</v>
      </c>
      <c r="H45" s="9">
        <f t="shared" si="20"/>
        <v>9.5660363708709699</v>
      </c>
      <c r="I45" s="9">
        <f t="shared" si="21"/>
        <v>282.71603637087094</v>
      </c>
      <c r="J45" s="9">
        <f t="shared" si="22"/>
        <v>5.8213685340849995E-2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226.63068601878516</v>
      </c>
      <c r="P45" s="9">
        <f t="shared" si="25"/>
        <v>13.193007444478532</v>
      </c>
      <c r="Q45" s="12">
        <f t="shared" si="26"/>
        <v>3.1663217866748474</v>
      </c>
      <c r="R45" s="9">
        <f t="shared" si="27"/>
        <v>14.125500000000001</v>
      </c>
      <c r="S45" s="13">
        <f t="shared" si="28"/>
        <v>0.22415643953664277</v>
      </c>
      <c r="T45" s="2">
        <f t="shared" si="29"/>
        <v>0.43</v>
      </c>
      <c r="U45" s="14">
        <f t="shared" si="30"/>
        <v>9.6387269000756393E-2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0.1048072690007564</v>
      </c>
      <c r="AR45" s="9">
        <f t="shared" si="35"/>
        <v>136.875</v>
      </c>
      <c r="AS45" s="1">
        <f t="shared" si="36"/>
        <v>0.24</v>
      </c>
      <c r="AT45" s="1">
        <f t="shared" si="37"/>
        <v>507622.58333333331</v>
      </c>
      <c r="AU45" s="1">
        <f t="shared" si="38"/>
        <v>11709612302.281635</v>
      </c>
    </row>
    <row r="46" spans="1:48" x14ac:dyDescent="0.15">
      <c r="C46" s="7">
        <v>4</v>
      </c>
      <c r="D46" s="8">
        <v>10.8283168515</v>
      </c>
      <c r="E46" s="10">
        <f t="shared" si="39"/>
        <v>9.5660363708709699</v>
      </c>
      <c r="F46" s="7" t="s">
        <v>83</v>
      </c>
      <c r="G46" s="1">
        <v>5</v>
      </c>
      <c r="H46" s="9">
        <f t="shared" si="20"/>
        <v>10.8283168515</v>
      </c>
      <c r="I46" s="9">
        <f t="shared" si="21"/>
        <v>283.97831685149998</v>
      </c>
      <c r="J46" s="9">
        <f t="shared" si="22"/>
        <v>6.7843708657657681E-2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202.76579464559131</v>
      </c>
      <c r="O46" s="9">
        <f t="shared" si="40"/>
        <v>69.528133928715306</v>
      </c>
      <c r="P46" s="9">
        <f t="shared" si="25"/>
        <v>4.7170464617703649</v>
      </c>
      <c r="Q46" s="12">
        <f t="shared" si="26"/>
        <v>1.1320911508248874</v>
      </c>
      <c r="R46" s="9">
        <f t="shared" si="27"/>
        <v>14.125500000000001</v>
      </c>
      <c r="S46" s="13">
        <f t="shared" si="28"/>
        <v>8.0145209077546797E-2</v>
      </c>
      <c r="T46" s="2">
        <f t="shared" si="29"/>
        <v>0.43</v>
      </c>
      <c r="U46" s="14">
        <f t="shared" si="30"/>
        <v>3.4462439903345125E-2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4.2882439903345122E-2</v>
      </c>
      <c r="AR46" s="9">
        <f t="shared" si="35"/>
        <v>136.875</v>
      </c>
      <c r="AS46" s="1">
        <f t="shared" si="36"/>
        <v>0.24</v>
      </c>
      <c r="AT46" s="1">
        <f t="shared" si="37"/>
        <v>507622.58333333331</v>
      </c>
      <c r="AU46" s="1">
        <f t="shared" si="38"/>
        <v>4791048852.1596622</v>
      </c>
    </row>
    <row r="47" spans="1:48" x14ac:dyDescent="0.15">
      <c r="C47" s="7">
        <v>5</v>
      </c>
      <c r="D47" s="8">
        <v>14.923451031612901</v>
      </c>
      <c r="E47" s="10">
        <f t="shared" si="39"/>
        <v>10.8283168515</v>
      </c>
      <c r="F47" s="7" t="s">
        <v>85</v>
      </c>
      <c r="G47" s="1">
        <v>6</v>
      </c>
      <c r="H47" s="9">
        <f t="shared" si="20"/>
        <v>14.923451031612901</v>
      </c>
      <c r="I47" s="9">
        <f t="shared" si="21"/>
        <v>288.07345103161288</v>
      </c>
      <c r="J47" s="9">
        <f t="shared" si="22"/>
        <v>0.11045606450302296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123.66733746694493</v>
      </c>
      <c r="P47" s="9">
        <f t="shared" si="25"/>
        <v>13.659807404165978</v>
      </c>
      <c r="Q47" s="12">
        <f t="shared" si="26"/>
        <v>3.2783537769998348</v>
      </c>
      <c r="R47" s="9">
        <f t="shared" si="27"/>
        <v>14.125500000000001</v>
      </c>
      <c r="S47" s="13">
        <f t="shared" si="28"/>
        <v>0.23208762712823153</v>
      </c>
      <c r="T47" s="2">
        <f t="shared" si="29"/>
        <v>0.43</v>
      </c>
      <c r="U47" s="14">
        <f t="shared" si="30"/>
        <v>9.9797679665139555E-2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0.10821767966513957</v>
      </c>
      <c r="AR47" s="9">
        <f t="shared" si="35"/>
        <v>136.875</v>
      </c>
      <c r="AS47" s="1">
        <f t="shared" si="36"/>
        <v>0.24</v>
      </c>
      <c r="AT47" s="1">
        <f t="shared" si="37"/>
        <v>507622.58333333331</v>
      </c>
      <c r="AU47" s="1">
        <f t="shared" si="38"/>
        <v>12090641090.191425</v>
      </c>
    </row>
    <row r="48" spans="1:48" x14ac:dyDescent="0.15">
      <c r="C48" s="7">
        <v>6</v>
      </c>
      <c r="D48" s="8">
        <v>21.087950583000001</v>
      </c>
      <c r="E48" s="10">
        <f t="shared" si="39"/>
        <v>14.923451031612901</v>
      </c>
      <c r="F48" s="7" t="s">
        <v>83</v>
      </c>
      <c r="G48" s="1">
        <v>7</v>
      </c>
      <c r="H48" s="9">
        <f t="shared" si="20"/>
        <v>21.087950583000001</v>
      </c>
      <c r="I48" s="9">
        <f t="shared" si="21"/>
        <v>294.23795058299999</v>
      </c>
      <c r="J48" s="9">
        <f t="shared" si="22"/>
        <v>0.22424645065922055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168.86378006277897</v>
      </c>
      <c r="P48" s="9">
        <f t="shared" si="25"/>
        <v>37.867103323977439</v>
      </c>
      <c r="Q48" s="12">
        <f t="shared" si="26"/>
        <v>9.0881047977545855</v>
      </c>
      <c r="R48" s="9">
        <f t="shared" si="27"/>
        <v>14.125500000000001</v>
      </c>
      <c r="S48" s="13">
        <f t="shared" si="28"/>
        <v>0.64338287478351808</v>
      </c>
      <c r="T48" s="2">
        <f t="shared" si="29"/>
        <v>0.43</v>
      </c>
      <c r="U48" s="14">
        <f t="shared" si="30"/>
        <v>0.27665463615691277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0.29225463615691277</v>
      </c>
      <c r="AR48" s="9">
        <f t="shared" si="35"/>
        <v>136.875</v>
      </c>
      <c r="AS48" s="1">
        <f t="shared" si="36"/>
        <v>0.24</v>
      </c>
      <c r="AT48" s="1">
        <f t="shared" si="37"/>
        <v>507622.58333333331</v>
      </c>
      <c r="AU48" s="1">
        <f t="shared" si="38"/>
        <v>32652205477.438126</v>
      </c>
    </row>
    <row r="49" spans="1:48" x14ac:dyDescent="0.15">
      <c r="C49" s="7">
        <v>7</v>
      </c>
      <c r="D49" s="8">
        <v>23.009187616774199</v>
      </c>
      <c r="E49" s="10">
        <f t="shared" si="39"/>
        <v>21.087950583000001</v>
      </c>
      <c r="F49" s="7" t="s">
        <v>83</v>
      </c>
      <c r="G49" s="1">
        <v>8</v>
      </c>
      <c r="H49" s="9">
        <f t="shared" si="20"/>
        <v>23.009187616774199</v>
      </c>
      <c r="I49" s="9">
        <f t="shared" si="21"/>
        <v>296.15918761677415</v>
      </c>
      <c r="J49" s="9">
        <f t="shared" si="22"/>
        <v>0.27794309408960099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189.85292673880153</v>
      </c>
      <c r="P49" s="9">
        <f t="shared" si="25"/>
        <v>52.768309879748841</v>
      </c>
      <c r="Q49" s="12">
        <f t="shared" si="26"/>
        <v>12.664394371139721</v>
      </c>
      <c r="R49" s="9">
        <f t="shared" si="27"/>
        <v>14.125500000000001</v>
      </c>
      <c r="S49" s="13">
        <f t="shared" si="28"/>
        <v>0.89656255503449234</v>
      </c>
      <c r="T49" s="2">
        <f t="shared" si="29"/>
        <v>0.43</v>
      </c>
      <c r="U49" s="14">
        <f t="shared" si="30"/>
        <v>0.38552189866483172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0.40112189866483172</v>
      </c>
      <c r="AR49" s="9">
        <f t="shared" si="35"/>
        <v>136.875</v>
      </c>
      <c r="AS49" s="1">
        <f t="shared" si="36"/>
        <v>0.24</v>
      </c>
      <c r="AT49" s="1">
        <f t="shared" si="37"/>
        <v>507622.58333333331</v>
      </c>
      <c r="AU49" s="1">
        <f t="shared" si="38"/>
        <v>44815421335.769974</v>
      </c>
    </row>
    <row r="50" spans="1:48" x14ac:dyDescent="0.15">
      <c r="C50" s="7">
        <v>8</v>
      </c>
      <c r="D50" s="8">
        <v>23.621859969999999</v>
      </c>
      <c r="E50" s="10">
        <f t="shared" si="39"/>
        <v>23.009187616774199</v>
      </c>
      <c r="F50" s="7" t="s">
        <v>83</v>
      </c>
      <c r="G50" s="1">
        <v>9</v>
      </c>
      <c r="H50" s="9">
        <f t="shared" si="20"/>
        <v>23.621859969999999</v>
      </c>
      <c r="I50" s="9">
        <f t="shared" si="21"/>
        <v>296.77185996999998</v>
      </c>
      <c r="J50" s="9">
        <f t="shared" si="22"/>
        <v>0.2974628223959323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195.9408668590527</v>
      </c>
      <c r="P50" s="9">
        <f t="shared" si="25"/>
        <v>58.285123278599414</v>
      </c>
      <c r="Q50" s="12">
        <f t="shared" si="26"/>
        <v>13.988429586863859</v>
      </c>
      <c r="R50" s="9">
        <f t="shared" si="27"/>
        <v>14.125500000000001</v>
      </c>
      <c r="S50" s="13">
        <f t="shared" si="28"/>
        <v>0.9902962434507705</v>
      </c>
      <c r="T50" s="2">
        <f t="shared" si="29"/>
        <v>0.43</v>
      </c>
      <c r="U50" s="14">
        <f t="shared" si="30"/>
        <v>0.4258273846838313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0.4414273846838313</v>
      </c>
      <c r="AR50" s="9">
        <f t="shared" si="35"/>
        <v>136.875</v>
      </c>
      <c r="AS50" s="1">
        <f t="shared" si="36"/>
        <v>0.24</v>
      </c>
      <c r="AT50" s="1">
        <f t="shared" si="37"/>
        <v>507622.58333333331</v>
      </c>
      <c r="AU50" s="1">
        <f t="shared" si="38"/>
        <v>49318559519.192268</v>
      </c>
    </row>
    <row r="51" spans="1:48" x14ac:dyDescent="0.15">
      <c r="C51" s="7">
        <v>9</v>
      </c>
      <c r="D51" s="8">
        <v>18.335844153666699</v>
      </c>
      <c r="E51" s="10">
        <f t="shared" si="39"/>
        <v>23.621859969999999</v>
      </c>
      <c r="F51" s="7" t="s">
        <v>83</v>
      </c>
      <c r="G51" s="1">
        <v>10</v>
      </c>
      <c r="H51" s="9">
        <f t="shared" si="20"/>
        <v>18.335844153666699</v>
      </c>
      <c r="I51" s="9">
        <f t="shared" si="21"/>
        <v>291.48584415366668</v>
      </c>
      <c r="J51" s="9">
        <f t="shared" si="22"/>
        <v>0.16407226394042373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196.51199358045329</v>
      </c>
      <c r="P51" s="9">
        <f t="shared" si="25"/>
        <v>32.242167678190988</v>
      </c>
      <c r="Q51" s="12">
        <f t="shared" si="26"/>
        <v>7.7381202427658371</v>
      </c>
      <c r="R51" s="9">
        <f t="shared" si="27"/>
        <v>14.125500000000001</v>
      </c>
      <c r="S51" s="13">
        <f t="shared" si="28"/>
        <v>0.54781213003191653</v>
      </c>
      <c r="T51" s="2">
        <f t="shared" si="29"/>
        <v>0.43</v>
      </c>
      <c r="U51" s="14">
        <f t="shared" si="30"/>
        <v>0.23555921591372411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0.25115921591372409</v>
      </c>
      <c r="AR51" s="9">
        <f t="shared" si="35"/>
        <v>136.875</v>
      </c>
      <c r="AS51" s="1">
        <f t="shared" si="36"/>
        <v>0.24</v>
      </c>
      <c r="AT51" s="1">
        <f t="shared" si="37"/>
        <v>507622.58333333331</v>
      </c>
      <c r="AU51" s="1">
        <f t="shared" si="38"/>
        <v>28060811740.772751</v>
      </c>
    </row>
    <row r="52" spans="1:48" x14ac:dyDescent="0.15">
      <c r="C52" s="7">
        <v>10</v>
      </c>
      <c r="D52" s="8">
        <v>14.248047291129</v>
      </c>
      <c r="E52" s="10">
        <f t="shared" si="39"/>
        <v>18.335844153666699</v>
      </c>
      <c r="F52" s="7" t="s">
        <v>83</v>
      </c>
      <c r="G52" s="1">
        <v>11</v>
      </c>
      <c r="H52" s="9">
        <f t="shared" si="20"/>
        <v>14.248047291129</v>
      </c>
      <c r="I52" s="9">
        <f t="shared" si="21"/>
        <v>287.39804729112899</v>
      </c>
      <c r="J52" s="9">
        <f t="shared" si="22"/>
        <v>0.10202179253955415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156.05633460714921</v>
      </c>
      <c r="O52" s="9">
        <f t="shared" si="40"/>
        <v>67.06974129511309</v>
      </c>
      <c r="P52" s="9">
        <f t="shared" si="25"/>
        <v>6.8425752320915958</v>
      </c>
      <c r="Q52" s="12">
        <f t="shared" si="26"/>
        <v>1.642218055701983</v>
      </c>
      <c r="R52" s="9">
        <f t="shared" si="27"/>
        <v>14.125500000000001</v>
      </c>
      <c r="S52" s="13">
        <f t="shared" si="28"/>
        <v>0.11625910981572213</v>
      </c>
      <c r="T52" s="2">
        <f t="shared" si="29"/>
        <v>0.43</v>
      </c>
      <c r="U52" s="14">
        <f t="shared" si="30"/>
        <v>4.9991417220760517E-2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5.8411417220760514E-2</v>
      </c>
      <c r="AR52" s="9">
        <f t="shared" si="35"/>
        <v>136.875</v>
      </c>
      <c r="AS52" s="1">
        <f t="shared" si="36"/>
        <v>0.24</v>
      </c>
      <c r="AT52" s="1">
        <f t="shared" si="37"/>
        <v>507622.58333333331</v>
      </c>
      <c r="AU52" s="1">
        <f t="shared" si="38"/>
        <v>6526026831.9460402</v>
      </c>
    </row>
    <row r="53" spans="1:48" x14ac:dyDescent="0.15">
      <c r="C53" s="7">
        <v>11</v>
      </c>
      <c r="D53" s="8">
        <v>10.116521148166701</v>
      </c>
      <c r="E53" s="10">
        <f t="shared" si="39"/>
        <v>14.248047291129</v>
      </c>
      <c r="F53" s="7" t="s">
        <v>85</v>
      </c>
      <c r="G53" s="1">
        <v>12</v>
      </c>
      <c r="H53" s="9">
        <f t="shared" si="20"/>
        <v>10.116521148166701</v>
      </c>
      <c r="I53" s="9">
        <f t="shared" si="21"/>
        <v>283.2665211481667</v>
      </c>
      <c r="J53" s="9">
        <f t="shared" si="22"/>
        <v>6.224322114784215E-2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119.0834160630215</v>
      </c>
      <c r="P53" s="9">
        <f t="shared" si="25"/>
        <v>7.4121354010511453</v>
      </c>
      <c r="Q53" s="12">
        <f t="shared" si="26"/>
        <v>1.7789124962522749</v>
      </c>
      <c r="R53" s="9">
        <f t="shared" si="27"/>
        <v>14.125500000000001</v>
      </c>
      <c r="S53" s="13">
        <f t="shared" si="28"/>
        <v>0.12593624977892995</v>
      </c>
      <c r="T53" s="2">
        <f t="shared" si="29"/>
        <v>0.43</v>
      </c>
      <c r="U53" s="14">
        <f t="shared" si="30"/>
        <v>5.4152587404939875E-2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6.2572587404939886E-2</v>
      </c>
      <c r="AR53" s="9">
        <f t="shared" si="35"/>
        <v>136.875</v>
      </c>
      <c r="AS53" s="1">
        <f t="shared" si="36"/>
        <v>0.24</v>
      </c>
      <c r="AT53" s="1">
        <f t="shared" si="37"/>
        <v>507622.58333333331</v>
      </c>
      <c r="AU53" s="1">
        <f t="shared" si="38"/>
        <v>6990934371.7103157</v>
      </c>
      <c r="AV53" s="1">
        <f>SUM(AU42:AU53)</f>
        <v>206955861233.39172</v>
      </c>
    </row>
    <row r="54" spans="1:48" x14ac:dyDescent="0.15">
      <c r="C54" s="7">
        <v>12</v>
      </c>
      <c r="D54" s="8">
        <v>3.90100876722581</v>
      </c>
      <c r="E54" s="10">
        <f t="shared" si="39"/>
        <v>10.116521148166701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5.7115948426774201</v>
      </c>
      <c r="E58" s="7"/>
      <c r="F58" s="7"/>
      <c r="G58" s="1">
        <v>1</v>
      </c>
      <c r="H58" s="9">
        <f t="shared" ref="H58:H69" si="41">E59</f>
        <v>5.7115948426774201</v>
      </c>
      <c r="I58" s="9">
        <f t="shared" ref="I58:I69" si="42">H58+273.15</f>
        <v>278.86159484267739</v>
      </c>
      <c r="J58" s="9">
        <f t="shared" ref="J58:J69" si="43">EXP(($C$15*(I58-$C$13))/($C$16*I58*$C$13))</f>
        <v>3.6164803145188607E-2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3.6080418604516502E-3</v>
      </c>
      <c r="Q58" s="12">
        <f t="shared" ref="Q58:Q69" si="47">P58*$B$60</f>
        <v>6.8552795348581354E-4</v>
      </c>
      <c r="R58" s="9">
        <f t="shared" ref="R58:R69" si="48">L58*$B$60</f>
        <v>1.8955666666666669E-2</v>
      </c>
      <c r="S58" s="13">
        <f t="shared" ref="S58:S69" si="49">Q58/R58</f>
        <v>3.6164803145188607E-2</v>
      </c>
      <c r="T58" s="2">
        <f t="shared" ref="T58:T69" si="50">$B$59/100</f>
        <v>0.01</v>
      </c>
      <c r="U58" s="14">
        <f t="shared" ref="U58:U69" si="51">S58*T58</f>
        <v>3.6164803145188608E-4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1.2361648031451886E-2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584644.08333333337</v>
      </c>
      <c r="AU58" s="1">
        <f t="shared" ref="AU58:AU69" si="58">AT58*10000*AS58*0.67*AR58*AQ58</f>
        <v>91787131.708102778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3.3838170252580602</v>
      </c>
      <c r="E59" s="10">
        <f t="shared" ref="E59:E70" si="59">D58</f>
        <v>5.7115948426774201</v>
      </c>
      <c r="F59" s="7" t="s">
        <v>83</v>
      </c>
      <c r="G59" s="1">
        <v>2</v>
      </c>
      <c r="H59" s="9">
        <f t="shared" si="41"/>
        <v>3.3838170252580602</v>
      </c>
      <c r="I59" s="9">
        <f t="shared" si="42"/>
        <v>276.53381702525803</v>
      </c>
      <c r="J59" s="9">
        <f t="shared" si="43"/>
        <v>2.6955094520590209E-2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0.19592529147288168</v>
      </c>
      <c r="P59" s="9">
        <f t="shared" si="46"/>
        <v>5.2811847506257122E-3</v>
      </c>
      <c r="Q59" s="12">
        <f t="shared" si="47"/>
        <v>1.0034251026188852E-3</v>
      </c>
      <c r="R59" s="9">
        <f t="shared" si="48"/>
        <v>1.8955666666666669E-2</v>
      </c>
      <c r="S59" s="13">
        <f t="shared" si="49"/>
        <v>5.2935363354083304E-2</v>
      </c>
      <c r="T59" s="2">
        <f t="shared" si="50"/>
        <v>0.01</v>
      </c>
      <c r="U59" s="14">
        <f t="shared" si="51"/>
        <v>5.2935363354083306E-4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1.2529353633540833E-2</v>
      </c>
      <c r="AR59" s="9">
        <f t="shared" si="55"/>
        <v>9.9766666666666666</v>
      </c>
      <c r="AS59" s="1">
        <f t="shared" si="56"/>
        <v>0.19</v>
      </c>
      <c r="AT59" s="1">
        <f t="shared" si="57"/>
        <v>584644.08333333337</v>
      </c>
      <c r="AU59" s="1">
        <f t="shared" si="58"/>
        <v>93032371.513342306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1.3338103111034501</v>
      </c>
      <c r="E60" s="10">
        <f t="shared" si="59"/>
        <v>3.3838170252580602</v>
      </c>
      <c r="F60" s="7" t="s">
        <v>83</v>
      </c>
      <c r="G60" s="1">
        <v>3</v>
      </c>
      <c r="H60" s="9">
        <f t="shared" si="41"/>
        <v>1.3338103111034501</v>
      </c>
      <c r="I60" s="9">
        <f t="shared" si="42"/>
        <v>274.48381031110341</v>
      </c>
      <c r="J60" s="9">
        <f t="shared" si="43"/>
        <v>2.072213392171984E-2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0.29041077338892263</v>
      </c>
      <c r="P60" s="9">
        <f t="shared" si="46"/>
        <v>6.0179309384754869E-3</v>
      </c>
      <c r="Q60" s="12">
        <f t="shared" si="47"/>
        <v>1.1434068783103424E-3</v>
      </c>
      <c r="R60" s="9">
        <f t="shared" si="48"/>
        <v>1.8955666666666669E-2</v>
      </c>
      <c r="S60" s="13">
        <f t="shared" si="49"/>
        <v>6.0320056182514056E-2</v>
      </c>
      <c r="T60" s="2">
        <f t="shared" si="50"/>
        <v>0.01</v>
      </c>
      <c r="U60" s="14">
        <f t="shared" si="51"/>
        <v>6.0320056182514058E-4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1.260320056182514E-2</v>
      </c>
      <c r="AR60" s="9">
        <f t="shared" si="55"/>
        <v>9.9766666666666666</v>
      </c>
      <c r="AS60" s="1">
        <f t="shared" si="56"/>
        <v>0.19</v>
      </c>
      <c r="AT60" s="1">
        <f t="shared" si="57"/>
        <v>584644.08333333337</v>
      </c>
      <c r="AU60" s="1">
        <f t="shared" si="58"/>
        <v>93580696.276790097</v>
      </c>
    </row>
    <row r="61" spans="1:48" x14ac:dyDescent="0.15">
      <c r="C61" s="7">
        <v>3</v>
      </c>
      <c r="D61" s="8">
        <v>9.5660363708709699</v>
      </c>
      <c r="E61" s="10">
        <f t="shared" si="59"/>
        <v>1.3338103111034501</v>
      </c>
      <c r="F61" s="7" t="s">
        <v>83</v>
      </c>
      <c r="G61" s="1">
        <v>4</v>
      </c>
      <c r="H61" s="9">
        <f t="shared" si="41"/>
        <v>9.5660363708709699</v>
      </c>
      <c r="I61" s="9">
        <f t="shared" si="42"/>
        <v>282.71603637087094</v>
      </c>
      <c r="J61" s="9">
        <f t="shared" si="43"/>
        <v>5.8213685340849995E-2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0.38415950911711383</v>
      </c>
      <c r="P61" s="9">
        <f t="shared" si="46"/>
        <v>2.2363340784439058E-2</v>
      </c>
      <c r="Q61" s="12">
        <f t="shared" si="47"/>
        <v>4.2490347490434207E-3</v>
      </c>
      <c r="R61" s="9">
        <f t="shared" si="48"/>
        <v>1.8955666666666669E-2</v>
      </c>
      <c r="S61" s="13">
        <f t="shared" si="49"/>
        <v>0.22415643953664269</v>
      </c>
      <c r="T61" s="2">
        <f t="shared" si="50"/>
        <v>0.01</v>
      </c>
      <c r="U61" s="14">
        <f t="shared" si="51"/>
        <v>2.2415643953664268E-3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1.4241564395366427E-2</v>
      </c>
      <c r="AR61" s="9">
        <f t="shared" si="55"/>
        <v>9.9766666666666666</v>
      </c>
      <c r="AS61" s="1">
        <f t="shared" si="56"/>
        <v>0.19</v>
      </c>
      <c r="AT61" s="1">
        <f t="shared" si="57"/>
        <v>584644.08333333337</v>
      </c>
      <c r="AU61" s="1">
        <f t="shared" si="58"/>
        <v>105745798.90650669</v>
      </c>
    </row>
    <row r="62" spans="1:48" x14ac:dyDescent="0.15">
      <c r="C62" s="7">
        <v>4</v>
      </c>
      <c r="D62" s="8">
        <v>10.8283168515</v>
      </c>
      <c r="E62" s="10">
        <f t="shared" si="59"/>
        <v>9.5660363708709699</v>
      </c>
      <c r="F62" s="7" t="s">
        <v>83</v>
      </c>
      <c r="G62" s="1">
        <v>5</v>
      </c>
      <c r="H62" s="9">
        <f t="shared" si="41"/>
        <v>10.8283168515</v>
      </c>
      <c r="I62" s="9">
        <f t="shared" si="42"/>
        <v>283.97831685149998</v>
      </c>
      <c r="J62" s="9">
        <f t="shared" si="43"/>
        <v>6.7843708657657681E-2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0.34370635991604104</v>
      </c>
      <c r="O62" s="9">
        <f t="shared" si="60"/>
        <v>0.11785647508330038</v>
      </c>
      <c r="P62" s="9">
        <f t="shared" si="46"/>
        <v>7.9958203589699222E-3</v>
      </c>
      <c r="Q62" s="12">
        <f t="shared" si="47"/>
        <v>1.5192058682042852E-3</v>
      </c>
      <c r="R62" s="9">
        <f t="shared" si="48"/>
        <v>1.8955666666666669E-2</v>
      </c>
      <c r="S62" s="13">
        <f t="shared" si="49"/>
        <v>8.0145209077546825E-2</v>
      </c>
      <c r="T62" s="2">
        <f t="shared" si="50"/>
        <v>0.01</v>
      </c>
      <c r="U62" s="14">
        <f t="shared" si="51"/>
        <v>8.0145209077546822E-4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1.2801452090775468E-2</v>
      </c>
      <c r="AR62" s="9">
        <f t="shared" si="55"/>
        <v>9.9766666666666666</v>
      </c>
      <c r="AS62" s="1">
        <f t="shared" si="56"/>
        <v>0.19</v>
      </c>
      <c r="AT62" s="1">
        <f t="shared" si="57"/>
        <v>584644.08333333337</v>
      </c>
      <c r="AU62" s="1">
        <f t="shared" si="58"/>
        <v>95052744.271749809</v>
      </c>
    </row>
    <row r="63" spans="1:48" x14ac:dyDescent="0.15">
      <c r="C63" s="7">
        <v>5</v>
      </c>
      <c r="D63" s="8">
        <v>14.923451031612901</v>
      </c>
      <c r="E63" s="10">
        <f t="shared" si="59"/>
        <v>10.8283168515</v>
      </c>
      <c r="F63" s="7" t="s">
        <v>85</v>
      </c>
      <c r="G63" s="1">
        <v>6</v>
      </c>
      <c r="H63" s="9">
        <f t="shared" si="41"/>
        <v>14.923451031612901</v>
      </c>
      <c r="I63" s="9">
        <f t="shared" si="42"/>
        <v>288.07345103161288</v>
      </c>
      <c r="J63" s="9">
        <f t="shared" si="43"/>
        <v>0.11045606450302296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0.20962732139099713</v>
      </c>
      <c r="P63" s="9">
        <f t="shared" si="46"/>
        <v>2.3154608933159904E-2</v>
      </c>
      <c r="Q63" s="12">
        <f t="shared" si="47"/>
        <v>4.399375697300382E-3</v>
      </c>
      <c r="R63" s="9">
        <f t="shared" si="48"/>
        <v>1.8955666666666669E-2</v>
      </c>
      <c r="S63" s="13">
        <f t="shared" si="49"/>
        <v>0.23208762712823156</v>
      </c>
      <c r="T63" s="2">
        <f t="shared" si="50"/>
        <v>0.01</v>
      </c>
      <c r="U63" s="14">
        <f t="shared" si="51"/>
        <v>2.3208762712823156E-3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1.4320876271282316E-2</v>
      </c>
      <c r="AR63" s="9">
        <f t="shared" si="55"/>
        <v>9.9766666666666666</v>
      </c>
      <c r="AS63" s="1">
        <f t="shared" si="56"/>
        <v>0.19</v>
      </c>
      <c r="AT63" s="1">
        <f t="shared" si="57"/>
        <v>584644.08333333337</v>
      </c>
      <c r="AU63" s="1">
        <f t="shared" si="58"/>
        <v>106334701.74391043</v>
      </c>
    </row>
    <row r="64" spans="1:48" x14ac:dyDescent="0.15">
      <c r="C64" s="7">
        <v>6</v>
      </c>
      <c r="D64" s="8">
        <v>21.087950583000001</v>
      </c>
      <c r="E64" s="10">
        <f t="shared" si="59"/>
        <v>14.923451031612901</v>
      </c>
      <c r="F64" s="7" t="s">
        <v>83</v>
      </c>
      <c r="G64" s="1">
        <v>7</v>
      </c>
      <c r="H64" s="9">
        <f t="shared" si="41"/>
        <v>21.087950583000001</v>
      </c>
      <c r="I64" s="9">
        <f t="shared" si="42"/>
        <v>294.23795058299999</v>
      </c>
      <c r="J64" s="9">
        <f t="shared" si="43"/>
        <v>0.22424645065922055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0.28623937912450392</v>
      </c>
      <c r="P64" s="9">
        <f t="shared" si="46"/>
        <v>6.418816480756899E-2</v>
      </c>
      <c r="Q64" s="12">
        <f t="shared" si="47"/>
        <v>1.2195751313438108E-2</v>
      </c>
      <c r="R64" s="9">
        <f t="shared" si="48"/>
        <v>1.8955666666666669E-2</v>
      </c>
      <c r="S64" s="13">
        <f t="shared" si="49"/>
        <v>0.64338287478351808</v>
      </c>
      <c r="T64" s="2">
        <f t="shared" si="50"/>
        <v>0.01</v>
      </c>
      <c r="U64" s="14">
        <f t="shared" si="51"/>
        <v>6.4338287478351809E-3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2.6533828747835182E-2</v>
      </c>
      <c r="AR64" s="9">
        <f t="shared" si="55"/>
        <v>9.9766666666666666</v>
      </c>
      <c r="AS64" s="1">
        <f t="shared" si="56"/>
        <v>0.19</v>
      </c>
      <c r="AT64" s="1">
        <f t="shared" si="57"/>
        <v>584644.08333333337</v>
      </c>
      <c r="AU64" s="1">
        <f t="shared" si="58"/>
        <v>197017746.16145128</v>
      </c>
    </row>
    <row r="65" spans="1:48" x14ac:dyDescent="0.15">
      <c r="C65" s="7">
        <v>7</v>
      </c>
      <c r="D65" s="8">
        <v>23.009187616774199</v>
      </c>
      <c r="E65" s="10">
        <f t="shared" si="59"/>
        <v>21.087950583000001</v>
      </c>
      <c r="F65" s="7" t="s">
        <v>83</v>
      </c>
      <c r="G65" s="1">
        <v>8</v>
      </c>
      <c r="H65" s="9">
        <f t="shared" si="41"/>
        <v>23.009187616774199</v>
      </c>
      <c r="I65" s="9">
        <f t="shared" si="42"/>
        <v>296.15918761677415</v>
      </c>
      <c r="J65" s="9">
        <f t="shared" si="43"/>
        <v>0.27794309408960099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0.32181788098360159</v>
      </c>
      <c r="P65" s="9">
        <f t="shared" si="46"/>
        <v>8.9447057573941197E-2</v>
      </c>
      <c r="Q65" s="12">
        <f t="shared" si="47"/>
        <v>1.6994940939048828E-2</v>
      </c>
      <c r="R65" s="9">
        <f t="shared" si="48"/>
        <v>1.8955666666666669E-2</v>
      </c>
      <c r="S65" s="13">
        <f t="shared" si="49"/>
        <v>0.89656255503449234</v>
      </c>
      <c r="T65" s="2">
        <f t="shared" si="50"/>
        <v>0.01</v>
      </c>
      <c r="U65" s="14">
        <f t="shared" si="51"/>
        <v>8.9656255503449238E-3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2.9065625550344924E-2</v>
      </c>
      <c r="AR65" s="9">
        <f t="shared" si="55"/>
        <v>9.9766666666666666</v>
      </c>
      <c r="AS65" s="1">
        <f t="shared" si="56"/>
        <v>0.19</v>
      </c>
      <c r="AT65" s="1">
        <f t="shared" si="57"/>
        <v>584644.08333333337</v>
      </c>
      <c r="AU65" s="1">
        <f t="shared" si="58"/>
        <v>215816725.55148503</v>
      </c>
    </row>
    <row r="66" spans="1:48" x14ac:dyDescent="0.15">
      <c r="C66" s="7">
        <v>8</v>
      </c>
      <c r="D66" s="8">
        <v>23.621859969999999</v>
      </c>
      <c r="E66" s="10">
        <f t="shared" si="59"/>
        <v>23.009187616774199</v>
      </c>
      <c r="F66" s="7" t="s">
        <v>83</v>
      </c>
      <c r="G66" s="1">
        <v>9</v>
      </c>
      <c r="H66" s="9">
        <f t="shared" si="41"/>
        <v>23.621859969999999</v>
      </c>
      <c r="I66" s="9">
        <f t="shared" si="42"/>
        <v>296.77185996999998</v>
      </c>
      <c r="J66" s="9">
        <f t="shared" si="43"/>
        <v>0.2974628223959323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0.33213749007632709</v>
      </c>
      <c r="P66" s="9">
        <f t="shared" si="46"/>
        <v>9.8798555221605217E-2</v>
      </c>
      <c r="Q66" s="12">
        <f t="shared" si="47"/>
        <v>1.8771725492104992E-2</v>
      </c>
      <c r="R66" s="9">
        <f t="shared" si="48"/>
        <v>1.8955666666666669E-2</v>
      </c>
      <c r="S66" s="13">
        <f t="shared" si="49"/>
        <v>0.9902962434507705</v>
      </c>
      <c r="T66" s="2">
        <f t="shared" si="50"/>
        <v>0.01</v>
      </c>
      <c r="U66" s="14">
        <f t="shared" si="51"/>
        <v>9.9029624345077054E-3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3.0002962434507705E-2</v>
      </c>
      <c r="AR66" s="9">
        <f t="shared" si="55"/>
        <v>9.9766666666666666</v>
      </c>
      <c r="AS66" s="1">
        <f t="shared" si="56"/>
        <v>0.19</v>
      </c>
      <c r="AT66" s="1">
        <f t="shared" si="57"/>
        <v>584644.08333333337</v>
      </c>
      <c r="AU66" s="1">
        <f t="shared" si="58"/>
        <v>222776595.61271074</v>
      </c>
    </row>
    <row r="67" spans="1:48" x14ac:dyDescent="0.15">
      <c r="C67" s="7">
        <v>9</v>
      </c>
      <c r="D67" s="8">
        <v>18.335844153666699</v>
      </c>
      <c r="E67" s="10">
        <f t="shared" si="59"/>
        <v>23.621859969999999</v>
      </c>
      <c r="F67" s="7" t="s">
        <v>83</v>
      </c>
      <c r="G67" s="1">
        <v>10</v>
      </c>
      <c r="H67" s="9">
        <f t="shared" si="41"/>
        <v>18.335844153666699</v>
      </c>
      <c r="I67" s="9">
        <f t="shared" si="42"/>
        <v>291.48584415366668</v>
      </c>
      <c r="J67" s="9">
        <f t="shared" si="43"/>
        <v>0.16407226394042373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0.33310560152138857</v>
      </c>
      <c r="P67" s="9">
        <f t="shared" si="46"/>
        <v>5.4653390172850883E-2</v>
      </c>
      <c r="Q67" s="12">
        <f t="shared" si="47"/>
        <v>1.0384144132841668E-2</v>
      </c>
      <c r="R67" s="9">
        <f t="shared" si="48"/>
        <v>1.8955666666666669E-2</v>
      </c>
      <c r="S67" s="13">
        <f t="shared" si="49"/>
        <v>0.54781213003191653</v>
      </c>
      <c r="T67" s="2">
        <f t="shared" si="50"/>
        <v>0.01</v>
      </c>
      <c r="U67" s="14">
        <f t="shared" si="51"/>
        <v>5.4781213003191652E-3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2.5578121300319164E-2</v>
      </c>
      <c r="AR67" s="9">
        <f t="shared" si="55"/>
        <v>9.9766666666666666</v>
      </c>
      <c r="AS67" s="1">
        <f t="shared" si="56"/>
        <v>0.19</v>
      </c>
      <c r="AT67" s="1">
        <f t="shared" si="57"/>
        <v>584644.08333333337</v>
      </c>
      <c r="AU67" s="1">
        <f t="shared" si="58"/>
        <v>189921471.85106999</v>
      </c>
    </row>
    <row r="68" spans="1:48" x14ac:dyDescent="0.15">
      <c r="C68" s="7">
        <v>10</v>
      </c>
      <c r="D68" s="8">
        <v>14.248047291129</v>
      </c>
      <c r="E68" s="10">
        <f t="shared" si="59"/>
        <v>18.335844153666699</v>
      </c>
      <c r="F68" s="7" t="s">
        <v>83</v>
      </c>
      <c r="G68" s="1">
        <v>11</v>
      </c>
      <c r="H68" s="9">
        <f t="shared" si="41"/>
        <v>14.248047291129</v>
      </c>
      <c r="I68" s="9">
        <f t="shared" si="42"/>
        <v>287.39804729112899</v>
      </c>
      <c r="J68" s="9">
        <f t="shared" si="43"/>
        <v>0.10202179253955415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0.26452960078111082</v>
      </c>
      <c r="O68" s="9">
        <f t="shared" si="60"/>
        <v>0.11368927723409356</v>
      </c>
      <c r="P68" s="9">
        <f t="shared" si="46"/>
        <v>1.159878385594855E-2</v>
      </c>
      <c r="Q68" s="12">
        <f t="shared" si="47"/>
        <v>2.2037689326302244E-3</v>
      </c>
      <c r="R68" s="9">
        <f t="shared" si="48"/>
        <v>1.8955666666666669E-2</v>
      </c>
      <c r="S68" s="13">
        <f t="shared" si="49"/>
        <v>0.11625910981572217</v>
      </c>
      <c r="T68" s="2">
        <f t="shared" si="50"/>
        <v>0.01</v>
      </c>
      <c r="U68" s="14">
        <f t="shared" si="51"/>
        <v>1.1625910981572216E-3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1.3162591098157221E-2</v>
      </c>
      <c r="AR68" s="9">
        <f t="shared" si="55"/>
        <v>9.9766666666666666</v>
      </c>
      <c r="AS68" s="1">
        <f t="shared" si="56"/>
        <v>0.19</v>
      </c>
      <c r="AT68" s="1">
        <f t="shared" si="57"/>
        <v>584644.08333333337</v>
      </c>
      <c r="AU68" s="1">
        <f t="shared" si="58"/>
        <v>97734256.765160382</v>
      </c>
    </row>
    <row r="69" spans="1:48" x14ac:dyDescent="0.15">
      <c r="C69" s="7">
        <v>11</v>
      </c>
      <c r="D69" s="8">
        <v>10.116521148166701</v>
      </c>
      <c r="E69" s="10">
        <f t="shared" si="59"/>
        <v>14.248047291129</v>
      </c>
      <c r="F69" s="7" t="s">
        <v>85</v>
      </c>
      <c r="G69" s="1">
        <v>12</v>
      </c>
      <c r="H69" s="9">
        <f t="shared" si="41"/>
        <v>10.116521148166701</v>
      </c>
      <c r="I69" s="9">
        <f t="shared" si="42"/>
        <v>283.2665211481667</v>
      </c>
      <c r="J69" s="9">
        <f t="shared" si="43"/>
        <v>6.224322114784215E-2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0.20185716004481169</v>
      </c>
      <c r="P69" s="9">
        <f t="shared" si="46"/>
        <v>1.2564239852944581E-2</v>
      </c>
      <c r="Q69" s="12">
        <f t="shared" si="47"/>
        <v>2.3872055720594704E-3</v>
      </c>
      <c r="R69" s="9">
        <f t="shared" si="48"/>
        <v>1.8955666666666669E-2</v>
      </c>
      <c r="S69" s="13">
        <f t="shared" si="49"/>
        <v>0.12593624977892998</v>
      </c>
      <c r="T69" s="2">
        <f t="shared" si="50"/>
        <v>0.01</v>
      </c>
      <c r="U69" s="14">
        <f t="shared" si="51"/>
        <v>1.2593624977892998E-3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1.32593624977893E-2</v>
      </c>
      <c r="AR69" s="9">
        <f t="shared" si="55"/>
        <v>9.9766666666666666</v>
      </c>
      <c r="AS69" s="1">
        <f t="shared" si="56"/>
        <v>0.19</v>
      </c>
      <c r="AT69" s="1">
        <f t="shared" si="57"/>
        <v>584644.08333333337</v>
      </c>
      <c r="AU69" s="1">
        <f t="shared" si="58"/>
        <v>98452799.242749736</v>
      </c>
      <c r="AV69" s="1">
        <f>SUM(AU58:AU69)</f>
        <v>1607253039.6050291</v>
      </c>
    </row>
    <row r="70" spans="1:48" x14ac:dyDescent="0.15">
      <c r="C70" s="7">
        <v>12</v>
      </c>
      <c r="D70" s="8">
        <v>3.90100876722581</v>
      </c>
      <c r="E70" s="10">
        <f t="shared" si="59"/>
        <v>10.116521148166701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5.7115948426774201</v>
      </c>
      <c r="E73" s="7"/>
      <c r="F73" s="7"/>
      <c r="G73" s="1">
        <v>1</v>
      </c>
      <c r="H73" s="9">
        <f t="shared" ref="H73:H84" si="61">E74</f>
        <v>5.7115948426774201</v>
      </c>
      <c r="I73" s="9">
        <f t="shared" ref="I73:I84" si="62">H73+273.15</f>
        <v>278.86159484267739</v>
      </c>
      <c r="J73" s="9">
        <f t="shared" ref="J73:J84" si="63">EXP(($C$15*(I73-$C$13))/($C$16*I73*$C$13))</f>
        <v>3.6164803145188607E-2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3.9600459443981531E-3</v>
      </c>
      <c r="Q73" s="12">
        <f t="shared" ref="Q73:Q84" si="67">P73*$B$75</f>
        <v>7.1280826999166758E-4</v>
      </c>
      <c r="R73" s="9">
        <f t="shared" ref="R73:R84" si="68">L73*$B$75</f>
        <v>1.9710000000000002E-2</v>
      </c>
      <c r="S73" s="13">
        <f t="shared" ref="S73:S84" si="69">Q73/R73</f>
        <v>3.6164803145188613E-2</v>
      </c>
      <c r="T73" s="2">
        <f t="shared" ref="T73:T84" si="70">$B$74/100</f>
        <v>0.01</v>
      </c>
      <c r="U73" s="14">
        <f t="shared" ref="U73:U84" si="71">S73*T73</f>
        <v>3.6164803145188613E-4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1.2961648031451885E-2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74300.333333333328</v>
      </c>
      <c r="AU73" s="1">
        <f t="shared" ref="AU73:AU84" si="78">AT73*10000*AS73*0.67*AR73*AQ73</f>
        <v>12717812.366763022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3.3838170252580602</v>
      </c>
      <c r="E74" s="10">
        <f t="shared" ref="E74:E85" si="79">D73</f>
        <v>5.7115948426774201</v>
      </c>
      <c r="F74" s="7" t="s">
        <v>83</v>
      </c>
      <c r="G74" s="1">
        <v>2</v>
      </c>
      <c r="H74" s="9">
        <f t="shared" si="61"/>
        <v>3.3838170252580602</v>
      </c>
      <c r="I74" s="9">
        <f t="shared" si="62"/>
        <v>276.53381702525803</v>
      </c>
      <c r="J74" s="9">
        <f t="shared" si="63"/>
        <v>2.6955094520590209E-2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0.21503995405560186</v>
      </c>
      <c r="P74" s="9">
        <f t="shared" si="66"/>
        <v>5.7964222872721244E-3</v>
      </c>
      <c r="Q74" s="12">
        <f t="shared" si="67"/>
        <v>1.0433560117089824E-3</v>
      </c>
      <c r="R74" s="9">
        <f t="shared" si="68"/>
        <v>1.9710000000000002E-2</v>
      </c>
      <c r="S74" s="13">
        <f t="shared" si="69"/>
        <v>5.2935363354083324E-2</v>
      </c>
      <c r="T74" s="2">
        <f t="shared" si="70"/>
        <v>0.01</v>
      </c>
      <c r="U74" s="14">
        <f t="shared" si="71"/>
        <v>5.2935363354083328E-4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1.3129353633540834E-2</v>
      </c>
      <c r="AR74" s="9">
        <f t="shared" si="75"/>
        <v>10.950000000000001</v>
      </c>
      <c r="AS74" s="1">
        <f t="shared" si="76"/>
        <v>0.18</v>
      </c>
      <c r="AT74" s="1">
        <f t="shared" si="77"/>
        <v>74300.333333333328</v>
      </c>
      <c r="AU74" s="1">
        <f t="shared" si="78"/>
        <v>12882363.076290609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1.3338103111034501</v>
      </c>
      <c r="E75" s="10">
        <f t="shared" si="79"/>
        <v>3.3838170252580602</v>
      </c>
      <c r="F75" s="7" t="s">
        <v>83</v>
      </c>
      <c r="G75" s="1">
        <v>3</v>
      </c>
      <c r="H75" s="9">
        <f t="shared" si="61"/>
        <v>1.3338103111034501</v>
      </c>
      <c r="I75" s="9">
        <f t="shared" si="62"/>
        <v>274.48381031110341</v>
      </c>
      <c r="J75" s="9">
        <f t="shared" si="63"/>
        <v>2.072213392171984E-2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0.31874353176832976</v>
      </c>
      <c r="P75" s="9">
        <f t="shared" si="66"/>
        <v>6.6050461519852914E-3</v>
      </c>
      <c r="Q75" s="12">
        <f t="shared" si="67"/>
        <v>1.1889083073573525E-3</v>
      </c>
      <c r="R75" s="9">
        <f t="shared" si="68"/>
        <v>1.9710000000000002E-2</v>
      </c>
      <c r="S75" s="13">
        <f t="shared" si="69"/>
        <v>6.032005618251407E-2</v>
      </c>
      <c r="T75" s="2">
        <f t="shared" si="70"/>
        <v>0.01</v>
      </c>
      <c r="U75" s="14">
        <f t="shared" si="71"/>
        <v>6.0320056182514069E-4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1.320320056182514E-2</v>
      </c>
      <c r="AR75" s="9">
        <f t="shared" si="75"/>
        <v>10.950000000000001</v>
      </c>
      <c r="AS75" s="1">
        <f t="shared" si="76"/>
        <v>0.18</v>
      </c>
      <c r="AT75" s="1">
        <f t="shared" si="77"/>
        <v>74300.333333333328</v>
      </c>
      <c r="AU75" s="1">
        <f t="shared" si="78"/>
        <v>12954820.789654117</v>
      </c>
    </row>
    <row r="76" spans="1:48" x14ac:dyDescent="0.15">
      <c r="C76" s="7">
        <v>3</v>
      </c>
      <c r="D76" s="8">
        <v>9.5660363708709699</v>
      </c>
      <c r="E76" s="10">
        <f t="shared" si="79"/>
        <v>1.3338103111034501</v>
      </c>
      <c r="F76" s="7" t="s">
        <v>83</v>
      </c>
      <c r="G76" s="1">
        <v>4</v>
      </c>
      <c r="H76" s="9">
        <f t="shared" si="61"/>
        <v>9.5660363708709699</v>
      </c>
      <c r="I76" s="9">
        <f t="shared" si="62"/>
        <v>282.71603637087094</v>
      </c>
      <c r="J76" s="9">
        <f t="shared" si="63"/>
        <v>5.8213685340849995E-2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0.42163848561634443</v>
      </c>
      <c r="P76" s="9">
        <f t="shared" si="66"/>
        <v>2.454513012926238E-2</v>
      </c>
      <c r="Q76" s="12">
        <f t="shared" si="67"/>
        <v>4.4181234232672281E-3</v>
      </c>
      <c r="R76" s="9">
        <f t="shared" si="68"/>
        <v>1.9710000000000002E-2</v>
      </c>
      <c r="S76" s="13">
        <f t="shared" si="69"/>
        <v>0.22415643953664269</v>
      </c>
      <c r="T76" s="2">
        <f t="shared" si="70"/>
        <v>0.01</v>
      </c>
      <c r="U76" s="14">
        <f t="shared" si="71"/>
        <v>2.2415643953664268E-3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1.4841564395366427E-2</v>
      </c>
      <c r="AR76" s="9">
        <f t="shared" si="75"/>
        <v>10.950000000000001</v>
      </c>
      <c r="AS76" s="1">
        <f t="shared" si="76"/>
        <v>0.18</v>
      </c>
      <c r="AT76" s="1">
        <f t="shared" si="77"/>
        <v>74300.333333333328</v>
      </c>
      <c r="AU76" s="1">
        <f t="shared" si="78"/>
        <v>14562363.578418972</v>
      </c>
    </row>
    <row r="77" spans="1:48" x14ac:dyDescent="0.15">
      <c r="C77" s="7">
        <v>4</v>
      </c>
      <c r="D77" s="8">
        <v>10.8283168515</v>
      </c>
      <c r="E77" s="10">
        <f t="shared" si="79"/>
        <v>9.5660363708709699</v>
      </c>
      <c r="F77" s="7" t="s">
        <v>83</v>
      </c>
      <c r="G77" s="1">
        <v>5</v>
      </c>
      <c r="H77" s="9">
        <f t="shared" si="61"/>
        <v>10.8283168515</v>
      </c>
      <c r="I77" s="9">
        <f t="shared" si="62"/>
        <v>283.97831685149998</v>
      </c>
      <c r="J77" s="9">
        <f t="shared" si="63"/>
        <v>6.7843708657657681E-2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0.37723868771272789</v>
      </c>
      <c r="O77" s="9">
        <f t="shared" si="80"/>
        <v>0.12935466777435417</v>
      </c>
      <c r="P77" s="9">
        <f t="shared" si="66"/>
        <v>8.7759003939913843E-3</v>
      </c>
      <c r="Q77" s="12">
        <f t="shared" si="67"/>
        <v>1.5796620709184492E-3</v>
      </c>
      <c r="R77" s="9">
        <f t="shared" si="68"/>
        <v>1.9710000000000002E-2</v>
      </c>
      <c r="S77" s="13">
        <f t="shared" si="69"/>
        <v>8.0145209077546881E-2</v>
      </c>
      <c r="T77" s="2">
        <f t="shared" si="70"/>
        <v>0.01</v>
      </c>
      <c r="U77" s="14">
        <f t="shared" si="71"/>
        <v>8.0145209077546887E-4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1.3401452090775468E-2</v>
      </c>
      <c r="AR77" s="9">
        <f t="shared" si="75"/>
        <v>10.950000000000001</v>
      </c>
      <c r="AS77" s="1">
        <f t="shared" si="76"/>
        <v>0.18</v>
      </c>
      <c r="AT77" s="1">
        <f t="shared" si="77"/>
        <v>74300.333333333328</v>
      </c>
      <c r="AU77" s="1">
        <f t="shared" si="78"/>
        <v>13149342.793375872</v>
      </c>
    </row>
    <row r="78" spans="1:48" x14ac:dyDescent="0.15">
      <c r="C78" s="7">
        <v>5</v>
      </c>
      <c r="D78" s="8">
        <v>14.923451031612901</v>
      </c>
      <c r="E78" s="10">
        <f t="shared" si="79"/>
        <v>10.8283168515</v>
      </c>
      <c r="F78" s="7" t="s">
        <v>85</v>
      </c>
      <c r="G78" s="1">
        <v>6</v>
      </c>
      <c r="H78" s="9">
        <f t="shared" si="61"/>
        <v>14.923451031612901</v>
      </c>
      <c r="I78" s="9">
        <f t="shared" si="62"/>
        <v>288.07345103161288</v>
      </c>
      <c r="J78" s="9">
        <f t="shared" si="63"/>
        <v>0.11045606450302296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0.23007876738036281</v>
      </c>
      <c r="P78" s="9">
        <f t="shared" si="66"/>
        <v>2.541359517054137E-2</v>
      </c>
      <c r="Q78" s="12">
        <f t="shared" si="67"/>
        <v>4.5744471306974465E-3</v>
      </c>
      <c r="R78" s="9">
        <f t="shared" si="68"/>
        <v>1.9710000000000002E-2</v>
      </c>
      <c r="S78" s="13">
        <f t="shared" si="69"/>
        <v>0.23208762712823167</v>
      </c>
      <c r="T78" s="2">
        <f t="shared" si="70"/>
        <v>0.01</v>
      </c>
      <c r="U78" s="14">
        <f t="shared" si="71"/>
        <v>2.3208762712823169E-3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1.4920876271282317E-2</v>
      </c>
      <c r="AR78" s="9">
        <f t="shared" si="75"/>
        <v>10.950000000000001</v>
      </c>
      <c r="AS78" s="1">
        <f t="shared" si="76"/>
        <v>0.18</v>
      </c>
      <c r="AT78" s="1">
        <f t="shared" si="77"/>
        <v>74300.333333333328</v>
      </c>
      <c r="AU78" s="1">
        <f t="shared" si="78"/>
        <v>14640183.432337757</v>
      </c>
    </row>
    <row r="79" spans="1:48" x14ac:dyDescent="0.15">
      <c r="C79" s="7">
        <v>6</v>
      </c>
      <c r="D79" s="8">
        <v>21.087950583000001</v>
      </c>
      <c r="E79" s="10">
        <f t="shared" si="79"/>
        <v>14.923451031612901</v>
      </c>
      <c r="F79" s="7" t="s">
        <v>83</v>
      </c>
      <c r="G79" s="1">
        <v>7</v>
      </c>
      <c r="H79" s="9">
        <f t="shared" si="61"/>
        <v>21.087950583000001</v>
      </c>
      <c r="I79" s="9">
        <f t="shared" si="62"/>
        <v>294.23795058299999</v>
      </c>
      <c r="J79" s="9">
        <f t="shared" si="63"/>
        <v>0.22424645065922055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0.31416517220982149</v>
      </c>
      <c r="P79" s="9">
        <f t="shared" si="66"/>
        <v>7.0450424788795263E-2</v>
      </c>
      <c r="Q79" s="12">
        <f t="shared" si="67"/>
        <v>1.2681076461983147E-2</v>
      </c>
      <c r="R79" s="9">
        <f t="shared" si="68"/>
        <v>1.9710000000000002E-2</v>
      </c>
      <c r="S79" s="13">
        <f t="shared" si="69"/>
        <v>0.6433828747835183</v>
      </c>
      <c r="T79" s="2">
        <f t="shared" si="70"/>
        <v>0.01</v>
      </c>
      <c r="U79" s="14">
        <f t="shared" si="71"/>
        <v>6.4338287478351835E-3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2.8033828747835186E-2</v>
      </c>
      <c r="AR79" s="9">
        <f t="shared" si="75"/>
        <v>10.950000000000001</v>
      </c>
      <c r="AS79" s="1">
        <f t="shared" si="76"/>
        <v>0.18</v>
      </c>
      <c r="AT79" s="1">
        <f t="shared" si="77"/>
        <v>74300.333333333328</v>
      </c>
      <c r="AU79" s="1">
        <f t="shared" si="78"/>
        <v>27506453.891650602</v>
      </c>
    </row>
    <row r="80" spans="1:48" x14ac:dyDescent="0.15">
      <c r="C80" s="7">
        <v>7</v>
      </c>
      <c r="D80" s="8">
        <v>23.009187616774199</v>
      </c>
      <c r="E80" s="10">
        <f t="shared" si="79"/>
        <v>21.087950583000001</v>
      </c>
      <c r="F80" s="7" t="s">
        <v>83</v>
      </c>
      <c r="G80" s="1">
        <v>8</v>
      </c>
      <c r="H80" s="9">
        <f t="shared" si="61"/>
        <v>23.009187616774199</v>
      </c>
      <c r="I80" s="9">
        <f t="shared" si="62"/>
        <v>296.15918761677415</v>
      </c>
      <c r="J80" s="9">
        <f t="shared" si="63"/>
        <v>0.27794309408960099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0.35321474742102621</v>
      </c>
      <c r="P80" s="9">
        <f t="shared" si="66"/>
        <v>9.8173599776276932E-2</v>
      </c>
      <c r="Q80" s="12">
        <f t="shared" si="67"/>
        <v>1.7671247959729849E-2</v>
      </c>
      <c r="R80" s="9">
        <f t="shared" si="68"/>
        <v>1.9710000000000002E-2</v>
      </c>
      <c r="S80" s="13">
        <f t="shared" si="69"/>
        <v>0.89656255503449245</v>
      </c>
      <c r="T80" s="2">
        <f t="shared" si="70"/>
        <v>0.01</v>
      </c>
      <c r="U80" s="14">
        <f t="shared" si="71"/>
        <v>8.9656255503449255E-3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3.0565625550344928E-2</v>
      </c>
      <c r="AR80" s="9">
        <f t="shared" si="75"/>
        <v>10.950000000000001</v>
      </c>
      <c r="AS80" s="1">
        <f t="shared" si="76"/>
        <v>0.18</v>
      </c>
      <c r="AT80" s="1">
        <f t="shared" si="77"/>
        <v>74300.333333333328</v>
      </c>
      <c r="AU80" s="1">
        <f t="shared" si="78"/>
        <v>29990622.30966023</v>
      </c>
    </row>
    <row r="81" spans="1:48" x14ac:dyDescent="0.15">
      <c r="C81" s="7">
        <v>8</v>
      </c>
      <c r="D81" s="8">
        <v>23.621859969999999</v>
      </c>
      <c r="E81" s="10">
        <f t="shared" si="79"/>
        <v>23.009187616774199</v>
      </c>
      <c r="F81" s="7" t="s">
        <v>83</v>
      </c>
      <c r="G81" s="1">
        <v>9</v>
      </c>
      <c r="H81" s="9">
        <f t="shared" si="61"/>
        <v>23.621859969999999</v>
      </c>
      <c r="I81" s="9">
        <f t="shared" si="62"/>
        <v>296.77185996999998</v>
      </c>
      <c r="J81" s="9">
        <f t="shared" si="63"/>
        <v>0.2974628223959323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0.36454114764474932</v>
      </c>
      <c r="P81" s="9">
        <f t="shared" si="66"/>
        <v>0.1084374386578594</v>
      </c>
      <c r="Q81" s="12">
        <f t="shared" si="67"/>
        <v>1.9518738958414692E-2</v>
      </c>
      <c r="R81" s="9">
        <f t="shared" si="68"/>
        <v>1.9710000000000002E-2</v>
      </c>
      <c r="S81" s="13">
        <f t="shared" si="69"/>
        <v>0.99029624345077072</v>
      </c>
      <c r="T81" s="2">
        <f t="shared" si="70"/>
        <v>0.01</v>
      </c>
      <c r="U81" s="14">
        <f t="shared" si="71"/>
        <v>9.9029624345077071E-3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3.150296243450771E-2</v>
      </c>
      <c r="AR81" s="9">
        <f t="shared" si="75"/>
        <v>10.950000000000001</v>
      </c>
      <c r="AS81" s="1">
        <f t="shared" si="76"/>
        <v>0.18</v>
      </c>
      <c r="AT81" s="1">
        <f t="shared" si="77"/>
        <v>74300.333333333328</v>
      </c>
      <c r="AU81" s="1">
        <f t="shared" si="78"/>
        <v>30910325.929778762</v>
      </c>
    </row>
    <row r="82" spans="1:48" x14ac:dyDescent="0.15">
      <c r="C82" s="7">
        <v>9</v>
      </c>
      <c r="D82" s="8">
        <v>18.335844153666699</v>
      </c>
      <c r="E82" s="10">
        <f t="shared" si="79"/>
        <v>23.621859969999999</v>
      </c>
      <c r="F82" s="7" t="s">
        <v>83</v>
      </c>
      <c r="G82" s="1">
        <v>10</v>
      </c>
      <c r="H82" s="9">
        <f t="shared" si="61"/>
        <v>18.335844153666699</v>
      </c>
      <c r="I82" s="9">
        <f t="shared" si="62"/>
        <v>291.48584415366668</v>
      </c>
      <c r="J82" s="9">
        <f t="shared" si="63"/>
        <v>0.16407226394042373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0.36560370898688999</v>
      </c>
      <c r="P82" s="9">
        <f t="shared" si="66"/>
        <v>5.9985428238494884E-2</v>
      </c>
      <c r="Q82" s="12">
        <f t="shared" si="67"/>
        <v>1.0797377082929079E-2</v>
      </c>
      <c r="R82" s="9">
        <f t="shared" si="68"/>
        <v>1.9710000000000002E-2</v>
      </c>
      <c r="S82" s="13">
        <f t="shared" si="69"/>
        <v>0.54781213003191664</v>
      </c>
      <c r="T82" s="2">
        <f t="shared" si="70"/>
        <v>0.01</v>
      </c>
      <c r="U82" s="14">
        <f t="shared" si="71"/>
        <v>5.478121300319167E-3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2.7078121300319169E-2</v>
      </c>
      <c r="AR82" s="9">
        <f t="shared" si="75"/>
        <v>10.950000000000001</v>
      </c>
      <c r="AS82" s="1">
        <f t="shared" si="76"/>
        <v>0.18</v>
      </c>
      <c r="AT82" s="1">
        <f t="shared" si="77"/>
        <v>74300.333333333328</v>
      </c>
      <c r="AU82" s="1">
        <f t="shared" si="78"/>
        <v>26568725.29683508</v>
      </c>
    </row>
    <row r="83" spans="1:48" x14ac:dyDescent="0.15">
      <c r="C83" s="7">
        <v>10</v>
      </c>
      <c r="D83" s="8">
        <v>14.248047291129</v>
      </c>
      <c r="E83" s="10">
        <f t="shared" si="79"/>
        <v>18.335844153666699</v>
      </c>
      <c r="F83" s="7" t="s">
        <v>83</v>
      </c>
      <c r="G83" s="1">
        <v>11</v>
      </c>
      <c r="H83" s="9">
        <f t="shared" si="61"/>
        <v>14.248047291129</v>
      </c>
      <c r="I83" s="9">
        <f t="shared" si="62"/>
        <v>287.39804729112899</v>
      </c>
      <c r="J83" s="9">
        <f t="shared" si="63"/>
        <v>0.10202179253955415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0.29033736671097532</v>
      </c>
      <c r="O83" s="9">
        <f t="shared" si="80"/>
        <v>0.12478091403741981</v>
      </c>
      <c r="P83" s="9">
        <f t="shared" si="66"/>
        <v>1.2730372524821584E-2</v>
      </c>
      <c r="Q83" s="12">
        <f t="shared" si="67"/>
        <v>2.2914670544678852E-3</v>
      </c>
      <c r="R83" s="9">
        <f t="shared" si="68"/>
        <v>1.9710000000000002E-2</v>
      </c>
      <c r="S83" s="13">
        <f t="shared" si="69"/>
        <v>0.11625910981572223</v>
      </c>
      <c r="T83" s="2">
        <f t="shared" si="70"/>
        <v>0.01</v>
      </c>
      <c r="U83" s="14">
        <f t="shared" si="71"/>
        <v>1.1625910981572223E-3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1.3762591098157223E-2</v>
      </c>
      <c r="AR83" s="9">
        <f t="shared" si="75"/>
        <v>10.950000000000001</v>
      </c>
      <c r="AS83" s="1">
        <f t="shared" si="76"/>
        <v>0.18</v>
      </c>
      <c r="AT83" s="1">
        <f t="shared" si="77"/>
        <v>74300.333333333328</v>
      </c>
      <c r="AU83" s="1">
        <f t="shared" si="78"/>
        <v>13503688.021934414</v>
      </c>
    </row>
    <row r="84" spans="1:48" x14ac:dyDescent="0.15">
      <c r="C84" s="7">
        <v>11</v>
      </c>
      <c r="D84" s="8">
        <v>10.116521148166701</v>
      </c>
      <c r="E84" s="10">
        <f t="shared" si="79"/>
        <v>14.248047291129</v>
      </c>
      <c r="F84" s="7" t="s">
        <v>85</v>
      </c>
      <c r="G84" s="1">
        <v>12</v>
      </c>
      <c r="H84" s="9">
        <f t="shared" si="61"/>
        <v>10.116521148166701</v>
      </c>
      <c r="I84" s="9">
        <f t="shared" si="62"/>
        <v>283.2665211481667</v>
      </c>
      <c r="J84" s="9">
        <f t="shared" si="63"/>
        <v>6.224322114784215E-2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0.22155054151259823</v>
      </c>
      <c r="P84" s="9">
        <f t="shared" si="66"/>
        <v>1.3790019350792835E-2</v>
      </c>
      <c r="Q84" s="12">
        <f t="shared" si="67"/>
        <v>2.48220348314271E-3</v>
      </c>
      <c r="R84" s="9">
        <f t="shared" si="68"/>
        <v>1.9710000000000002E-2</v>
      </c>
      <c r="S84" s="13">
        <f t="shared" si="69"/>
        <v>0.12593624977892998</v>
      </c>
      <c r="T84" s="2">
        <f t="shared" si="70"/>
        <v>0.01</v>
      </c>
      <c r="U84" s="14">
        <f t="shared" si="71"/>
        <v>1.2593624977892998E-3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1.3859362497789299E-2</v>
      </c>
      <c r="AR84" s="9">
        <f t="shared" si="75"/>
        <v>10.950000000000001</v>
      </c>
      <c r="AS84" s="1">
        <f t="shared" si="76"/>
        <v>0.18</v>
      </c>
      <c r="AT84" s="1">
        <f t="shared" si="77"/>
        <v>74300.333333333328</v>
      </c>
      <c r="AU84" s="1">
        <f t="shared" si="78"/>
        <v>13598638.949471053</v>
      </c>
      <c r="AV84" s="1">
        <f>SUM(AU73:AU84)</f>
        <v>222985340.43617049</v>
      </c>
    </row>
    <row r="85" spans="1:48" x14ac:dyDescent="0.15">
      <c r="C85" s="7">
        <v>12</v>
      </c>
      <c r="D85" s="8">
        <v>3.90100876722581</v>
      </c>
      <c r="E85" s="10">
        <f t="shared" si="79"/>
        <v>10.116521148166701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5.7115948426774201</v>
      </c>
      <c r="E89" s="7"/>
      <c r="F89" s="7"/>
      <c r="G89" s="1">
        <v>1</v>
      </c>
      <c r="H89" s="9">
        <f t="shared" ref="H89:H100" si="81">E90</f>
        <v>5.7115948426774201</v>
      </c>
      <c r="I89" s="9">
        <f t="shared" ref="I89:I100" si="82">H89+273.15</f>
        <v>278.86159484267739</v>
      </c>
      <c r="J89" s="9">
        <f t="shared" ref="J89:J100" si="83">EXP(($C$15*(I89-$C$13))/($C$16*I89*$C$13))</f>
        <v>3.6164803145188607E-2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0.19186422600609049</v>
      </c>
      <c r="Q89" s="12">
        <f t="shared" ref="Q89:Q100" si="87">P89*$B$91</f>
        <v>8.6338901702740722E-2</v>
      </c>
      <c r="R89" s="9">
        <f t="shared" ref="R89:R100" si="88">L89*$B$91</f>
        <v>2.3873737500000001</v>
      </c>
      <c r="S89" s="13">
        <f t="shared" ref="S89:S100" si="89">Q89/R89</f>
        <v>3.6164803145188607E-2</v>
      </c>
      <c r="T89" s="2">
        <f t="shared" ref="T89:T100" si="90">$B$90/100</f>
        <v>0.51</v>
      </c>
      <c r="U89" s="14">
        <f t="shared" ref="U89:U100" si="91">S89*T89</f>
        <v>1.8444049604046189E-2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3.5897880955619924E-2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721793.83333333337</v>
      </c>
      <c r="AN89" s="1">
        <f t="shared" ref="AN89:AN100" si="96">AM89*10000*AK89*AJ89</f>
        <v>2695378158.4916468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3.3838170252580602</v>
      </c>
      <c r="E90" s="10">
        <f t="shared" ref="E90:E101" si="97">D89</f>
        <v>5.7115948426774201</v>
      </c>
      <c r="F90" s="7" t="s">
        <v>83</v>
      </c>
      <c r="G90" s="1">
        <v>2</v>
      </c>
      <c r="H90" s="9">
        <f t="shared" si="81"/>
        <v>3.3838170252580602</v>
      </c>
      <c r="I90" s="9">
        <f t="shared" si="82"/>
        <v>276.53381702525803</v>
      </c>
      <c r="J90" s="9">
        <f t="shared" si="83"/>
        <v>2.6955094520590209E-2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10.418685773993909</v>
      </c>
      <c r="P90" s="9">
        <f t="shared" si="86"/>
        <v>0.28083665981833439</v>
      </c>
      <c r="Q90" s="12">
        <f t="shared" si="87"/>
        <v>0.12637649691825048</v>
      </c>
      <c r="R90" s="9">
        <f t="shared" si="88"/>
        <v>2.3873737500000001</v>
      </c>
      <c r="S90" s="13">
        <f t="shared" si="89"/>
        <v>5.2935363354083324E-2</v>
      </c>
      <c r="T90" s="2">
        <f t="shared" si="90"/>
        <v>0.51</v>
      </c>
      <c r="U90" s="14">
        <f t="shared" si="91"/>
        <v>2.6997035310582496E-2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3.8476606146140624E-2</v>
      </c>
      <c r="AK90" s="9">
        <f t="shared" si="93"/>
        <v>10.4025</v>
      </c>
      <c r="AL90" s="1">
        <f t="shared" si="94"/>
        <v>0.45</v>
      </c>
      <c r="AM90" s="17">
        <f t="shared" si="95"/>
        <v>721793.83333333337</v>
      </c>
      <c r="AN90" s="1">
        <f t="shared" si="96"/>
        <v>2889000716.9895892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1.3338103111034501</v>
      </c>
      <c r="E91" s="10">
        <f t="shared" si="97"/>
        <v>3.3838170252580602</v>
      </c>
      <c r="F91" s="7" t="s">
        <v>83</v>
      </c>
      <c r="G91" s="1">
        <v>3</v>
      </c>
      <c r="H91" s="9">
        <f t="shared" si="81"/>
        <v>1.3338103111034501</v>
      </c>
      <c r="I91" s="9">
        <f t="shared" si="82"/>
        <v>274.48381031110341</v>
      </c>
      <c r="J91" s="9">
        <f t="shared" si="83"/>
        <v>2.072213392171984E-2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15.443124114175575</v>
      </c>
      <c r="P91" s="9">
        <f t="shared" si="86"/>
        <v>0.32001448606368732</v>
      </c>
      <c r="Q91" s="12">
        <f t="shared" si="87"/>
        <v>0.1440065187286593</v>
      </c>
      <c r="R91" s="9">
        <f t="shared" si="88"/>
        <v>2.3873737500000001</v>
      </c>
      <c r="S91" s="13">
        <f t="shared" si="89"/>
        <v>6.032005618251407E-2</v>
      </c>
      <c r="T91" s="2">
        <f t="shared" si="90"/>
        <v>0.51</v>
      </c>
      <c r="U91" s="14">
        <f t="shared" si="91"/>
        <v>3.0763228653082175E-2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3.9612113438904278E-2</v>
      </c>
      <c r="AK91" s="9">
        <f t="shared" si="93"/>
        <v>10.4025</v>
      </c>
      <c r="AL91" s="1">
        <f t="shared" si="94"/>
        <v>0.45</v>
      </c>
      <c r="AM91" s="17">
        <f t="shared" si="95"/>
        <v>721793.83333333337</v>
      </c>
      <c r="AN91" s="1">
        <f t="shared" si="96"/>
        <v>2974259831.8523006</v>
      </c>
    </row>
    <row r="92" spans="1:48" x14ac:dyDescent="0.15">
      <c r="C92" s="7">
        <v>3</v>
      </c>
      <c r="D92" s="8">
        <v>9.5660363708709699</v>
      </c>
      <c r="E92" s="10">
        <f t="shared" si="97"/>
        <v>1.3338103111034501</v>
      </c>
      <c r="F92" s="7" t="s">
        <v>83</v>
      </c>
      <c r="G92" s="1">
        <v>4</v>
      </c>
      <c r="H92" s="9">
        <f t="shared" si="81"/>
        <v>9.5660363708709699</v>
      </c>
      <c r="I92" s="9">
        <f t="shared" si="82"/>
        <v>282.71603637087094</v>
      </c>
      <c r="J92" s="9">
        <f t="shared" si="83"/>
        <v>5.8213685340849995E-2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20.428384628111889</v>
      </c>
      <c r="P92" s="9">
        <f t="shared" si="86"/>
        <v>1.1892115547627624</v>
      </c>
      <c r="Q92" s="12">
        <f t="shared" si="87"/>
        <v>0.53514519964324314</v>
      </c>
      <c r="R92" s="9">
        <f t="shared" si="88"/>
        <v>2.3873737500000001</v>
      </c>
      <c r="S92" s="13">
        <f t="shared" si="89"/>
        <v>0.22415643953664277</v>
      </c>
      <c r="T92" s="2">
        <f t="shared" si="90"/>
        <v>0.51</v>
      </c>
      <c r="U92" s="14">
        <f t="shared" si="91"/>
        <v>0.11431978416368782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6.4804414925351883E-2</v>
      </c>
      <c r="AK92" s="9">
        <f t="shared" si="93"/>
        <v>10.4025</v>
      </c>
      <c r="AL92" s="1">
        <f t="shared" si="94"/>
        <v>0.45</v>
      </c>
      <c r="AM92" s="17">
        <f t="shared" si="95"/>
        <v>721793.83333333337</v>
      </c>
      <c r="AN92" s="1">
        <f t="shared" si="96"/>
        <v>4865813800.529583</v>
      </c>
    </row>
    <row r="93" spans="1:48" x14ac:dyDescent="0.15">
      <c r="C93" s="7">
        <v>4</v>
      </c>
      <c r="D93" s="8">
        <v>10.8283168515</v>
      </c>
      <c r="E93" s="10">
        <f t="shared" si="97"/>
        <v>9.5660363708709699</v>
      </c>
      <c r="F93" s="7" t="s">
        <v>83</v>
      </c>
      <c r="G93" s="1">
        <v>5</v>
      </c>
      <c r="H93" s="9">
        <f t="shared" si="81"/>
        <v>10.8283168515</v>
      </c>
      <c r="I93" s="9">
        <f t="shared" si="82"/>
        <v>283.97831685149998</v>
      </c>
      <c r="J93" s="9">
        <f t="shared" si="83"/>
        <v>6.7843708657657681E-2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18.27721441968167</v>
      </c>
      <c r="O93" s="9">
        <f t="shared" si="98"/>
        <v>6.2672336536674536</v>
      </c>
      <c r="P93" s="9">
        <f t="shared" si="86"/>
        <v>0.42519237408888222</v>
      </c>
      <c r="Q93" s="12">
        <f t="shared" si="87"/>
        <v>0.19133656833999702</v>
      </c>
      <c r="R93" s="9">
        <f t="shared" si="88"/>
        <v>2.3873737500000001</v>
      </c>
      <c r="S93" s="13">
        <f t="shared" si="89"/>
        <v>8.0145209077546825E-2</v>
      </c>
      <c r="T93" s="2">
        <f t="shared" si="90"/>
        <v>0.51</v>
      </c>
      <c r="U93" s="14">
        <f t="shared" si="91"/>
        <v>4.0874056629548884E-2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3.5234528073808988E-2</v>
      </c>
      <c r="AK93" s="9">
        <f t="shared" si="93"/>
        <v>10.4025</v>
      </c>
      <c r="AL93" s="1">
        <f t="shared" si="94"/>
        <v>0.45</v>
      </c>
      <c r="AM93" s="17">
        <f t="shared" si="95"/>
        <v>721793.83333333337</v>
      </c>
      <c r="AN93" s="1">
        <f t="shared" si="96"/>
        <v>2645570570.3719983</v>
      </c>
    </row>
    <row r="94" spans="1:48" x14ac:dyDescent="0.15">
      <c r="C94" s="7">
        <v>5</v>
      </c>
      <c r="D94" s="8">
        <v>14.923451031612901</v>
      </c>
      <c r="E94" s="10">
        <f t="shared" si="97"/>
        <v>10.8283168515</v>
      </c>
      <c r="F94" s="7" t="s">
        <v>85</v>
      </c>
      <c r="G94" s="1">
        <v>6</v>
      </c>
      <c r="H94" s="9">
        <f t="shared" si="81"/>
        <v>14.923451031612901</v>
      </c>
      <c r="I94" s="9">
        <f t="shared" si="82"/>
        <v>288.07345103161288</v>
      </c>
      <c r="J94" s="9">
        <f t="shared" si="83"/>
        <v>0.11045606450302296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11.147316279578572</v>
      </c>
      <c r="P94" s="9">
        <f t="shared" si="86"/>
        <v>1.2312886860127288</v>
      </c>
      <c r="Q94" s="12">
        <f t="shared" si="87"/>
        <v>0.55407990870572799</v>
      </c>
      <c r="R94" s="9">
        <f t="shared" si="88"/>
        <v>2.3873737500000001</v>
      </c>
      <c r="S94" s="13">
        <f t="shared" si="89"/>
        <v>0.23208762712823158</v>
      </c>
      <c r="T94" s="2">
        <f t="shared" si="90"/>
        <v>0.51</v>
      </c>
      <c r="U94" s="14">
        <f t="shared" si="91"/>
        <v>0.11836468983539811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6.181595398537254E-2</v>
      </c>
      <c r="AK94" s="9">
        <f t="shared" si="93"/>
        <v>10.4025</v>
      </c>
      <c r="AL94" s="1">
        <f t="shared" si="94"/>
        <v>0.45</v>
      </c>
      <c r="AM94" s="17">
        <f t="shared" si="95"/>
        <v>721793.83333333337</v>
      </c>
      <c r="AN94" s="1">
        <f t="shared" si="96"/>
        <v>4641426395.7386417</v>
      </c>
    </row>
    <row r="95" spans="1:48" x14ac:dyDescent="0.15">
      <c r="C95" s="7">
        <v>6</v>
      </c>
      <c r="D95" s="8">
        <v>21.087950583000001</v>
      </c>
      <c r="E95" s="10">
        <f t="shared" si="97"/>
        <v>14.923451031612901</v>
      </c>
      <c r="F95" s="7" t="s">
        <v>83</v>
      </c>
      <c r="G95" s="1">
        <v>7</v>
      </c>
      <c r="H95" s="9">
        <f t="shared" si="81"/>
        <v>21.087950583000001</v>
      </c>
      <c r="I95" s="9">
        <f t="shared" si="82"/>
        <v>294.23795058299999</v>
      </c>
      <c r="J95" s="9">
        <f t="shared" si="83"/>
        <v>0.22424645065922055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15.221302593565841</v>
      </c>
      <c r="P95" s="9">
        <f t="shared" si="86"/>
        <v>3.4133230810171282</v>
      </c>
      <c r="Q95" s="12">
        <f t="shared" si="87"/>
        <v>1.5359953864577078</v>
      </c>
      <c r="R95" s="9">
        <f t="shared" si="88"/>
        <v>2.3873737500000001</v>
      </c>
      <c r="S95" s="13">
        <f t="shared" si="89"/>
        <v>0.64338287478351797</v>
      </c>
      <c r="T95" s="2">
        <f t="shared" si="90"/>
        <v>0.51</v>
      </c>
      <c r="U95" s="14">
        <f t="shared" si="91"/>
        <v>0.3281252661395942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0.14538476774108766</v>
      </c>
      <c r="AK95" s="9">
        <f t="shared" si="93"/>
        <v>10.4025</v>
      </c>
      <c r="AL95" s="1">
        <f t="shared" si="94"/>
        <v>0.45</v>
      </c>
      <c r="AM95" s="17">
        <f t="shared" si="95"/>
        <v>721793.83333333337</v>
      </c>
      <c r="AN95" s="1">
        <f t="shared" si="96"/>
        <v>10916157642.596468</v>
      </c>
    </row>
    <row r="96" spans="1:48" x14ac:dyDescent="0.15">
      <c r="C96" s="7">
        <v>7</v>
      </c>
      <c r="D96" s="8">
        <v>23.009187616774199</v>
      </c>
      <c r="E96" s="10">
        <f t="shared" si="97"/>
        <v>21.087950583000001</v>
      </c>
      <c r="F96" s="7" t="s">
        <v>83</v>
      </c>
      <c r="G96" s="1">
        <v>8</v>
      </c>
      <c r="H96" s="9">
        <f t="shared" si="81"/>
        <v>23.009187616774199</v>
      </c>
      <c r="I96" s="9">
        <f t="shared" si="82"/>
        <v>296.15918761677415</v>
      </c>
      <c r="J96" s="9">
        <f t="shared" si="83"/>
        <v>0.27794309408960099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17.113254512548711</v>
      </c>
      <c r="P96" s="9">
        <f t="shared" si="86"/>
        <v>4.7565109091606148</v>
      </c>
      <c r="Q96" s="12">
        <f t="shared" si="87"/>
        <v>2.1404299091222767</v>
      </c>
      <c r="R96" s="9">
        <f t="shared" si="88"/>
        <v>2.3873737500000001</v>
      </c>
      <c r="S96" s="13">
        <f t="shared" si="89"/>
        <v>0.896562555034492</v>
      </c>
      <c r="T96" s="2">
        <f t="shared" si="90"/>
        <v>0.51</v>
      </c>
      <c r="U96" s="14">
        <f t="shared" si="91"/>
        <v>0.45724690306759092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0.18431494127487869</v>
      </c>
      <c r="AK96" s="9">
        <f t="shared" si="93"/>
        <v>10.4025</v>
      </c>
      <c r="AL96" s="1">
        <f t="shared" si="94"/>
        <v>0.45</v>
      </c>
      <c r="AM96" s="17">
        <f t="shared" si="95"/>
        <v>721793.83333333337</v>
      </c>
      <c r="AN96" s="1">
        <f t="shared" si="96"/>
        <v>13839214287.053988</v>
      </c>
    </row>
    <row r="97" spans="1:50" x14ac:dyDescent="0.15">
      <c r="C97" s="7">
        <v>8</v>
      </c>
      <c r="D97" s="8">
        <v>23.621859969999999</v>
      </c>
      <c r="E97" s="10">
        <f t="shared" si="97"/>
        <v>23.009187616774199</v>
      </c>
      <c r="F97" s="7" t="s">
        <v>83</v>
      </c>
      <c r="G97" s="1">
        <v>9</v>
      </c>
      <c r="H97" s="9">
        <f t="shared" si="81"/>
        <v>23.621859969999999</v>
      </c>
      <c r="I97" s="9">
        <f t="shared" si="82"/>
        <v>296.77185996999998</v>
      </c>
      <c r="J97" s="9">
        <f t="shared" si="83"/>
        <v>0.2974628223959323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17.662018603388095</v>
      </c>
      <c r="P97" s="9">
        <f t="shared" si="86"/>
        <v>5.2537939029732854</v>
      </c>
      <c r="Q97" s="12">
        <f t="shared" si="87"/>
        <v>2.3642072563379783</v>
      </c>
      <c r="R97" s="9">
        <f t="shared" si="88"/>
        <v>2.3873737500000001</v>
      </c>
      <c r="S97" s="13">
        <f t="shared" si="89"/>
        <v>0.99029624345077027</v>
      </c>
      <c r="T97" s="2">
        <f t="shared" si="90"/>
        <v>0.51</v>
      </c>
      <c r="U97" s="14">
        <f t="shared" si="91"/>
        <v>0.50505108415989286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0.19872790187420769</v>
      </c>
      <c r="AK97" s="9">
        <f t="shared" si="93"/>
        <v>10.4025</v>
      </c>
      <c r="AL97" s="1">
        <f t="shared" si="94"/>
        <v>0.45</v>
      </c>
      <c r="AM97" s="17">
        <f t="shared" si="95"/>
        <v>721793.83333333337</v>
      </c>
      <c r="AN97" s="1">
        <f t="shared" si="96"/>
        <v>14921405719.09589</v>
      </c>
    </row>
    <row r="98" spans="1:50" x14ac:dyDescent="0.15">
      <c r="C98" s="7">
        <v>9</v>
      </c>
      <c r="D98" s="8">
        <v>18.335844153666699</v>
      </c>
      <c r="E98" s="10">
        <f t="shared" si="97"/>
        <v>23.621859969999999</v>
      </c>
      <c r="F98" s="7" t="s">
        <v>83</v>
      </c>
      <c r="G98" s="1">
        <v>10</v>
      </c>
      <c r="H98" s="9">
        <f t="shared" si="81"/>
        <v>18.335844153666699</v>
      </c>
      <c r="I98" s="9">
        <f t="shared" si="82"/>
        <v>291.48584415366668</v>
      </c>
      <c r="J98" s="9">
        <f t="shared" si="83"/>
        <v>0.16407226394042373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17.713499700414808</v>
      </c>
      <c r="P98" s="9">
        <f t="shared" si="86"/>
        <v>2.9062939981550753</v>
      </c>
      <c r="Q98" s="12">
        <f t="shared" si="87"/>
        <v>1.3078322991697839</v>
      </c>
      <c r="R98" s="9">
        <f t="shared" si="88"/>
        <v>2.3873737500000001</v>
      </c>
      <c r="S98" s="13">
        <f t="shared" si="89"/>
        <v>0.54781213003191642</v>
      </c>
      <c r="T98" s="2">
        <f t="shared" si="90"/>
        <v>0.51</v>
      </c>
      <c r="U98" s="14">
        <f t="shared" si="91"/>
        <v>0.27938418631627737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0.12748333217435764</v>
      </c>
      <c r="AK98" s="9">
        <f t="shared" si="93"/>
        <v>10.4025</v>
      </c>
      <c r="AL98" s="1">
        <f t="shared" si="94"/>
        <v>0.45</v>
      </c>
      <c r="AM98" s="17">
        <f t="shared" si="95"/>
        <v>721793.83333333337</v>
      </c>
      <c r="AN98" s="1">
        <f t="shared" si="96"/>
        <v>9572035450.763979</v>
      </c>
    </row>
    <row r="99" spans="1:50" x14ac:dyDescent="0.15">
      <c r="C99" s="7">
        <v>10</v>
      </c>
      <c r="D99" s="8">
        <v>14.248047291129</v>
      </c>
      <c r="E99" s="10">
        <f t="shared" si="97"/>
        <v>18.335844153666699</v>
      </c>
      <c r="F99" s="7" t="s">
        <v>83</v>
      </c>
      <c r="G99" s="1">
        <v>11</v>
      </c>
      <c r="H99" s="9">
        <f t="shared" si="81"/>
        <v>14.248047291129</v>
      </c>
      <c r="I99" s="9">
        <f t="shared" si="82"/>
        <v>287.39804729112899</v>
      </c>
      <c r="J99" s="9">
        <f t="shared" si="83"/>
        <v>0.10202179253955415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14.066845417146746</v>
      </c>
      <c r="O99" s="9">
        <f t="shared" si="98"/>
        <v>6.0456352851129882</v>
      </c>
      <c r="P99" s="9">
        <f t="shared" si="86"/>
        <v>0.61678654882760564</v>
      </c>
      <c r="Q99" s="12">
        <f t="shared" si="87"/>
        <v>0.27755394697242253</v>
      </c>
      <c r="R99" s="9">
        <f t="shared" si="88"/>
        <v>2.3873737500000001</v>
      </c>
      <c r="S99" s="13">
        <f t="shared" si="89"/>
        <v>0.1162591098157222</v>
      </c>
      <c r="T99" s="2">
        <f t="shared" si="90"/>
        <v>0.51</v>
      </c>
      <c r="U99" s="14">
        <f t="shared" si="91"/>
        <v>5.9292146006018322E-2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4.8213582020814522E-2</v>
      </c>
      <c r="AK99" s="9">
        <f t="shared" si="93"/>
        <v>10.4025</v>
      </c>
      <c r="AL99" s="1">
        <f t="shared" si="94"/>
        <v>0.45</v>
      </c>
      <c r="AM99" s="17">
        <f t="shared" si="95"/>
        <v>721793.83333333337</v>
      </c>
      <c r="AN99" s="1">
        <f t="shared" si="96"/>
        <v>3620097689.9502568</v>
      </c>
    </row>
    <row r="100" spans="1:50" x14ac:dyDescent="0.15">
      <c r="C100" s="7">
        <v>11</v>
      </c>
      <c r="D100" s="8">
        <v>10.116521148166701</v>
      </c>
      <c r="E100" s="10">
        <f t="shared" si="97"/>
        <v>14.248047291129</v>
      </c>
      <c r="F100" s="7" t="s">
        <v>85</v>
      </c>
      <c r="G100" s="1">
        <v>12</v>
      </c>
      <c r="H100" s="9">
        <f t="shared" si="81"/>
        <v>10.116521148166701</v>
      </c>
      <c r="I100" s="9">
        <f t="shared" si="82"/>
        <v>283.2665211481667</v>
      </c>
      <c r="J100" s="9">
        <f t="shared" si="83"/>
        <v>6.224322114784215E-2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10.734123736285383</v>
      </c>
      <c r="P100" s="9">
        <f t="shared" si="86"/>
        <v>0.66812643754591272</v>
      </c>
      <c r="Q100" s="12">
        <f t="shared" si="87"/>
        <v>0.30065689689566072</v>
      </c>
      <c r="R100" s="9">
        <f t="shared" si="88"/>
        <v>2.3873737500000001</v>
      </c>
      <c r="S100" s="13">
        <f t="shared" si="89"/>
        <v>0.12593624977892998</v>
      </c>
      <c r="T100" s="2">
        <f t="shared" si="90"/>
        <v>0.51</v>
      </c>
      <c r="U100" s="14">
        <f t="shared" si="91"/>
        <v>6.4227487387254284E-2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4.9701587447257167E-2</v>
      </c>
      <c r="AK100" s="9">
        <f t="shared" si="93"/>
        <v>10.4025</v>
      </c>
      <c r="AL100" s="1">
        <f t="shared" si="94"/>
        <v>0.45</v>
      </c>
      <c r="AM100" s="17">
        <f t="shared" si="95"/>
        <v>721793.83333333337</v>
      </c>
      <c r="AN100" s="1">
        <f t="shared" si="96"/>
        <v>3731823987.4191513</v>
      </c>
      <c r="AO100" s="1">
        <f>SUM(AN89:AN100)</f>
        <v>77312184250.853485</v>
      </c>
    </row>
    <row r="101" spans="1:50" x14ac:dyDescent="0.15">
      <c r="C101" s="7">
        <v>12</v>
      </c>
      <c r="D101" s="8">
        <v>3.90100876722581</v>
      </c>
      <c r="E101" s="10">
        <f t="shared" si="97"/>
        <v>10.116521148166701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5.7115948426774201</v>
      </c>
      <c r="E105" s="7"/>
      <c r="F105" s="7"/>
      <c r="G105" s="1">
        <v>1</v>
      </c>
      <c r="H105" s="9">
        <f t="shared" ref="H105:H116" si="99">E106</f>
        <v>5.7115948426774201</v>
      </c>
      <c r="I105" s="9">
        <f t="shared" ref="I105:I116" si="100">H105+273.15</f>
        <v>278.86159484267739</v>
      </c>
      <c r="J105" s="9">
        <f t="shared" ref="J105:J116" si="101">EXP(($C$15*(I105-$C$13))/($C$16*I105*$C$13))</f>
        <v>3.6164803145188607E-2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2.3430821844070238E-2</v>
      </c>
      <c r="Q105" s="12">
        <f t="shared" ref="Q105:Q116" si="105">P105*$B$107</f>
        <v>7.0292465532210708E-3</v>
      </c>
      <c r="R105" s="9">
        <f t="shared" ref="R105:R116" si="106">L105*$B$107</f>
        <v>0.19436706250000002</v>
      </c>
      <c r="S105" s="13">
        <f t="shared" ref="S105:S116" si="107">Q105/R105</f>
        <v>3.6164803145188607E-2</v>
      </c>
      <c r="T105" s="2">
        <f t="shared" ref="T105:T116" si="108">$B$106/100</f>
        <v>0.01</v>
      </c>
      <c r="U105" s="14">
        <f t="shared" ref="U105:U116" si="109">S105*T105</f>
        <v>3.6164803145188608E-4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5.8516480314518863E-3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32992.75</v>
      </c>
      <c r="AX105" s="1">
        <f t="shared" ref="AX105:AX116" si="116">AW105*10000*AV105*0.67*AU105*AT105</f>
        <v>25141673.727406155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3.3838170252580602</v>
      </c>
      <c r="E106" s="10">
        <f t="shared" ref="E106:E117" si="117">D105</f>
        <v>5.7115948426774201</v>
      </c>
      <c r="F106" s="7" t="s">
        <v>83</v>
      </c>
      <c r="G106" s="1">
        <v>2</v>
      </c>
      <c r="H106" s="9">
        <f t="shared" si="99"/>
        <v>3.3838170252580602</v>
      </c>
      <c r="I106" s="9">
        <f t="shared" si="100"/>
        <v>276.53381702525803</v>
      </c>
      <c r="J106" s="9">
        <f t="shared" si="101"/>
        <v>2.6955094520590209E-2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1.2723495948225967</v>
      </c>
      <c r="P106" s="9">
        <f t="shared" si="104"/>
        <v>3.4296303591677749E-2</v>
      </c>
      <c r="Q106" s="12">
        <f t="shared" si="105"/>
        <v>1.0288891077503325E-2</v>
      </c>
      <c r="R106" s="9">
        <f t="shared" si="106"/>
        <v>0.19436706250000002</v>
      </c>
      <c r="S106" s="13">
        <f t="shared" si="107"/>
        <v>5.2935363354083324E-2</v>
      </c>
      <c r="T106" s="2">
        <f t="shared" si="108"/>
        <v>0.01</v>
      </c>
      <c r="U106" s="14">
        <f t="shared" si="109"/>
        <v>5.2935363354083328E-4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6.0193536335408334E-3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32992.75</v>
      </c>
      <c r="AX106" s="1">
        <f t="shared" si="116"/>
        <v>25862222.794492196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1.3338103111034501</v>
      </c>
      <c r="E107" s="10">
        <f t="shared" si="117"/>
        <v>3.3838170252580602</v>
      </c>
      <c r="F107" s="7" t="s">
        <v>83</v>
      </c>
      <c r="G107" s="1">
        <v>3</v>
      </c>
      <c r="H107" s="9">
        <f t="shared" si="99"/>
        <v>1.3338103111034501</v>
      </c>
      <c r="I107" s="9">
        <f t="shared" si="100"/>
        <v>274.48381031110341</v>
      </c>
      <c r="J107" s="9">
        <f t="shared" si="101"/>
        <v>2.072213392171984E-2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1.8859434995642526</v>
      </c>
      <c r="P107" s="9">
        <f t="shared" si="104"/>
        <v>3.9080773766767427E-2</v>
      </c>
      <c r="Q107" s="12">
        <f t="shared" si="105"/>
        <v>1.1724232130030227E-2</v>
      </c>
      <c r="R107" s="9">
        <f t="shared" si="106"/>
        <v>0.19436706250000002</v>
      </c>
      <c r="S107" s="13">
        <f t="shared" si="107"/>
        <v>6.0320056182514084E-2</v>
      </c>
      <c r="T107" s="2">
        <f t="shared" si="108"/>
        <v>0.01</v>
      </c>
      <c r="U107" s="14">
        <f t="shared" si="109"/>
        <v>6.0320056182514091E-4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6.0932005618251411E-3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32992.75</v>
      </c>
      <c r="AX107" s="1">
        <f t="shared" si="116"/>
        <v>26179506.979514267</v>
      </c>
    </row>
    <row r="108" spans="1:50" x14ac:dyDescent="0.15">
      <c r="C108" s="7">
        <v>3</v>
      </c>
      <c r="D108" s="8">
        <v>9.5660363708709699</v>
      </c>
      <c r="E108" s="10">
        <f t="shared" si="117"/>
        <v>1.3338103111034501</v>
      </c>
      <c r="F108" s="7" t="s">
        <v>83</v>
      </c>
      <c r="G108" s="1">
        <v>4</v>
      </c>
      <c r="H108" s="9">
        <f t="shared" si="99"/>
        <v>9.5660363708709699</v>
      </c>
      <c r="I108" s="9">
        <f t="shared" si="100"/>
        <v>282.71603637087094</v>
      </c>
      <c r="J108" s="9">
        <f t="shared" si="101"/>
        <v>5.8213685340849995E-2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2.4947529341308186</v>
      </c>
      <c r="P108" s="9">
        <f t="shared" si="104"/>
        <v>0.14522876231065374</v>
      </c>
      <c r="Q108" s="12">
        <f t="shared" si="105"/>
        <v>4.3568628693196117E-2</v>
      </c>
      <c r="R108" s="9">
        <f t="shared" si="106"/>
        <v>0.19436706250000002</v>
      </c>
      <c r="S108" s="13">
        <f t="shared" si="107"/>
        <v>0.22415643953664274</v>
      </c>
      <c r="T108" s="2">
        <f t="shared" si="108"/>
        <v>0.01</v>
      </c>
      <c r="U108" s="14">
        <f t="shared" si="109"/>
        <v>2.2415643953664277E-3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7.7315643953664278E-3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32992.75</v>
      </c>
      <c r="AX108" s="1">
        <f t="shared" si="116"/>
        <v>33218756.218067192</v>
      </c>
    </row>
    <row r="109" spans="1:50" x14ac:dyDescent="0.15">
      <c r="C109" s="7">
        <v>4</v>
      </c>
      <c r="D109" s="8">
        <v>10.8283168515</v>
      </c>
      <c r="E109" s="10">
        <f t="shared" si="117"/>
        <v>9.5660363708709699</v>
      </c>
      <c r="F109" s="7" t="s">
        <v>83</v>
      </c>
      <c r="G109" s="1">
        <v>5</v>
      </c>
      <c r="H109" s="9">
        <f t="shared" si="99"/>
        <v>10.8283168515</v>
      </c>
      <c r="I109" s="9">
        <f t="shared" si="100"/>
        <v>283.97831685149998</v>
      </c>
      <c r="J109" s="9">
        <f t="shared" si="101"/>
        <v>6.7843708657657681E-2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2.2320479632291566</v>
      </c>
      <c r="O109" s="9">
        <f t="shared" si="118"/>
        <v>0.76536641692434193</v>
      </c>
      <c r="P109" s="9">
        <f t="shared" si="104"/>
        <v>5.1925296206170417E-2</v>
      </c>
      <c r="Q109" s="12">
        <f t="shared" si="105"/>
        <v>1.5577588861851125E-2</v>
      </c>
      <c r="R109" s="9">
        <f t="shared" si="106"/>
        <v>0.19436706250000002</v>
      </c>
      <c r="S109" s="13">
        <f t="shared" si="107"/>
        <v>8.0145209077546894E-2</v>
      </c>
      <c r="T109" s="2">
        <f t="shared" si="108"/>
        <v>0.01</v>
      </c>
      <c r="U109" s="14">
        <f t="shared" si="109"/>
        <v>8.0145209077546898E-4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6.2914520907754691E-3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32992.75</v>
      </c>
      <c r="AX109" s="1">
        <f t="shared" si="116"/>
        <v>27031296.97611662</v>
      </c>
    </row>
    <row r="110" spans="1:50" x14ac:dyDescent="0.15">
      <c r="C110" s="7">
        <v>5</v>
      </c>
      <c r="D110" s="8">
        <v>14.923451031612901</v>
      </c>
      <c r="E110" s="10">
        <f t="shared" si="117"/>
        <v>10.8283168515</v>
      </c>
      <c r="F110" s="7" t="s">
        <v>85</v>
      </c>
      <c r="G110" s="1">
        <v>6</v>
      </c>
      <c r="H110" s="9">
        <f t="shared" si="99"/>
        <v>14.923451031612901</v>
      </c>
      <c r="I110" s="9">
        <f t="shared" si="100"/>
        <v>288.07345103161288</v>
      </c>
      <c r="J110" s="9">
        <f t="shared" si="101"/>
        <v>0.11045606450302296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1.361331329051505</v>
      </c>
      <c r="P110" s="9">
        <f t="shared" si="104"/>
        <v>0.15036730109169902</v>
      </c>
      <c r="Q110" s="12">
        <f t="shared" si="105"/>
        <v>4.5110190327509701E-2</v>
      </c>
      <c r="R110" s="9">
        <f t="shared" si="106"/>
        <v>0.19436706250000002</v>
      </c>
      <c r="S110" s="13">
        <f t="shared" si="107"/>
        <v>0.23208762712823164</v>
      </c>
      <c r="T110" s="2">
        <f t="shared" si="108"/>
        <v>0.01</v>
      </c>
      <c r="U110" s="14">
        <f t="shared" si="109"/>
        <v>2.3208762712823164E-3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7.8108762712823165E-3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32992.75</v>
      </c>
      <c r="AX110" s="1">
        <f t="shared" si="116"/>
        <v>33559520.614057533</v>
      </c>
    </row>
    <row r="111" spans="1:50" x14ac:dyDescent="0.15">
      <c r="C111" s="7">
        <v>6</v>
      </c>
      <c r="D111" s="8">
        <v>21.087950583000001</v>
      </c>
      <c r="E111" s="10">
        <f t="shared" si="117"/>
        <v>14.923451031612901</v>
      </c>
      <c r="F111" s="7" t="s">
        <v>83</v>
      </c>
      <c r="G111" s="1">
        <v>7</v>
      </c>
      <c r="H111" s="9">
        <f t="shared" si="99"/>
        <v>21.087950583000001</v>
      </c>
      <c r="I111" s="9">
        <f t="shared" si="100"/>
        <v>294.23795058299999</v>
      </c>
      <c r="J111" s="9">
        <f t="shared" si="101"/>
        <v>0.22424645065922055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1.8588542362931395</v>
      </c>
      <c r="P111" s="9">
        <f t="shared" si="104"/>
        <v>0.41684146478159262</v>
      </c>
      <c r="Q111" s="12">
        <f t="shared" si="105"/>
        <v>0.12505243943447777</v>
      </c>
      <c r="R111" s="9">
        <f t="shared" si="106"/>
        <v>0.19436706250000002</v>
      </c>
      <c r="S111" s="13">
        <f t="shared" si="107"/>
        <v>0.64338287478351819</v>
      </c>
      <c r="T111" s="2">
        <f t="shared" si="108"/>
        <v>0.01</v>
      </c>
      <c r="U111" s="14">
        <f t="shared" si="109"/>
        <v>6.4338287478351817E-3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1.6383828747835182E-2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32992.75</v>
      </c>
      <c r="AX111" s="1">
        <f t="shared" si="116"/>
        <v>70393310.494713128</v>
      </c>
    </row>
    <row r="112" spans="1:50" x14ac:dyDescent="0.15">
      <c r="C112" s="7">
        <v>7</v>
      </c>
      <c r="D112" s="8">
        <v>23.009187616774199</v>
      </c>
      <c r="E112" s="10">
        <f t="shared" si="117"/>
        <v>21.087950583000001</v>
      </c>
      <c r="F112" s="7" t="s">
        <v>83</v>
      </c>
      <c r="G112" s="1">
        <v>8</v>
      </c>
      <c r="H112" s="9">
        <f t="shared" si="99"/>
        <v>23.009187616774199</v>
      </c>
      <c r="I112" s="9">
        <f t="shared" si="100"/>
        <v>296.15918761677415</v>
      </c>
      <c r="J112" s="9">
        <f t="shared" si="101"/>
        <v>0.27794309408960099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2.0899029798448803</v>
      </c>
      <c r="P112" s="9">
        <f t="shared" si="104"/>
        <v>0.58087410056516309</v>
      </c>
      <c r="Q112" s="12">
        <f t="shared" si="105"/>
        <v>0.17426223016954892</v>
      </c>
      <c r="R112" s="9">
        <f t="shared" si="106"/>
        <v>0.19436706250000002</v>
      </c>
      <c r="S112" s="13">
        <f t="shared" si="107"/>
        <v>0.89656255503449256</v>
      </c>
      <c r="T112" s="2">
        <f t="shared" si="108"/>
        <v>0.01</v>
      </c>
      <c r="U112" s="14">
        <f t="shared" si="109"/>
        <v>8.9656255503449255E-3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1.8915625550344928E-2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32992.75</v>
      </c>
      <c r="AX112" s="1">
        <f t="shared" si="116"/>
        <v>81271204.860652417</v>
      </c>
    </row>
    <row r="113" spans="1:53" x14ac:dyDescent="0.15">
      <c r="C113" s="7">
        <v>8</v>
      </c>
      <c r="D113" s="8">
        <v>23.621859969999999</v>
      </c>
      <c r="E113" s="10">
        <f t="shared" si="117"/>
        <v>23.009187616774199</v>
      </c>
      <c r="F113" s="7" t="s">
        <v>83</v>
      </c>
      <c r="G113" s="1">
        <v>9</v>
      </c>
      <c r="H113" s="9">
        <f t="shared" si="99"/>
        <v>23.621859969999999</v>
      </c>
      <c r="I113" s="9">
        <f t="shared" si="100"/>
        <v>296.77185996999998</v>
      </c>
      <c r="J113" s="9">
        <f t="shared" si="101"/>
        <v>0.2974628223959323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2.1569190876130508</v>
      </c>
      <c r="P113" s="9">
        <f t="shared" si="104"/>
        <v>0.64160323948103726</v>
      </c>
      <c r="Q113" s="12">
        <f t="shared" si="105"/>
        <v>0.19248097184431118</v>
      </c>
      <c r="R113" s="9">
        <f t="shared" si="106"/>
        <v>0.19436706250000002</v>
      </c>
      <c r="S113" s="13">
        <f t="shared" si="107"/>
        <v>0.99029624345077061</v>
      </c>
      <c r="T113" s="2">
        <f t="shared" si="108"/>
        <v>0.01</v>
      </c>
      <c r="U113" s="14">
        <f t="shared" si="109"/>
        <v>9.9029624345077071E-3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1.9852962434507709E-2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32992.75</v>
      </c>
      <c r="AX113" s="1">
        <f t="shared" si="116"/>
        <v>85298483.669565499</v>
      </c>
    </row>
    <row r="114" spans="1:53" x14ac:dyDescent="0.15">
      <c r="C114" s="7">
        <v>9</v>
      </c>
      <c r="D114" s="8">
        <v>18.335844153666699</v>
      </c>
      <c r="E114" s="10">
        <f t="shared" si="117"/>
        <v>23.621859969999999</v>
      </c>
      <c r="F114" s="7" t="s">
        <v>83</v>
      </c>
      <c r="G114" s="1">
        <v>10</v>
      </c>
      <c r="H114" s="9">
        <f t="shared" si="99"/>
        <v>18.335844153666699</v>
      </c>
      <c r="I114" s="9">
        <f t="shared" si="100"/>
        <v>291.48584415366668</v>
      </c>
      <c r="J114" s="9">
        <f t="shared" si="101"/>
        <v>0.16407226394042373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2.1632060564653472</v>
      </c>
      <c r="P114" s="9">
        <f t="shared" si="104"/>
        <v>0.35492211505390564</v>
      </c>
      <c r="Q114" s="12">
        <f t="shared" si="105"/>
        <v>0.10647663451617169</v>
      </c>
      <c r="R114" s="9">
        <f t="shared" si="106"/>
        <v>0.19436706250000002</v>
      </c>
      <c r="S114" s="13">
        <f t="shared" si="107"/>
        <v>0.54781213003191664</v>
      </c>
      <c r="T114" s="2">
        <f t="shared" si="108"/>
        <v>0.01</v>
      </c>
      <c r="U114" s="14">
        <f t="shared" si="109"/>
        <v>5.478121300319167E-3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1.5428121300319168E-2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32992.75</v>
      </c>
      <c r="AX114" s="1">
        <f t="shared" si="116"/>
        <v>66287102.346999571</v>
      </c>
    </row>
    <row r="115" spans="1:53" x14ac:dyDescent="0.15">
      <c r="C115" s="7">
        <v>10</v>
      </c>
      <c r="D115" s="8">
        <v>14.248047291129</v>
      </c>
      <c r="E115" s="10">
        <f t="shared" si="117"/>
        <v>18.335844153666699</v>
      </c>
      <c r="F115" s="7" t="s">
        <v>83</v>
      </c>
      <c r="G115" s="1">
        <v>11</v>
      </c>
      <c r="H115" s="9">
        <f t="shared" si="99"/>
        <v>14.248047291129</v>
      </c>
      <c r="I115" s="9">
        <f t="shared" si="100"/>
        <v>287.39804729112899</v>
      </c>
      <c r="J115" s="9">
        <f t="shared" si="101"/>
        <v>0.10202179253955415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1.7178697443408695</v>
      </c>
      <c r="O115" s="9">
        <f t="shared" si="118"/>
        <v>0.73830440540390563</v>
      </c>
      <c r="P115" s="9">
        <f t="shared" si="104"/>
        <v>7.5323138879156148E-2</v>
      </c>
      <c r="Q115" s="12">
        <f t="shared" si="105"/>
        <v>2.2596941663746845E-2</v>
      </c>
      <c r="R115" s="9">
        <f t="shared" si="106"/>
        <v>0.19436706250000002</v>
      </c>
      <c r="S115" s="13">
        <f t="shared" si="107"/>
        <v>0.11625910981572221</v>
      </c>
      <c r="T115" s="2">
        <f t="shared" si="108"/>
        <v>0.01</v>
      </c>
      <c r="U115" s="14">
        <f t="shared" si="109"/>
        <v>1.1625910981572221E-3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6.6525910981572222E-3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32992.75</v>
      </c>
      <c r="AX115" s="1">
        <f t="shared" si="116"/>
        <v>28582934.91555341</v>
      </c>
    </row>
    <row r="116" spans="1:53" x14ac:dyDescent="0.15">
      <c r="C116" s="7">
        <v>11</v>
      </c>
      <c r="D116" s="8">
        <v>10.116521148166701</v>
      </c>
      <c r="E116" s="10">
        <f t="shared" si="117"/>
        <v>14.248047291129</v>
      </c>
      <c r="F116" s="7" t="s">
        <v>85</v>
      </c>
      <c r="G116" s="1">
        <v>12</v>
      </c>
      <c r="H116" s="9">
        <f t="shared" si="99"/>
        <v>10.116521148166701</v>
      </c>
      <c r="I116" s="9">
        <f t="shared" si="100"/>
        <v>283.2665211481667</v>
      </c>
      <c r="J116" s="9">
        <f t="shared" si="101"/>
        <v>6.224322114784215E-2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1.3108714748580828</v>
      </c>
      <c r="P116" s="9">
        <f t="shared" si="104"/>
        <v>8.1592863105989649E-2</v>
      </c>
      <c r="Q116" s="12">
        <f t="shared" si="105"/>
        <v>2.4477858931796895E-2</v>
      </c>
      <c r="R116" s="9">
        <f t="shared" si="106"/>
        <v>0.19436706250000002</v>
      </c>
      <c r="S116" s="13">
        <f t="shared" si="107"/>
        <v>0.12593624977892998</v>
      </c>
      <c r="T116" s="2">
        <f t="shared" si="108"/>
        <v>0.01</v>
      </c>
      <c r="U116" s="14">
        <f t="shared" si="109"/>
        <v>1.2593624977892998E-3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6.7493624977893003E-3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32992.75</v>
      </c>
      <c r="AX116" s="1">
        <f t="shared" si="116"/>
        <v>28998714.357962985</v>
      </c>
      <c r="AY116" s="1">
        <f>SUM(AX105:AX116)</f>
        <v>531824727.95510095</v>
      </c>
    </row>
    <row r="117" spans="1:53" x14ac:dyDescent="0.15">
      <c r="C117" s="7">
        <v>12</v>
      </c>
      <c r="D117" s="8">
        <v>3.90100876722581</v>
      </c>
      <c r="E117" s="10">
        <f t="shared" si="117"/>
        <v>10.116521148166701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5.7115948426774201</v>
      </c>
      <c r="E121" s="7"/>
      <c r="F121" s="7"/>
      <c r="G121" s="1">
        <v>1</v>
      </c>
      <c r="H121" s="9">
        <f t="shared" ref="H121:H132" si="119">E122</f>
        <v>5.7115948426774201</v>
      </c>
      <c r="I121" s="9">
        <f t="shared" ref="I121:I132" si="120">H121+273.15</f>
        <v>278.86159484267739</v>
      </c>
      <c r="J121" s="9">
        <f t="shared" ref="J121:J132" si="121">EXP(($C$15*(I121-$C$13))/($C$16*I121*$C$13))</f>
        <v>3.6164803145188607E-2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1.0296119455435196E-2</v>
      </c>
      <c r="Q121" s="12">
        <f t="shared" ref="Q121:Q132" si="125">P121*$B$123</f>
        <v>3.397719420293615E-3</v>
      </c>
      <c r="R121" s="9">
        <f t="shared" ref="R121:R132" si="126">L121*$B$123</f>
        <v>9.3951000000000007E-2</v>
      </c>
      <c r="S121" s="13">
        <f t="shared" ref="S121:S132" si="127">Q121/R121</f>
        <v>3.6164803145188607E-2</v>
      </c>
      <c r="T121" s="2">
        <f t="shared" ref="T121:T132" si="128">$B$122/100</f>
        <v>0.01</v>
      </c>
      <c r="U121" s="14">
        <f t="shared" ref="U121:U132" si="129">S121*T121</f>
        <v>3.6164803145188608E-4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5.8516480314518863E-3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2000</v>
      </c>
      <c r="AX121" s="1">
        <f t="shared" ref="AX121:AX132" si="136">AW121*10000*AV121*0.67*AU121*AT121</f>
        <v>736689.36683193443</v>
      </c>
      <c r="AZ121" s="1">
        <f t="shared" ref="AZ121:AZ132" si="137">$E$9/12</f>
        <v>750</v>
      </c>
      <c r="BA121" s="1">
        <f t="shared" ref="BA121:BA132" si="138">AZ121*10000*AV121*0.67*AU121*AT121</f>
        <v>276258.51256197545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3.3838170252580602</v>
      </c>
      <c r="E122" s="10">
        <f t="shared" ref="E122:E133" si="139">D121</f>
        <v>5.7115948426774201</v>
      </c>
      <c r="F122" s="7" t="s">
        <v>83</v>
      </c>
      <c r="G122" s="1">
        <v>2</v>
      </c>
      <c r="H122" s="9">
        <f t="shared" si="119"/>
        <v>3.3838170252580602</v>
      </c>
      <c r="I122" s="9">
        <f t="shared" si="120"/>
        <v>276.53381702525803</v>
      </c>
      <c r="J122" s="9">
        <f t="shared" si="121"/>
        <v>2.6955094520590209E-2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0.55910388054456484</v>
      </c>
      <c r="P122" s="9">
        <f t="shared" si="124"/>
        <v>1.5070697946907522E-2</v>
      </c>
      <c r="Q122" s="12">
        <f t="shared" si="125"/>
        <v>4.9733303224794821E-3</v>
      </c>
      <c r="R122" s="9">
        <f t="shared" si="126"/>
        <v>9.3951000000000007E-2</v>
      </c>
      <c r="S122" s="13">
        <f t="shared" si="127"/>
        <v>5.2935363354083317E-2</v>
      </c>
      <c r="T122" s="2">
        <f t="shared" si="128"/>
        <v>0.01</v>
      </c>
      <c r="U122" s="14">
        <f t="shared" si="129"/>
        <v>5.2935363354083317E-4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6.0193536335408334E-3</v>
      </c>
      <c r="AU122" s="9">
        <f t="shared" si="133"/>
        <v>28.47</v>
      </c>
      <c r="AV122" s="1">
        <f t="shared" si="134"/>
        <v>0.33</v>
      </c>
      <c r="AW122" s="1">
        <f t="shared" si="135"/>
        <v>2000</v>
      </c>
      <c r="AX122" s="1">
        <f t="shared" si="136"/>
        <v>757802.55292122508</v>
      </c>
      <c r="AZ122" s="1">
        <f t="shared" si="137"/>
        <v>750</v>
      </c>
      <c r="BA122" s="1">
        <f t="shared" si="138"/>
        <v>284175.95734545938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1.3338103111034501</v>
      </c>
      <c r="E123" s="10">
        <f t="shared" si="139"/>
        <v>3.3838170252580602</v>
      </c>
      <c r="F123" s="7" t="s">
        <v>83</v>
      </c>
      <c r="G123" s="1">
        <v>3</v>
      </c>
      <c r="H123" s="9">
        <f t="shared" si="119"/>
        <v>1.3338103111034501</v>
      </c>
      <c r="I123" s="9">
        <f t="shared" si="120"/>
        <v>274.48381031110341</v>
      </c>
      <c r="J123" s="9">
        <f t="shared" si="121"/>
        <v>2.072213392171984E-2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0.82873318259765738</v>
      </c>
      <c r="P123" s="9">
        <f t="shared" si="124"/>
        <v>1.7173119995161759E-2</v>
      </c>
      <c r="Q123" s="12">
        <f t="shared" si="125"/>
        <v>5.6671295984033806E-3</v>
      </c>
      <c r="R123" s="9">
        <f t="shared" si="126"/>
        <v>9.3951000000000007E-2</v>
      </c>
      <c r="S123" s="13">
        <f t="shared" si="127"/>
        <v>6.0320056182514077E-2</v>
      </c>
      <c r="T123" s="2">
        <f t="shared" si="128"/>
        <v>0.01</v>
      </c>
      <c r="U123" s="14">
        <f t="shared" si="129"/>
        <v>6.032005618251408E-4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6.0932005618251411E-3</v>
      </c>
      <c r="AU123" s="9">
        <f t="shared" si="133"/>
        <v>28.47</v>
      </c>
      <c r="AV123" s="1">
        <f t="shared" si="134"/>
        <v>0.33</v>
      </c>
      <c r="AW123" s="1">
        <f t="shared" si="135"/>
        <v>2000</v>
      </c>
      <c r="AX123" s="1">
        <f t="shared" si="136"/>
        <v>767099.46321860538</v>
      </c>
      <c r="AZ123" s="1">
        <f t="shared" si="137"/>
        <v>750</v>
      </c>
      <c r="BA123" s="1">
        <f t="shared" si="138"/>
        <v>287662.29870697699</v>
      </c>
    </row>
    <row r="124" spans="1:53" x14ac:dyDescent="0.15">
      <c r="C124" s="7">
        <v>3</v>
      </c>
      <c r="D124" s="8">
        <v>9.5660363708709699</v>
      </c>
      <c r="E124" s="10">
        <f t="shared" si="139"/>
        <v>1.3338103111034501</v>
      </c>
      <c r="F124" s="7" t="s">
        <v>83</v>
      </c>
      <c r="G124" s="1">
        <v>4</v>
      </c>
      <c r="H124" s="9">
        <f t="shared" si="119"/>
        <v>9.5660363708709699</v>
      </c>
      <c r="I124" s="9">
        <f t="shared" si="120"/>
        <v>282.71603637087094</v>
      </c>
      <c r="J124" s="9">
        <f t="shared" si="121"/>
        <v>5.8213685340849995E-2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1.0962600626024956</v>
      </c>
      <c r="P124" s="9">
        <f t="shared" si="124"/>
        <v>6.3817338336082205E-2</v>
      </c>
      <c r="Q124" s="12">
        <f t="shared" si="125"/>
        <v>2.105972165090713E-2</v>
      </c>
      <c r="R124" s="9">
        <f t="shared" si="126"/>
        <v>9.3951000000000007E-2</v>
      </c>
      <c r="S124" s="13">
        <f t="shared" si="127"/>
        <v>0.2241564395366428</v>
      </c>
      <c r="T124" s="2">
        <f t="shared" si="128"/>
        <v>0.01</v>
      </c>
      <c r="U124" s="14">
        <f t="shared" si="129"/>
        <v>2.2415643953664281E-3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7.7315643953664278E-3</v>
      </c>
      <c r="AU124" s="9">
        <f t="shared" si="133"/>
        <v>28.47</v>
      </c>
      <c r="AV124" s="1">
        <f t="shared" si="134"/>
        <v>0.33</v>
      </c>
      <c r="AW124" s="1">
        <f t="shared" si="135"/>
        <v>2000</v>
      </c>
      <c r="AX124" s="1">
        <f t="shared" si="136"/>
        <v>973360.19672215544</v>
      </c>
      <c r="AZ124" s="1">
        <f t="shared" si="137"/>
        <v>750</v>
      </c>
      <c r="BA124" s="1">
        <f t="shared" si="138"/>
        <v>365010.07377080829</v>
      </c>
    </row>
    <row r="125" spans="1:53" x14ac:dyDescent="0.15">
      <c r="C125" s="7">
        <v>4</v>
      </c>
      <c r="D125" s="8">
        <v>10.8283168515</v>
      </c>
      <c r="E125" s="10">
        <f t="shared" si="139"/>
        <v>9.5660363708709699</v>
      </c>
      <c r="F125" s="7" t="s">
        <v>83</v>
      </c>
      <c r="G125" s="1">
        <v>5</v>
      </c>
      <c r="H125" s="9">
        <f t="shared" si="119"/>
        <v>10.8283168515</v>
      </c>
      <c r="I125" s="9">
        <f t="shared" si="120"/>
        <v>283.97831685149998</v>
      </c>
      <c r="J125" s="9">
        <f t="shared" si="121"/>
        <v>6.7843708657657681E-2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0.98082058805309269</v>
      </c>
      <c r="O125" s="9">
        <f t="shared" si="140"/>
        <v>0.33632213621332063</v>
      </c>
      <c r="P125" s="9">
        <f t="shared" si="124"/>
        <v>2.2817341024377588E-2</v>
      </c>
      <c r="Q125" s="12">
        <f t="shared" si="125"/>
        <v>7.5297225380446045E-3</v>
      </c>
      <c r="R125" s="9">
        <f t="shared" si="126"/>
        <v>9.3951000000000007E-2</v>
      </c>
      <c r="S125" s="13">
        <f t="shared" si="127"/>
        <v>8.0145209077546853E-2</v>
      </c>
      <c r="T125" s="2">
        <f t="shared" si="128"/>
        <v>0.01</v>
      </c>
      <c r="U125" s="14">
        <f t="shared" si="129"/>
        <v>8.0145209077546855E-4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6.2914520907754691E-3</v>
      </c>
      <c r="AU125" s="9">
        <f t="shared" si="133"/>
        <v>28.47</v>
      </c>
      <c r="AV125" s="1">
        <f t="shared" si="134"/>
        <v>0.33</v>
      </c>
      <c r="AW125" s="1">
        <f t="shared" si="135"/>
        <v>2000</v>
      </c>
      <c r="AX125" s="1">
        <f t="shared" si="136"/>
        <v>792058.20860979776</v>
      </c>
      <c r="AZ125" s="1">
        <f t="shared" si="137"/>
        <v>750</v>
      </c>
      <c r="BA125" s="1">
        <f t="shared" si="138"/>
        <v>297021.82822867419</v>
      </c>
    </row>
    <row r="126" spans="1:53" x14ac:dyDescent="0.15">
      <c r="C126" s="7">
        <v>5</v>
      </c>
      <c r="D126" s="8">
        <v>14.923451031612901</v>
      </c>
      <c r="E126" s="10">
        <f t="shared" si="139"/>
        <v>10.8283168515</v>
      </c>
      <c r="F126" s="7" t="s">
        <v>85</v>
      </c>
      <c r="G126" s="1">
        <v>6</v>
      </c>
      <c r="H126" s="9">
        <f t="shared" si="119"/>
        <v>14.923451031612901</v>
      </c>
      <c r="I126" s="9">
        <f t="shared" si="120"/>
        <v>288.07345103161288</v>
      </c>
      <c r="J126" s="9">
        <f t="shared" si="121"/>
        <v>0.11045606450302296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0.59820479518894298</v>
      </c>
      <c r="P126" s="9">
        <f t="shared" si="124"/>
        <v>6.6075347443407526E-2</v>
      </c>
      <c r="Q126" s="12">
        <f t="shared" si="125"/>
        <v>2.1804864656324485E-2</v>
      </c>
      <c r="R126" s="9">
        <f t="shared" si="126"/>
        <v>9.3951000000000007E-2</v>
      </c>
      <c r="S126" s="13">
        <f t="shared" si="127"/>
        <v>0.23208762712823156</v>
      </c>
      <c r="T126" s="2">
        <f t="shared" si="128"/>
        <v>0.01</v>
      </c>
      <c r="U126" s="14">
        <f t="shared" si="129"/>
        <v>2.3208762712823156E-3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7.8108762712823156E-3</v>
      </c>
      <c r="AU126" s="9">
        <f t="shared" si="133"/>
        <v>28.47</v>
      </c>
      <c r="AV126" s="1">
        <f t="shared" si="134"/>
        <v>0.33</v>
      </c>
      <c r="AW126" s="1">
        <f t="shared" si="135"/>
        <v>2000</v>
      </c>
      <c r="AX126" s="1">
        <f t="shared" si="136"/>
        <v>983345.11299474805</v>
      </c>
      <c r="AZ126" s="1">
        <f t="shared" si="137"/>
        <v>750</v>
      </c>
      <c r="BA126" s="1">
        <f t="shared" si="138"/>
        <v>368754.4173730305</v>
      </c>
    </row>
    <row r="127" spans="1:53" x14ac:dyDescent="0.15">
      <c r="C127" s="7">
        <v>6</v>
      </c>
      <c r="D127" s="8">
        <v>21.087950583000001</v>
      </c>
      <c r="E127" s="10">
        <f t="shared" si="139"/>
        <v>14.923451031612901</v>
      </c>
      <c r="F127" s="7" t="s">
        <v>83</v>
      </c>
      <c r="G127" s="1">
        <v>7</v>
      </c>
      <c r="H127" s="9">
        <f t="shared" si="119"/>
        <v>21.087950583000001</v>
      </c>
      <c r="I127" s="9">
        <f t="shared" si="120"/>
        <v>294.23795058299999</v>
      </c>
      <c r="J127" s="9">
        <f t="shared" si="121"/>
        <v>0.22424645065922055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0.81682944774553556</v>
      </c>
      <c r="P127" s="9">
        <f t="shared" si="124"/>
        <v>0.18317110445086762</v>
      </c>
      <c r="Q127" s="12">
        <f t="shared" si="125"/>
        <v>6.0446464468786321E-2</v>
      </c>
      <c r="R127" s="9">
        <f t="shared" si="126"/>
        <v>9.3951000000000007E-2</v>
      </c>
      <c r="S127" s="13">
        <f t="shared" si="127"/>
        <v>0.64338287478351819</v>
      </c>
      <c r="T127" s="2">
        <f t="shared" si="128"/>
        <v>0.01</v>
      </c>
      <c r="U127" s="14">
        <f t="shared" si="129"/>
        <v>6.4338287478351817E-3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1.6383828747835182E-2</v>
      </c>
      <c r="AU127" s="9">
        <f t="shared" si="133"/>
        <v>28.47</v>
      </c>
      <c r="AV127" s="1">
        <f t="shared" si="134"/>
        <v>0.33</v>
      </c>
      <c r="AW127" s="1">
        <f t="shared" si="135"/>
        <v>2000</v>
      </c>
      <c r="AX127" s="1">
        <f t="shared" si="136"/>
        <v>2062631.3068817367</v>
      </c>
      <c r="AZ127" s="1">
        <f t="shared" si="137"/>
        <v>750</v>
      </c>
      <c r="BA127" s="1">
        <f t="shared" si="138"/>
        <v>773486.74008065125</v>
      </c>
    </row>
    <row r="128" spans="1:53" x14ac:dyDescent="0.15">
      <c r="C128" s="7">
        <v>7</v>
      </c>
      <c r="D128" s="8">
        <v>23.009187616774199</v>
      </c>
      <c r="E128" s="10">
        <f t="shared" si="139"/>
        <v>21.087950583000001</v>
      </c>
      <c r="F128" s="7" t="s">
        <v>83</v>
      </c>
      <c r="G128" s="1">
        <v>8</v>
      </c>
      <c r="H128" s="9">
        <f t="shared" si="119"/>
        <v>23.009187616774199</v>
      </c>
      <c r="I128" s="9">
        <f t="shared" si="120"/>
        <v>296.15918761677415</v>
      </c>
      <c r="J128" s="9">
        <f t="shared" si="121"/>
        <v>0.27794309408960099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0.91835834329466792</v>
      </c>
      <c r="P128" s="9">
        <f t="shared" si="124"/>
        <v>0.25525135941832</v>
      </c>
      <c r="Q128" s="12">
        <f t="shared" si="125"/>
        <v>8.4232948608045602E-2</v>
      </c>
      <c r="R128" s="9">
        <f t="shared" si="126"/>
        <v>9.3951000000000007E-2</v>
      </c>
      <c r="S128" s="13">
        <f t="shared" si="127"/>
        <v>0.89656255503449245</v>
      </c>
      <c r="T128" s="2">
        <f t="shared" si="128"/>
        <v>0.01</v>
      </c>
      <c r="U128" s="14">
        <f t="shared" si="129"/>
        <v>8.9656255503449255E-3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1.8915625550344928E-2</v>
      </c>
      <c r="AU128" s="9">
        <f t="shared" si="133"/>
        <v>28.47</v>
      </c>
      <c r="AV128" s="1">
        <f t="shared" si="134"/>
        <v>0.33</v>
      </c>
      <c r="AW128" s="1">
        <f t="shared" si="135"/>
        <v>2000</v>
      </c>
      <c r="AX128" s="1">
        <f t="shared" si="136"/>
        <v>2381370.1943478114</v>
      </c>
      <c r="AZ128" s="1">
        <f t="shared" si="137"/>
        <v>750</v>
      </c>
      <c r="BA128" s="1">
        <f t="shared" si="138"/>
        <v>893013.82288042933</v>
      </c>
    </row>
    <row r="129" spans="1:54" x14ac:dyDescent="0.15">
      <c r="C129" s="7">
        <v>8</v>
      </c>
      <c r="D129" s="8">
        <v>23.621859969999999</v>
      </c>
      <c r="E129" s="10">
        <f t="shared" si="139"/>
        <v>23.009187616774199</v>
      </c>
      <c r="F129" s="7" t="s">
        <v>83</v>
      </c>
      <c r="G129" s="1">
        <v>9</v>
      </c>
      <c r="H129" s="9">
        <f t="shared" si="119"/>
        <v>23.621859969999999</v>
      </c>
      <c r="I129" s="9">
        <f t="shared" si="120"/>
        <v>296.77185996999998</v>
      </c>
      <c r="J129" s="9">
        <f t="shared" si="121"/>
        <v>0.2974628223959323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0.94780698387634799</v>
      </c>
      <c r="P129" s="9">
        <f t="shared" si="124"/>
        <v>0.2819373405104344</v>
      </c>
      <c r="Q129" s="12">
        <f t="shared" si="125"/>
        <v>9.3039322368443353E-2</v>
      </c>
      <c r="R129" s="9">
        <f t="shared" si="126"/>
        <v>9.3951000000000007E-2</v>
      </c>
      <c r="S129" s="13">
        <f t="shared" si="127"/>
        <v>0.99029624345077061</v>
      </c>
      <c r="T129" s="2">
        <f t="shared" si="128"/>
        <v>0.01</v>
      </c>
      <c r="U129" s="14">
        <f t="shared" si="129"/>
        <v>9.9029624345077071E-3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1.9852962434507709E-2</v>
      </c>
      <c r="AU129" s="9">
        <f t="shared" si="133"/>
        <v>28.47</v>
      </c>
      <c r="AV129" s="1">
        <f t="shared" si="134"/>
        <v>0.33</v>
      </c>
      <c r="AW129" s="1">
        <f t="shared" si="135"/>
        <v>2000</v>
      </c>
      <c r="AX129" s="1">
        <f t="shared" si="136"/>
        <v>2499375.6027371413</v>
      </c>
      <c r="AZ129" s="1">
        <f t="shared" si="137"/>
        <v>750</v>
      </c>
      <c r="BA129" s="1">
        <f t="shared" si="138"/>
        <v>937265.85102642793</v>
      </c>
    </row>
    <row r="130" spans="1:54" x14ac:dyDescent="0.15">
      <c r="C130" s="7">
        <v>9</v>
      </c>
      <c r="D130" s="8">
        <v>18.335844153666699</v>
      </c>
      <c r="E130" s="10">
        <f t="shared" si="139"/>
        <v>23.621859969999999</v>
      </c>
      <c r="F130" s="7" t="s">
        <v>83</v>
      </c>
      <c r="G130" s="1">
        <v>10</v>
      </c>
      <c r="H130" s="9">
        <f t="shared" si="119"/>
        <v>18.335844153666699</v>
      </c>
      <c r="I130" s="9">
        <f t="shared" si="120"/>
        <v>291.48584415366668</v>
      </c>
      <c r="J130" s="9">
        <f t="shared" si="121"/>
        <v>0.16407226394042373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0.95056964336591365</v>
      </c>
      <c r="P130" s="9">
        <f t="shared" si="124"/>
        <v>0.15596211342008665</v>
      </c>
      <c r="Q130" s="12">
        <f t="shared" si="125"/>
        <v>5.1467497428628599E-2</v>
      </c>
      <c r="R130" s="9">
        <f t="shared" si="126"/>
        <v>9.3951000000000007E-2</v>
      </c>
      <c r="S130" s="13">
        <f t="shared" si="127"/>
        <v>0.54781213003191653</v>
      </c>
      <c r="T130" s="2">
        <f t="shared" si="128"/>
        <v>0.01</v>
      </c>
      <c r="U130" s="14">
        <f t="shared" si="129"/>
        <v>5.4781213003191652E-3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1.5428121300319165E-2</v>
      </c>
      <c r="AU130" s="9">
        <f t="shared" si="133"/>
        <v>28.47</v>
      </c>
      <c r="AV130" s="1">
        <f t="shared" si="134"/>
        <v>0.33</v>
      </c>
      <c r="AW130" s="1">
        <f t="shared" si="135"/>
        <v>2000</v>
      </c>
      <c r="AX130" s="1">
        <f t="shared" si="136"/>
        <v>1942313.148543623</v>
      </c>
      <c r="AZ130" s="1">
        <f t="shared" si="137"/>
        <v>750</v>
      </c>
      <c r="BA130" s="1">
        <f t="shared" si="138"/>
        <v>728367.43070385861</v>
      </c>
    </row>
    <row r="131" spans="1:54" x14ac:dyDescent="0.15">
      <c r="C131" s="7">
        <v>10</v>
      </c>
      <c r="D131" s="8">
        <v>14.248047291129</v>
      </c>
      <c r="E131" s="10">
        <f t="shared" si="139"/>
        <v>18.335844153666699</v>
      </c>
      <c r="F131" s="7" t="s">
        <v>83</v>
      </c>
      <c r="G131" s="1">
        <v>11</v>
      </c>
      <c r="H131" s="9">
        <f t="shared" si="119"/>
        <v>14.248047291129</v>
      </c>
      <c r="I131" s="9">
        <f t="shared" si="120"/>
        <v>287.39804729112899</v>
      </c>
      <c r="J131" s="9">
        <f t="shared" si="121"/>
        <v>0.10202179253955415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0.75487715344853568</v>
      </c>
      <c r="O131" s="9">
        <f t="shared" si="140"/>
        <v>0.32443037649729134</v>
      </c>
      <c r="P131" s="9">
        <f t="shared" si="124"/>
        <v>3.3098968564536105E-2</v>
      </c>
      <c r="Q131" s="12">
        <f t="shared" si="125"/>
        <v>1.0922659626296915E-2</v>
      </c>
      <c r="R131" s="9">
        <f t="shared" si="126"/>
        <v>9.3951000000000007E-2</v>
      </c>
      <c r="S131" s="13">
        <f t="shared" si="127"/>
        <v>0.11625910981572217</v>
      </c>
      <c r="T131" s="2">
        <f t="shared" si="128"/>
        <v>0.01</v>
      </c>
      <c r="U131" s="14">
        <f t="shared" si="129"/>
        <v>1.1625910981572216E-3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6.6525910981572222E-3</v>
      </c>
      <c r="AU131" s="9">
        <f t="shared" si="133"/>
        <v>28.47</v>
      </c>
      <c r="AV131" s="1">
        <f t="shared" si="134"/>
        <v>0.33</v>
      </c>
      <c r="AW131" s="1">
        <f t="shared" si="135"/>
        <v>2000</v>
      </c>
      <c r="AX131" s="1">
        <f t="shared" si="136"/>
        <v>837523.56559237873</v>
      </c>
      <c r="AZ131" s="1">
        <f t="shared" si="137"/>
        <v>750</v>
      </c>
      <c r="BA131" s="1">
        <f t="shared" si="138"/>
        <v>314071.33709714201</v>
      </c>
    </row>
    <row r="132" spans="1:54" x14ac:dyDescent="0.15">
      <c r="C132" s="7">
        <v>11</v>
      </c>
      <c r="D132" s="8">
        <v>10.116521148166701</v>
      </c>
      <c r="E132" s="10">
        <f t="shared" si="139"/>
        <v>14.248047291129</v>
      </c>
      <c r="F132" s="7" t="s">
        <v>85</v>
      </c>
      <c r="G132" s="1">
        <v>12</v>
      </c>
      <c r="H132" s="9">
        <f t="shared" si="119"/>
        <v>10.116521148166701</v>
      </c>
      <c r="I132" s="9">
        <f t="shared" si="120"/>
        <v>283.2665211481667</v>
      </c>
      <c r="J132" s="9">
        <f t="shared" si="121"/>
        <v>6.224322114784215E-2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0.5760314079327552</v>
      </c>
      <c r="P132" s="9">
        <f t="shared" si="124"/>
        <v>3.5854050312061354E-2</v>
      </c>
      <c r="Q132" s="12">
        <f t="shared" si="125"/>
        <v>1.1831836602980247E-2</v>
      </c>
      <c r="R132" s="9">
        <f t="shared" si="126"/>
        <v>9.3951000000000007E-2</v>
      </c>
      <c r="S132" s="13">
        <f t="shared" si="127"/>
        <v>0.12593624977892995</v>
      </c>
      <c r="T132" s="2">
        <f t="shared" si="128"/>
        <v>0.01</v>
      </c>
      <c r="U132" s="14">
        <f t="shared" si="129"/>
        <v>1.2593624977892996E-3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6.7493624977892994E-3</v>
      </c>
      <c r="AU132" s="9">
        <f t="shared" si="133"/>
        <v>28.47</v>
      </c>
      <c r="AV132" s="1">
        <f t="shared" si="134"/>
        <v>0.33</v>
      </c>
      <c r="AW132" s="1">
        <f t="shared" si="135"/>
        <v>2000</v>
      </c>
      <c r="AX132" s="1">
        <f t="shared" si="136"/>
        <v>849706.53707993531</v>
      </c>
      <c r="AY132" s="1">
        <f>SUM(AX121:AX132)</f>
        <v>15583275.256481092</v>
      </c>
      <c r="AZ132" s="1">
        <f t="shared" si="137"/>
        <v>750</v>
      </c>
      <c r="BA132" s="1">
        <f t="shared" si="138"/>
        <v>318639.95140497573</v>
      </c>
      <c r="BB132" s="1">
        <f>SUM(BA121:BA132)</f>
        <v>5843728.2211804101</v>
      </c>
    </row>
    <row r="133" spans="1:54" x14ac:dyDescent="0.15">
      <c r="C133" s="7">
        <v>12</v>
      </c>
      <c r="D133" s="8">
        <v>3.90100876722581</v>
      </c>
      <c r="E133" s="10">
        <f t="shared" si="139"/>
        <v>10.116521148166701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5.7115948426774201</v>
      </c>
      <c r="E136" s="7"/>
      <c r="F136" s="7"/>
      <c r="G136" s="1">
        <v>1</v>
      </c>
      <c r="H136" s="9">
        <f t="shared" ref="H136:H147" si="141">E137</f>
        <v>5.7115948426774201</v>
      </c>
      <c r="I136" s="9">
        <f t="shared" ref="I136:I147" si="142">H136+273.15</f>
        <v>278.86159484267739</v>
      </c>
      <c r="J136" s="9">
        <f t="shared" ref="J136:J147" si="143">EXP(($C$15*(I136-$C$13))/($C$16*I136*$C$13))</f>
        <v>3.6164803145188607E-2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2.7450818484015527E-2</v>
      </c>
      <c r="Q136" s="12">
        <f t="shared" ref="Q136:Q147" si="147">P136*$B$138</f>
        <v>7.1372128058440377E-3</v>
      </c>
      <c r="R136" s="9">
        <f t="shared" ref="R136:R147" si="148">L136*$B$138</f>
        <v>0.19735245833333334</v>
      </c>
      <c r="S136" s="13">
        <f t="shared" ref="S136:S147" si="149">Q136/R136</f>
        <v>3.6164803145188613E-2</v>
      </c>
      <c r="T136" s="2">
        <f t="shared" ref="T136:T147" si="150">$B$137/100</f>
        <v>0.01</v>
      </c>
      <c r="U136" s="14">
        <f t="shared" ref="U136:U147" si="151">S136*T136</f>
        <v>3.6164803145188613E-4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5.8516480314518863E-3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3.3838170252580602</v>
      </c>
      <c r="E137" s="10">
        <f t="shared" ref="E137:E148" si="159">D136</f>
        <v>5.7115948426774201</v>
      </c>
      <c r="F137" s="7" t="s">
        <v>83</v>
      </c>
      <c r="G137" s="1">
        <v>2</v>
      </c>
      <c r="H137" s="9">
        <f t="shared" si="141"/>
        <v>3.3838170252580602</v>
      </c>
      <c r="I137" s="9">
        <f t="shared" si="142"/>
        <v>276.53381702525803</v>
      </c>
      <c r="J137" s="9">
        <f t="shared" si="143"/>
        <v>2.6955094520590209E-2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1.490645014849318</v>
      </c>
      <c r="P137" s="9">
        <f t="shared" si="146"/>
        <v>4.0180477271909959E-2</v>
      </c>
      <c r="Q137" s="12">
        <f t="shared" si="147"/>
        <v>1.0446924090696589E-2</v>
      </c>
      <c r="R137" s="9">
        <f t="shared" si="148"/>
        <v>0.19735245833333334</v>
      </c>
      <c r="S137" s="13">
        <f t="shared" si="149"/>
        <v>5.2935363354083317E-2</v>
      </c>
      <c r="T137" s="2">
        <f t="shared" si="150"/>
        <v>0.01</v>
      </c>
      <c r="U137" s="14">
        <f t="shared" si="151"/>
        <v>5.2935363354083317E-4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6.0193536335408334E-3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1.3338103111034501</v>
      </c>
      <c r="E138" s="10">
        <f t="shared" si="159"/>
        <v>3.3838170252580602</v>
      </c>
      <c r="F138" s="7" t="s">
        <v>83</v>
      </c>
      <c r="G138" s="1">
        <v>3</v>
      </c>
      <c r="H138" s="9">
        <f t="shared" si="141"/>
        <v>1.3338103111034501</v>
      </c>
      <c r="I138" s="9">
        <f t="shared" si="142"/>
        <v>274.48381031110341</v>
      </c>
      <c r="J138" s="9">
        <f t="shared" si="143"/>
        <v>2.072213392171984E-2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2.2095124542440749</v>
      </c>
      <c r="P138" s="9">
        <f t="shared" si="146"/>
        <v>4.5785812978553601E-2</v>
      </c>
      <c r="Q138" s="12">
        <f t="shared" si="147"/>
        <v>1.1904311374423937E-2</v>
      </c>
      <c r="R138" s="9">
        <f t="shared" si="148"/>
        <v>0.19735245833333334</v>
      </c>
      <c r="S138" s="13">
        <f t="shared" si="149"/>
        <v>6.0320056182514084E-2</v>
      </c>
      <c r="T138" s="2">
        <f t="shared" si="150"/>
        <v>0.01</v>
      </c>
      <c r="U138" s="14">
        <f t="shared" si="151"/>
        <v>6.0320056182514091E-4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6.0932005618251411E-3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9.5660363708709699</v>
      </c>
      <c r="E139" s="10">
        <f t="shared" si="159"/>
        <v>1.3338103111034501</v>
      </c>
      <c r="F139" s="7" t="s">
        <v>83</v>
      </c>
      <c r="G139" s="1">
        <v>4</v>
      </c>
      <c r="H139" s="9">
        <f t="shared" si="141"/>
        <v>9.5660363708709699</v>
      </c>
      <c r="I139" s="9">
        <f t="shared" si="142"/>
        <v>282.71603637087094</v>
      </c>
      <c r="J139" s="9">
        <f t="shared" si="143"/>
        <v>5.8213685340849995E-2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2.922774557932188</v>
      </c>
      <c r="P139" s="9">
        <f t="shared" si="146"/>
        <v>0.17014547843770633</v>
      </c>
      <c r="Q139" s="12">
        <f t="shared" si="147"/>
        <v>4.4237824393803644E-2</v>
      </c>
      <c r="R139" s="9">
        <f t="shared" si="148"/>
        <v>0.19735245833333334</v>
      </c>
      <c r="S139" s="13">
        <f t="shared" si="149"/>
        <v>0.22415643953664277</v>
      </c>
      <c r="T139" s="2">
        <f t="shared" si="150"/>
        <v>0.01</v>
      </c>
      <c r="U139" s="14">
        <f t="shared" si="151"/>
        <v>2.2415643953664277E-3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7.7315643953664278E-3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10.8283168515</v>
      </c>
      <c r="E140" s="10">
        <f t="shared" si="159"/>
        <v>9.5660363708709699</v>
      </c>
      <c r="F140" s="7" t="s">
        <v>83</v>
      </c>
      <c r="G140" s="1">
        <v>5</v>
      </c>
      <c r="H140" s="9">
        <f t="shared" si="141"/>
        <v>10.8283168515</v>
      </c>
      <c r="I140" s="9">
        <f t="shared" si="142"/>
        <v>283.97831685149998</v>
      </c>
      <c r="J140" s="9">
        <f t="shared" si="143"/>
        <v>6.7843708657657681E-2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3.5116769961611487</v>
      </c>
      <c r="P140" s="9">
        <f t="shared" si="146"/>
        <v>0.23824519102735545</v>
      </c>
      <c r="Q140" s="12">
        <f t="shared" si="147"/>
        <v>6.194374966711242E-2</v>
      </c>
      <c r="R140" s="9">
        <f t="shared" si="148"/>
        <v>0.19735245833333334</v>
      </c>
      <c r="S140" s="13">
        <f t="shared" si="149"/>
        <v>0.3138737170554412</v>
      </c>
      <c r="T140" s="2">
        <f t="shared" si="150"/>
        <v>0.01</v>
      </c>
      <c r="U140" s="14">
        <f t="shared" si="151"/>
        <v>3.1387371705544121E-3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8.6287371705544118E-3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14.923451031612901</v>
      </c>
      <c r="E141" s="10">
        <f t="shared" si="159"/>
        <v>10.8283168515</v>
      </c>
      <c r="F141" s="7" t="s">
        <v>85</v>
      </c>
      <c r="G141" s="1">
        <v>6</v>
      </c>
      <c r="H141" s="9">
        <f t="shared" si="141"/>
        <v>14.923451031612901</v>
      </c>
      <c r="I141" s="9">
        <f t="shared" si="142"/>
        <v>288.07345103161288</v>
      </c>
      <c r="J141" s="9">
        <f t="shared" si="143"/>
        <v>0.11045606450302296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4.0324797218004598</v>
      </c>
      <c r="P141" s="9">
        <f t="shared" si="146"/>
        <v>0.4454118402583237</v>
      </c>
      <c r="Q141" s="12">
        <f t="shared" si="147"/>
        <v>0.11580707846716416</v>
      </c>
      <c r="R141" s="9">
        <f t="shared" si="148"/>
        <v>0.19735245833333334</v>
      </c>
      <c r="S141" s="13">
        <f t="shared" si="149"/>
        <v>0.5868033235824357</v>
      </c>
      <c r="T141" s="2">
        <f t="shared" si="150"/>
        <v>0.01</v>
      </c>
      <c r="U141" s="14">
        <f t="shared" si="151"/>
        <v>5.8680332358243574E-3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1.1358033235824357E-2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21.087950583000001</v>
      </c>
      <c r="E142" s="10">
        <f t="shared" si="159"/>
        <v>14.923451031612901</v>
      </c>
      <c r="F142" s="7" t="s">
        <v>83</v>
      </c>
      <c r="G142" s="1">
        <v>7</v>
      </c>
      <c r="H142" s="9">
        <f t="shared" si="141"/>
        <v>21.087950583000001</v>
      </c>
      <c r="I142" s="9">
        <f t="shared" si="142"/>
        <v>294.23795058299999</v>
      </c>
      <c r="J142" s="9">
        <f t="shared" si="143"/>
        <v>0.22424645065922055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4.3461157982088032</v>
      </c>
      <c r="P142" s="9">
        <f t="shared" si="146"/>
        <v>0.97460104190228936</v>
      </c>
      <c r="Q142" s="12">
        <f t="shared" si="147"/>
        <v>0.25339627089459527</v>
      </c>
      <c r="R142" s="9">
        <f t="shared" si="148"/>
        <v>0.19735245833333334</v>
      </c>
      <c r="S142" s="13">
        <f t="shared" si="149"/>
        <v>1.2839782845096488</v>
      </c>
      <c r="T142" s="2">
        <f t="shared" si="150"/>
        <v>0.01</v>
      </c>
      <c r="U142" s="14">
        <f t="shared" si="151"/>
        <v>1.2839782845096489E-2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2.2789782845096487E-2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23.009187616774199</v>
      </c>
      <c r="E143" s="10">
        <f t="shared" si="159"/>
        <v>21.087950583000001</v>
      </c>
      <c r="F143" s="7" t="s">
        <v>83</v>
      </c>
      <c r="G143" s="1">
        <v>8</v>
      </c>
      <c r="H143" s="9">
        <f t="shared" si="141"/>
        <v>23.009187616774199</v>
      </c>
      <c r="I143" s="9">
        <f t="shared" si="142"/>
        <v>296.15918761677415</v>
      </c>
      <c r="J143" s="9">
        <f t="shared" si="143"/>
        <v>0.27794309408960099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4.1305626729731806</v>
      </c>
      <c r="P143" s="9">
        <f t="shared" si="146"/>
        <v>1.1480613696571784</v>
      </c>
      <c r="Q143" s="12">
        <f t="shared" si="147"/>
        <v>0.29849595611086638</v>
      </c>
      <c r="R143" s="9">
        <f t="shared" si="148"/>
        <v>0.19735245833333334</v>
      </c>
      <c r="S143" s="13">
        <f t="shared" si="149"/>
        <v>1.5125018387493259</v>
      </c>
      <c r="T143" s="2">
        <f t="shared" si="150"/>
        <v>0.01</v>
      </c>
      <c r="U143" s="14">
        <f t="shared" si="151"/>
        <v>1.5125018387493258E-2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2.5075018387493257E-2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23.621859969999999</v>
      </c>
      <c r="E144" s="10">
        <f t="shared" si="159"/>
        <v>23.009187616774199</v>
      </c>
      <c r="F144" s="7" t="s">
        <v>83</v>
      </c>
      <c r="G144" s="1">
        <v>9</v>
      </c>
      <c r="H144" s="9">
        <f t="shared" si="141"/>
        <v>23.621859969999999</v>
      </c>
      <c r="I144" s="9">
        <f t="shared" si="142"/>
        <v>296.77185996999998</v>
      </c>
      <c r="J144" s="9">
        <f t="shared" si="143"/>
        <v>0.2974628223959323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3.741549219982669</v>
      </c>
      <c r="P144" s="9">
        <f t="shared" si="146"/>
        <v>1.1129717911093437</v>
      </c>
      <c r="Q144" s="12">
        <f t="shared" si="147"/>
        <v>0.2893726656884294</v>
      </c>
      <c r="R144" s="9">
        <f t="shared" si="148"/>
        <v>0.19735245833333334</v>
      </c>
      <c r="S144" s="13">
        <f t="shared" si="149"/>
        <v>1.4662734284245478</v>
      </c>
      <c r="T144" s="2">
        <f t="shared" si="150"/>
        <v>0.01</v>
      </c>
      <c r="U144" s="14">
        <f t="shared" si="151"/>
        <v>1.4662734284245478E-2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2.4612734284245479E-2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18.335844153666699</v>
      </c>
      <c r="E145" s="10">
        <f t="shared" si="159"/>
        <v>23.621859969999999</v>
      </c>
      <c r="F145" s="7" t="s">
        <v>83</v>
      </c>
      <c r="G145" s="1">
        <v>10</v>
      </c>
      <c r="H145" s="9">
        <f t="shared" si="141"/>
        <v>18.335844153666699</v>
      </c>
      <c r="I145" s="9">
        <f t="shared" si="142"/>
        <v>291.48584415366668</v>
      </c>
      <c r="J145" s="9">
        <f t="shared" si="143"/>
        <v>0.16407226394042373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3.3876253455399916</v>
      </c>
      <c r="P145" s="9">
        <f t="shared" si="146"/>
        <v>0.55581535982470665</v>
      </c>
      <c r="Q145" s="12">
        <f t="shared" si="147"/>
        <v>0.14451199355442373</v>
      </c>
      <c r="R145" s="9">
        <f t="shared" si="148"/>
        <v>0.19735245833333334</v>
      </c>
      <c r="S145" s="13">
        <f t="shared" si="149"/>
        <v>0.73225332369733798</v>
      </c>
      <c r="T145" s="2">
        <f t="shared" si="150"/>
        <v>0.01</v>
      </c>
      <c r="U145" s="14">
        <f t="shared" si="151"/>
        <v>7.3225332369733801E-3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1.7272533236973382E-2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14.248047291129</v>
      </c>
      <c r="E146" s="10">
        <f t="shared" si="159"/>
        <v>18.335844153666699</v>
      </c>
      <c r="F146" s="7" t="s">
        <v>83</v>
      </c>
      <c r="G146" s="1">
        <v>11</v>
      </c>
      <c r="H146" s="9">
        <f t="shared" si="141"/>
        <v>14.248047291129</v>
      </c>
      <c r="I146" s="9">
        <f t="shared" si="142"/>
        <v>287.39804729112899</v>
      </c>
      <c r="J146" s="9">
        <f t="shared" si="143"/>
        <v>0.10202179253955415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3.5908579023819511</v>
      </c>
      <c r="P146" s="9">
        <f t="shared" si="146"/>
        <v>0.36634575995583002</v>
      </c>
      <c r="Q146" s="12">
        <f t="shared" si="147"/>
        <v>9.5249897588515806E-2</v>
      </c>
      <c r="R146" s="9">
        <f t="shared" si="148"/>
        <v>0.19735245833333334</v>
      </c>
      <c r="S146" s="13">
        <f t="shared" si="149"/>
        <v>0.48263851584577833</v>
      </c>
      <c r="T146" s="2">
        <f t="shared" si="150"/>
        <v>0.01</v>
      </c>
      <c r="U146" s="14">
        <f t="shared" si="151"/>
        <v>4.8263851584577832E-3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1.0316385158457782E-2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10.116521148166701</v>
      </c>
      <c r="E147" s="10">
        <f t="shared" si="159"/>
        <v>14.248047291129</v>
      </c>
      <c r="F147" s="7" t="s">
        <v>85</v>
      </c>
      <c r="G147" s="1">
        <v>12</v>
      </c>
      <c r="H147" s="9">
        <f t="shared" si="141"/>
        <v>10.116521148166701</v>
      </c>
      <c r="I147" s="9">
        <f t="shared" si="142"/>
        <v>283.2665211481667</v>
      </c>
      <c r="J147" s="9">
        <f t="shared" si="143"/>
        <v>6.224322114784215E-2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3.9835600590927878</v>
      </c>
      <c r="P147" s="9">
        <f t="shared" si="146"/>
        <v>0.24794960971382354</v>
      </c>
      <c r="Q147" s="12">
        <f t="shared" si="147"/>
        <v>6.4466898525594118E-2</v>
      </c>
      <c r="R147" s="9">
        <f t="shared" si="148"/>
        <v>0.19735245833333334</v>
      </c>
      <c r="S147" s="13">
        <f t="shared" si="149"/>
        <v>0.32665870529318608</v>
      </c>
      <c r="T147" s="2">
        <f t="shared" si="150"/>
        <v>0.01</v>
      </c>
      <c r="U147" s="14">
        <f t="shared" si="151"/>
        <v>3.2665870529318608E-3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8.75658705293186E-3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3.90100876722581</v>
      </c>
      <c r="E148" s="10">
        <f t="shared" si="159"/>
        <v>10.116521148166701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752400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15000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60400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790300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36400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2133211.1429634881</v>
      </c>
      <c r="J13" s="6" t="s">
        <v>37</v>
      </c>
      <c r="K13" s="6">
        <f>I13/(10000*1000)</f>
        <v>0.21332111429634881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1.86519820496774</v>
      </c>
      <c r="E26" s="7"/>
      <c r="F26" s="7"/>
      <c r="G26" s="1">
        <v>1</v>
      </c>
      <c r="H26" s="9">
        <f t="shared" ref="H26:H37" si="0">E27</f>
        <v>1.86519820496774</v>
      </c>
      <c r="I26" s="9">
        <f t="shared" ref="I26:I37" si="1">H26+273.15</f>
        <v>275.0151982049677</v>
      </c>
      <c r="J26" s="9">
        <f t="shared" ref="J26:J37" si="2">EXP(($C$15*(I26-$C$13))/($C$16*I26*$C$13))</f>
        <v>2.2192268483315108E-2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0.89949911593767684</v>
      </c>
      <c r="Q26" s="12">
        <f t="shared" ref="Q26:Q37" si="6">P26*$B$28</f>
        <v>8.9949911593767695E-2</v>
      </c>
      <c r="R26" s="9">
        <f t="shared" ref="R26:R37" si="7">L26*$B$28</f>
        <v>4.0532094166666672</v>
      </c>
      <c r="S26" s="13">
        <f t="shared" ref="S26:S37" si="8">Q26/R26</f>
        <v>2.2192268483315108E-2</v>
      </c>
      <c r="T26" s="2">
        <f t="shared" ref="T26:T37" si="9">$B$27/100</f>
        <v>0.34</v>
      </c>
      <c r="U26" s="14">
        <f t="shared" ref="U26:U37" si="10">S26*T26</f>
        <v>7.5453712843271369E-3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2.0445371284327135E-2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-3.02340702141935</v>
      </c>
      <c r="E27" s="10">
        <f t="shared" ref="E27:E38" si="18">D26</f>
        <v>1.86519820496774</v>
      </c>
      <c r="F27" s="7" t="s">
        <v>83</v>
      </c>
      <c r="G27" s="1">
        <v>2</v>
      </c>
      <c r="H27" s="9">
        <f t="shared" si="0"/>
        <v>-3.02340702141935</v>
      </c>
      <c r="I27" s="9">
        <f t="shared" si="1"/>
        <v>270.12659297858062</v>
      </c>
      <c r="J27" s="9">
        <f t="shared" si="2"/>
        <v>1.1693247586760351E-2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80.164689217395662</v>
      </c>
      <c r="P27" s="9">
        <f t="shared" si="5"/>
        <v>0.9373855587347053</v>
      </c>
      <c r="Q27" s="12">
        <f t="shared" si="6"/>
        <v>9.3738555873470533E-2</v>
      </c>
      <c r="R27" s="9">
        <f t="shared" si="7"/>
        <v>4.0532094166666672</v>
      </c>
      <c r="S27" s="13">
        <f t="shared" si="8"/>
        <v>2.3126995483633436E-2</v>
      </c>
      <c r="T27" s="2">
        <f t="shared" si="9"/>
        <v>0.34</v>
      </c>
      <c r="U27" s="14">
        <f t="shared" si="10"/>
        <v>7.8631784644353688E-3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2.0763178464435369E-2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-8.8766383446896509</v>
      </c>
      <c r="E28" s="10">
        <f t="shared" si="18"/>
        <v>-3.02340702141935</v>
      </c>
      <c r="F28" s="7" t="s">
        <v>83</v>
      </c>
      <c r="G28" s="1">
        <v>3</v>
      </c>
      <c r="H28" s="9">
        <f t="shared" si="0"/>
        <v>-8.8766383446896509</v>
      </c>
      <c r="I28" s="9">
        <f t="shared" si="1"/>
        <v>264.27336165531034</v>
      </c>
      <c r="J28" s="9">
        <f t="shared" si="2"/>
        <v>5.2628164937692009E-3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119.75939782532762</v>
      </c>
      <c r="P28" s="9">
        <f t="shared" si="5"/>
        <v>0.63027173415900162</v>
      </c>
      <c r="Q28" s="12">
        <f t="shared" si="6"/>
        <v>6.3027173415900167E-2</v>
      </c>
      <c r="R28" s="9">
        <f t="shared" si="7"/>
        <v>4.0532094166666672</v>
      </c>
      <c r="S28" s="13">
        <f t="shared" si="8"/>
        <v>1.5549942511416866E-2</v>
      </c>
      <c r="T28" s="2">
        <f t="shared" si="9"/>
        <v>0.34</v>
      </c>
      <c r="U28" s="14">
        <f t="shared" si="10"/>
        <v>5.2869804538817344E-3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1.8186980453881736E-2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1.92435365477419</v>
      </c>
      <c r="E29" s="10">
        <f t="shared" si="18"/>
        <v>-8.8766383446896509</v>
      </c>
      <c r="F29" s="7" t="s">
        <v>83</v>
      </c>
      <c r="G29" s="1">
        <v>4</v>
      </c>
      <c r="H29" s="9">
        <f t="shared" si="0"/>
        <v>1.92435365477419</v>
      </c>
      <c r="I29" s="9">
        <f t="shared" si="1"/>
        <v>275.07435365477414</v>
      </c>
      <c r="J29" s="9">
        <f t="shared" si="2"/>
        <v>2.2361881742974214E-2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159.66122025783528</v>
      </c>
      <c r="P29" s="9">
        <f t="shared" si="5"/>
        <v>3.5703253263446713</v>
      </c>
      <c r="Q29" s="12">
        <f t="shared" si="6"/>
        <v>0.35703253263446716</v>
      </c>
      <c r="R29" s="9">
        <f t="shared" si="7"/>
        <v>4.0532094166666672</v>
      </c>
      <c r="S29" s="13">
        <f t="shared" si="8"/>
        <v>8.8086376974838954E-2</v>
      </c>
      <c r="T29" s="2">
        <f t="shared" si="9"/>
        <v>0.34</v>
      </c>
      <c r="U29" s="14">
        <f t="shared" si="10"/>
        <v>2.9949368171445247E-2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4.2849368171445246E-2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7.2681768570666696</v>
      </c>
      <c r="E30" s="10">
        <f t="shared" si="18"/>
        <v>1.92435365477419</v>
      </c>
      <c r="F30" s="7" t="s">
        <v>83</v>
      </c>
      <c r="G30" s="1">
        <v>5</v>
      </c>
      <c r="H30" s="9">
        <f t="shared" si="0"/>
        <v>7.2681768570666696</v>
      </c>
      <c r="I30" s="9">
        <f t="shared" si="1"/>
        <v>280.41817685706667</v>
      </c>
      <c r="J30" s="9">
        <f t="shared" si="2"/>
        <v>4.3899539048206558E-2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148.2863501849161</v>
      </c>
      <c r="O30" s="9">
        <f t="shared" si="19"/>
        <v>48.336638913241188</v>
      </c>
      <c r="P30" s="9">
        <f t="shared" si="5"/>
        <v>2.1219561674308922</v>
      </c>
      <c r="Q30" s="12">
        <f t="shared" si="6"/>
        <v>0.21219561674308923</v>
      </c>
      <c r="R30" s="9">
        <f t="shared" si="7"/>
        <v>4.0532094166666672</v>
      </c>
      <c r="S30" s="13">
        <f t="shared" si="8"/>
        <v>5.2352492785235238E-2</v>
      </c>
      <c r="T30" s="2">
        <f t="shared" si="9"/>
        <v>0.34</v>
      </c>
      <c r="U30" s="14">
        <f t="shared" si="10"/>
        <v>1.7799847546979983E-2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3.0699847546979984E-2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12.9539775792258</v>
      </c>
      <c r="E31" s="10">
        <f t="shared" si="18"/>
        <v>7.2681768570666696</v>
      </c>
      <c r="F31" s="7" t="s">
        <v>85</v>
      </c>
      <c r="G31" s="1">
        <v>6</v>
      </c>
      <c r="H31" s="9">
        <f t="shared" si="0"/>
        <v>12.9539775792258</v>
      </c>
      <c r="I31" s="9">
        <f t="shared" si="1"/>
        <v>286.10397757922578</v>
      </c>
      <c r="J31" s="9">
        <f t="shared" si="2"/>
        <v>8.7527121583013359E-2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86.74677691247696</v>
      </c>
      <c r="P31" s="9">
        <f t="shared" si="5"/>
        <v>7.5926956897529072</v>
      </c>
      <c r="Q31" s="12">
        <f t="shared" si="6"/>
        <v>0.75926956897529074</v>
      </c>
      <c r="R31" s="9">
        <f t="shared" si="7"/>
        <v>4.0532094166666672</v>
      </c>
      <c r="S31" s="13">
        <f t="shared" si="8"/>
        <v>0.18732552180827336</v>
      </c>
      <c r="T31" s="2">
        <f t="shared" si="9"/>
        <v>0.34</v>
      </c>
      <c r="U31" s="14">
        <f t="shared" si="10"/>
        <v>6.3690677414812949E-2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7.6590677414812944E-2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14.660610909566699</v>
      </c>
      <c r="E32" s="10">
        <f t="shared" si="18"/>
        <v>12.9539775792258</v>
      </c>
      <c r="F32" s="7" t="s">
        <v>83</v>
      </c>
      <c r="G32" s="1">
        <v>7</v>
      </c>
      <c r="H32" s="9">
        <f t="shared" si="0"/>
        <v>14.660610909566699</v>
      </c>
      <c r="I32" s="9">
        <f t="shared" si="1"/>
        <v>287.81061090956666</v>
      </c>
      <c r="J32" s="9">
        <f t="shared" si="2"/>
        <v>0.10709867703592095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119.68617538939073</v>
      </c>
      <c r="P32" s="9">
        <f t="shared" si="5"/>
        <v>12.818231043692947</v>
      </c>
      <c r="Q32" s="12">
        <f t="shared" si="6"/>
        <v>1.2818231043692947</v>
      </c>
      <c r="R32" s="9">
        <f t="shared" si="7"/>
        <v>4.0532094166666672</v>
      </c>
      <c r="S32" s="13">
        <f t="shared" si="8"/>
        <v>0.31624892094113843</v>
      </c>
      <c r="T32" s="2">
        <f t="shared" si="9"/>
        <v>0.34</v>
      </c>
      <c r="U32" s="14">
        <f t="shared" si="10"/>
        <v>0.10752463311998707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0.13317463311998706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18.866161330967699</v>
      </c>
      <c r="E33" s="10">
        <f t="shared" si="18"/>
        <v>14.660610909566699</v>
      </c>
      <c r="F33" s="7" t="s">
        <v>83</v>
      </c>
      <c r="G33" s="1">
        <v>8</v>
      </c>
      <c r="H33" s="9">
        <f t="shared" si="0"/>
        <v>18.866161330967699</v>
      </c>
      <c r="I33" s="9">
        <f t="shared" si="1"/>
        <v>292.01616133096769</v>
      </c>
      <c r="J33" s="9">
        <f t="shared" si="2"/>
        <v>0.17433354929770831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147.40003851236446</v>
      </c>
      <c r="P33" s="9">
        <f t="shared" si="5"/>
        <v>25.696771880479393</v>
      </c>
      <c r="Q33" s="12">
        <f t="shared" si="6"/>
        <v>2.5696771880479394</v>
      </c>
      <c r="R33" s="9">
        <f t="shared" si="7"/>
        <v>4.0532094166666672</v>
      </c>
      <c r="S33" s="13">
        <f t="shared" si="8"/>
        <v>0.63398579345086614</v>
      </c>
      <c r="T33" s="2">
        <f t="shared" si="9"/>
        <v>0.34</v>
      </c>
      <c r="U33" s="14">
        <f t="shared" si="10"/>
        <v>0.2155551697732945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0.24120516977329451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16.326528519032301</v>
      </c>
      <c r="E34" s="10">
        <f t="shared" si="18"/>
        <v>18.866161330967699</v>
      </c>
      <c r="F34" s="7" t="s">
        <v>83</v>
      </c>
      <c r="G34" s="1">
        <v>9</v>
      </c>
      <c r="H34" s="9">
        <f t="shared" si="0"/>
        <v>16.326528519032301</v>
      </c>
      <c r="I34" s="9">
        <f t="shared" si="1"/>
        <v>289.47652851903229</v>
      </c>
      <c r="J34" s="9">
        <f t="shared" si="2"/>
        <v>0.13011817577547288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162.23536079855174</v>
      </c>
      <c r="P34" s="9">
        <f t="shared" si="5"/>
        <v>21.109769193383219</v>
      </c>
      <c r="Q34" s="12">
        <f t="shared" si="6"/>
        <v>2.1109769193383219</v>
      </c>
      <c r="R34" s="9">
        <f t="shared" si="7"/>
        <v>4.0532094166666672</v>
      </c>
      <c r="S34" s="13">
        <f t="shared" si="8"/>
        <v>0.52081614896532424</v>
      </c>
      <c r="T34" s="2">
        <f t="shared" si="9"/>
        <v>0.34</v>
      </c>
      <c r="U34" s="14">
        <f t="shared" si="10"/>
        <v>0.17707749064821027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0.20272749064821027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13.184980974</v>
      </c>
      <c r="E35" s="10">
        <f t="shared" si="18"/>
        <v>16.326528519032301</v>
      </c>
      <c r="F35" s="7" t="s">
        <v>83</v>
      </c>
      <c r="G35" s="1">
        <v>10</v>
      </c>
      <c r="H35" s="9">
        <f t="shared" si="0"/>
        <v>13.184980974</v>
      </c>
      <c r="I35" s="9">
        <f t="shared" si="1"/>
        <v>286.33498097399996</v>
      </c>
      <c r="J35" s="9">
        <f t="shared" si="2"/>
        <v>8.9963552406550878E-2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181.65768577183519</v>
      </c>
      <c r="P35" s="9">
        <f t="shared" si="5"/>
        <v>16.342570733987248</v>
      </c>
      <c r="Q35" s="12">
        <f t="shared" si="6"/>
        <v>1.6342570733987249</v>
      </c>
      <c r="R35" s="9">
        <f t="shared" si="7"/>
        <v>4.0532094166666672</v>
      </c>
      <c r="S35" s="13">
        <f t="shared" si="8"/>
        <v>0.4032007491837733</v>
      </c>
      <c r="T35" s="2">
        <f t="shared" si="9"/>
        <v>0.34</v>
      </c>
      <c r="U35" s="14">
        <f t="shared" si="10"/>
        <v>0.13708825472248293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0.16273825472248293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7.2087169952258003</v>
      </c>
      <c r="E36" s="10">
        <f t="shared" si="18"/>
        <v>13.184980974</v>
      </c>
      <c r="F36" s="7" t="s">
        <v>83</v>
      </c>
      <c r="G36" s="1">
        <v>11</v>
      </c>
      <c r="H36" s="9">
        <f t="shared" si="0"/>
        <v>7.2087169952258003</v>
      </c>
      <c r="I36" s="9">
        <f t="shared" si="1"/>
        <v>280.35871699522579</v>
      </c>
      <c r="J36" s="9">
        <f t="shared" si="2"/>
        <v>4.3577446050504655E-2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157.04935928595555</v>
      </c>
      <c r="O36" s="9">
        <f t="shared" si="19"/>
        <v>48.797849918559052</v>
      </c>
      <c r="P36" s="9">
        <f t="shared" si="5"/>
        <v>2.1264856722066301</v>
      </c>
      <c r="Q36" s="12">
        <f t="shared" si="6"/>
        <v>0.21264856722066303</v>
      </c>
      <c r="R36" s="9">
        <f t="shared" si="7"/>
        <v>4.0532094166666672</v>
      </c>
      <c r="S36" s="13">
        <f t="shared" si="8"/>
        <v>5.2464243852355354E-2</v>
      </c>
      <c r="T36" s="2">
        <f t="shared" si="9"/>
        <v>0.34</v>
      </c>
      <c r="U36" s="14">
        <f t="shared" si="10"/>
        <v>1.7837842909800821E-2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3.0737842909800819E-2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4.5585961463666704</v>
      </c>
      <c r="E37" s="10">
        <f t="shared" si="18"/>
        <v>7.2087169952258003</v>
      </c>
      <c r="F37" s="7" t="s">
        <v>85</v>
      </c>
      <c r="G37" s="1">
        <v>12</v>
      </c>
      <c r="H37" s="9">
        <f t="shared" si="0"/>
        <v>4.5585961463666704</v>
      </c>
      <c r="I37" s="9">
        <f t="shared" si="1"/>
        <v>277.70859614636663</v>
      </c>
      <c r="J37" s="9">
        <f t="shared" si="2"/>
        <v>3.1284420471948314E-2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87.203458413019092</v>
      </c>
      <c r="P37" s="9">
        <f t="shared" si="5"/>
        <v>2.728109659600948</v>
      </c>
      <c r="Q37" s="12">
        <f t="shared" si="6"/>
        <v>0.2728109659600948</v>
      </c>
      <c r="R37" s="9">
        <f t="shared" si="7"/>
        <v>4.0532094166666672</v>
      </c>
      <c r="S37" s="13">
        <f t="shared" si="8"/>
        <v>6.7307394687850283E-2</v>
      </c>
      <c r="T37" s="2">
        <f t="shared" si="9"/>
        <v>0.34</v>
      </c>
      <c r="U37" s="14">
        <f t="shared" si="10"/>
        <v>2.2884514193869099E-2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3.5784514193869098E-2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-4.4038430416129</v>
      </c>
      <c r="E38" s="10">
        <f t="shared" si="18"/>
        <v>4.5585961463666704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1.86519820496774</v>
      </c>
      <c r="E42" s="7"/>
      <c r="F42" s="7"/>
      <c r="G42" s="1">
        <v>1</v>
      </c>
      <c r="H42" s="9">
        <f t="shared" ref="H42:H53" si="20">E43</f>
        <v>1.86519820496774</v>
      </c>
      <c r="I42" s="9">
        <f t="shared" ref="I42:I53" si="21">H42+273.15</f>
        <v>275.0151982049677</v>
      </c>
      <c r="J42" s="9">
        <f t="shared" ref="J42:J53" si="22">EXP(($C$15*(I42-$C$13))/($C$16*I42*$C$13))</f>
        <v>2.2192268483315108E-2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1.3061537019211149</v>
      </c>
      <c r="Q42" s="12">
        <f t="shared" ref="Q42:Q53" si="26">P42*$B$44</f>
        <v>0.31347688846106758</v>
      </c>
      <c r="R42" s="9">
        <f t="shared" ref="R42:R53" si="27">L42*$B$44</f>
        <v>14.125500000000001</v>
      </c>
      <c r="S42" s="13">
        <f t="shared" ref="S42:S53" si="28">Q42/R42</f>
        <v>2.2192268483315108E-2</v>
      </c>
      <c r="T42" s="2">
        <f t="shared" ref="T42:T53" si="29">$B$43/100</f>
        <v>0.43</v>
      </c>
      <c r="U42" s="14">
        <f t="shared" ref="U42:U53" si="30">S42*T42</f>
        <v>9.5426754478254959E-3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1.7962675447825496E-2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62700</v>
      </c>
      <c r="AU42" s="1">
        <f t="shared" ref="AU42:AU53" si="38">AT42*10000*AS42*0.67*AR42*AQ42</f>
        <v>247884139.80360988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-3.02340702141935</v>
      </c>
      <c r="E43" s="10">
        <f t="shared" ref="E43:E54" si="39">D42</f>
        <v>1.86519820496774</v>
      </c>
      <c r="F43" s="7" t="s">
        <v>83</v>
      </c>
      <c r="G43" s="1">
        <v>2</v>
      </c>
      <c r="H43" s="9">
        <f t="shared" si="20"/>
        <v>-3.02340702141935</v>
      </c>
      <c r="I43" s="9">
        <f t="shared" si="21"/>
        <v>270.12659297858062</v>
      </c>
      <c r="J43" s="9">
        <f t="shared" si="22"/>
        <v>1.1693247586760351E-2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116.40634629807889</v>
      </c>
      <c r="P43" s="9">
        <f t="shared" si="25"/>
        <v>1.3611682279336006</v>
      </c>
      <c r="Q43" s="12">
        <f t="shared" si="26"/>
        <v>0.32668037470406414</v>
      </c>
      <c r="R43" s="9">
        <f t="shared" si="27"/>
        <v>14.125500000000001</v>
      </c>
      <c r="S43" s="13">
        <f t="shared" si="28"/>
        <v>2.3126995483633436E-2</v>
      </c>
      <c r="T43" s="2">
        <f t="shared" si="29"/>
        <v>0.43</v>
      </c>
      <c r="U43" s="14">
        <f t="shared" si="30"/>
        <v>9.9446080579623768E-3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1.8364608057962375E-2</v>
      </c>
      <c r="AR43" s="9">
        <f t="shared" si="35"/>
        <v>136.875</v>
      </c>
      <c r="AS43" s="1">
        <f t="shared" si="36"/>
        <v>0.24</v>
      </c>
      <c r="AT43" s="1">
        <f t="shared" si="37"/>
        <v>62700</v>
      </c>
      <c r="AU43" s="1">
        <f t="shared" si="38"/>
        <v>253430792.33943027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-8.8766383446896509</v>
      </c>
      <c r="E44" s="10">
        <f t="shared" si="39"/>
        <v>-3.02340702141935</v>
      </c>
      <c r="F44" s="7" t="s">
        <v>83</v>
      </c>
      <c r="G44" s="1">
        <v>3</v>
      </c>
      <c r="H44" s="9">
        <f t="shared" si="20"/>
        <v>-8.8766383446896509</v>
      </c>
      <c r="I44" s="9">
        <f t="shared" si="21"/>
        <v>264.27336165531034</v>
      </c>
      <c r="J44" s="9">
        <f t="shared" si="22"/>
        <v>5.2628164937692009E-3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173.9014280701453</v>
      </c>
      <c r="P44" s="9">
        <f t="shared" si="25"/>
        <v>0.91521130393757899</v>
      </c>
      <c r="Q44" s="12">
        <f t="shared" si="26"/>
        <v>0.21965071294501895</v>
      </c>
      <c r="R44" s="9">
        <f t="shared" si="27"/>
        <v>14.125500000000001</v>
      </c>
      <c r="S44" s="13">
        <f t="shared" si="28"/>
        <v>1.5549942511416866E-2</v>
      </c>
      <c r="T44" s="2">
        <f t="shared" si="29"/>
        <v>0.43</v>
      </c>
      <c r="U44" s="14">
        <f t="shared" si="30"/>
        <v>6.6864752799092519E-3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1.510647527990925E-2</v>
      </c>
      <c r="AR44" s="9">
        <f t="shared" si="35"/>
        <v>136.875</v>
      </c>
      <c r="AS44" s="1">
        <f t="shared" si="36"/>
        <v>0.24</v>
      </c>
      <c r="AT44" s="1">
        <f t="shared" si="37"/>
        <v>62700</v>
      </c>
      <c r="AU44" s="1">
        <f t="shared" si="38"/>
        <v>208468701.73107296</v>
      </c>
    </row>
    <row r="45" spans="1:48" x14ac:dyDescent="0.15">
      <c r="C45" s="7">
        <v>3</v>
      </c>
      <c r="D45" s="8">
        <v>1.92435365477419</v>
      </c>
      <c r="E45" s="10">
        <f t="shared" si="39"/>
        <v>-8.8766383446896509</v>
      </c>
      <c r="F45" s="7" t="s">
        <v>83</v>
      </c>
      <c r="G45" s="1">
        <v>4</v>
      </c>
      <c r="H45" s="9">
        <f t="shared" si="20"/>
        <v>1.92435365477419</v>
      </c>
      <c r="I45" s="9">
        <f t="shared" si="21"/>
        <v>275.07435365477414</v>
      </c>
      <c r="J45" s="9">
        <f t="shared" si="22"/>
        <v>2.2361881742974214E-2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231.84246676620771</v>
      </c>
      <c r="P45" s="9">
        <f t="shared" si="25"/>
        <v>5.1844338248253656</v>
      </c>
      <c r="Q45" s="12">
        <f t="shared" si="26"/>
        <v>1.2442641179580878</v>
      </c>
      <c r="R45" s="9">
        <f t="shared" si="27"/>
        <v>14.125500000000001</v>
      </c>
      <c r="S45" s="13">
        <f t="shared" si="28"/>
        <v>8.8086376974838954E-2</v>
      </c>
      <c r="T45" s="2">
        <f t="shared" si="29"/>
        <v>0.43</v>
      </c>
      <c r="U45" s="14">
        <f t="shared" si="30"/>
        <v>3.7877142099180749E-2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4.6297142099180746E-2</v>
      </c>
      <c r="AR45" s="9">
        <f t="shared" si="35"/>
        <v>136.875</v>
      </c>
      <c r="AS45" s="1">
        <f t="shared" si="36"/>
        <v>0.24</v>
      </c>
      <c r="AT45" s="1">
        <f t="shared" si="37"/>
        <v>62700</v>
      </c>
      <c r="AU45" s="1">
        <f t="shared" si="38"/>
        <v>638898547.04301298</v>
      </c>
    </row>
    <row r="46" spans="1:48" x14ac:dyDescent="0.15">
      <c r="C46" s="7">
        <v>4</v>
      </c>
      <c r="D46" s="8">
        <v>7.2681768570666696</v>
      </c>
      <c r="E46" s="10">
        <f t="shared" si="39"/>
        <v>1.92435365477419</v>
      </c>
      <c r="F46" s="7" t="s">
        <v>83</v>
      </c>
      <c r="G46" s="1">
        <v>5</v>
      </c>
      <c r="H46" s="9">
        <f t="shared" si="20"/>
        <v>7.2681768570666696</v>
      </c>
      <c r="I46" s="9">
        <f t="shared" si="21"/>
        <v>280.41817685706667</v>
      </c>
      <c r="J46" s="9">
        <f t="shared" si="22"/>
        <v>4.3899539048206558E-2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215.32513129431322</v>
      </c>
      <c r="O46" s="9">
        <f t="shared" si="40"/>
        <v>70.189151647069139</v>
      </c>
      <c r="P46" s="9">
        <f t="shared" si="25"/>
        <v>3.0812714034910034</v>
      </c>
      <c r="Q46" s="12">
        <f t="shared" si="26"/>
        <v>0.7395051368378408</v>
      </c>
      <c r="R46" s="9">
        <f t="shared" si="27"/>
        <v>14.125500000000001</v>
      </c>
      <c r="S46" s="13">
        <f t="shared" si="28"/>
        <v>5.2352492785235266E-2</v>
      </c>
      <c r="T46" s="2">
        <f t="shared" si="29"/>
        <v>0.43</v>
      </c>
      <c r="U46" s="14">
        <f t="shared" si="30"/>
        <v>2.2511571897651163E-2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3.093157189765116E-2</v>
      </c>
      <c r="AR46" s="9">
        <f t="shared" si="35"/>
        <v>136.875</v>
      </c>
      <c r="AS46" s="1">
        <f t="shared" si="36"/>
        <v>0.24</v>
      </c>
      <c r="AT46" s="1">
        <f t="shared" si="37"/>
        <v>62700</v>
      </c>
      <c r="AU46" s="1">
        <f t="shared" si="38"/>
        <v>426854346.66420847</v>
      </c>
    </row>
    <row r="47" spans="1:48" x14ac:dyDescent="0.15">
      <c r="C47" s="7">
        <v>5</v>
      </c>
      <c r="D47" s="8">
        <v>12.9539775792258</v>
      </c>
      <c r="E47" s="10">
        <f t="shared" si="39"/>
        <v>7.2681768570666696</v>
      </c>
      <c r="F47" s="7" t="s">
        <v>85</v>
      </c>
      <c r="G47" s="1">
        <v>6</v>
      </c>
      <c r="H47" s="9">
        <f t="shared" si="20"/>
        <v>12.9539775792258</v>
      </c>
      <c r="I47" s="9">
        <f t="shared" si="21"/>
        <v>286.10397757922578</v>
      </c>
      <c r="J47" s="9">
        <f t="shared" si="22"/>
        <v>8.7527121583013359E-2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125.96413024357813</v>
      </c>
      <c r="P47" s="9">
        <f t="shared" si="25"/>
        <v>11.025277742928193</v>
      </c>
      <c r="Q47" s="12">
        <f t="shared" si="26"/>
        <v>2.6460666583027663</v>
      </c>
      <c r="R47" s="9">
        <f t="shared" si="27"/>
        <v>14.125500000000001</v>
      </c>
      <c r="S47" s="13">
        <f t="shared" si="28"/>
        <v>0.18732552180827342</v>
      </c>
      <c r="T47" s="2">
        <f t="shared" si="29"/>
        <v>0.43</v>
      </c>
      <c r="U47" s="14">
        <f t="shared" si="30"/>
        <v>8.0549974377557565E-2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8.8969974377557576E-2</v>
      </c>
      <c r="AR47" s="9">
        <f t="shared" si="35"/>
        <v>136.875</v>
      </c>
      <c r="AS47" s="1">
        <f t="shared" si="36"/>
        <v>0.24</v>
      </c>
      <c r="AT47" s="1">
        <f t="shared" si="37"/>
        <v>62700</v>
      </c>
      <c r="AU47" s="1">
        <f t="shared" si="38"/>
        <v>1227781776.2164092</v>
      </c>
    </row>
    <row r="48" spans="1:48" x14ac:dyDescent="0.15">
      <c r="C48" s="7">
        <v>6</v>
      </c>
      <c r="D48" s="8">
        <v>14.660610909566699</v>
      </c>
      <c r="E48" s="10">
        <f t="shared" si="39"/>
        <v>12.9539775792258</v>
      </c>
      <c r="F48" s="7" t="s">
        <v>83</v>
      </c>
      <c r="G48" s="1">
        <v>7</v>
      </c>
      <c r="H48" s="9">
        <f t="shared" si="20"/>
        <v>14.660610909566699</v>
      </c>
      <c r="I48" s="9">
        <f t="shared" si="21"/>
        <v>287.81061090956666</v>
      </c>
      <c r="J48" s="9">
        <f t="shared" si="22"/>
        <v>0.10709867703592095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173.79510250064996</v>
      </c>
      <c r="P48" s="9">
        <f t="shared" si="25"/>
        <v>18.613225553141888</v>
      </c>
      <c r="Q48" s="12">
        <f t="shared" si="26"/>
        <v>4.4671741327540531</v>
      </c>
      <c r="R48" s="9">
        <f t="shared" si="27"/>
        <v>14.125500000000001</v>
      </c>
      <c r="S48" s="13">
        <f t="shared" si="28"/>
        <v>0.31624892094113854</v>
      </c>
      <c r="T48" s="2">
        <f t="shared" si="29"/>
        <v>0.43</v>
      </c>
      <c r="U48" s="14">
        <f t="shared" si="30"/>
        <v>0.13598703600468956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0.15158703600468953</v>
      </c>
      <c r="AR48" s="9">
        <f t="shared" si="35"/>
        <v>136.875</v>
      </c>
      <c r="AS48" s="1">
        <f t="shared" si="36"/>
        <v>0.24</v>
      </c>
      <c r="AT48" s="1">
        <f t="shared" si="37"/>
        <v>62700</v>
      </c>
      <c r="AU48" s="1">
        <f t="shared" si="38"/>
        <v>2091894502.8286493</v>
      </c>
    </row>
    <row r="49" spans="1:48" x14ac:dyDescent="0.15">
      <c r="C49" s="7">
        <v>7</v>
      </c>
      <c r="D49" s="8">
        <v>18.866161330967699</v>
      </c>
      <c r="E49" s="10">
        <f t="shared" si="39"/>
        <v>14.660610909566699</v>
      </c>
      <c r="F49" s="7" t="s">
        <v>83</v>
      </c>
      <c r="G49" s="1">
        <v>8</v>
      </c>
      <c r="H49" s="9">
        <f t="shared" si="20"/>
        <v>18.866161330967699</v>
      </c>
      <c r="I49" s="9">
        <f t="shared" si="21"/>
        <v>292.01616133096769</v>
      </c>
      <c r="J49" s="9">
        <f t="shared" si="22"/>
        <v>0.17433354929770831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214.03812694750809</v>
      </c>
      <c r="P49" s="9">
        <f t="shared" si="25"/>
        <v>37.314026355792549</v>
      </c>
      <c r="Q49" s="12">
        <f t="shared" si="26"/>
        <v>8.9553663253902123</v>
      </c>
      <c r="R49" s="9">
        <f t="shared" si="27"/>
        <v>14.125500000000001</v>
      </c>
      <c r="S49" s="13">
        <f t="shared" si="28"/>
        <v>0.63398579345086625</v>
      </c>
      <c r="T49" s="2">
        <f t="shared" si="29"/>
        <v>0.43</v>
      </c>
      <c r="U49" s="14">
        <f t="shared" si="30"/>
        <v>0.27261389118387247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0.28821389118387247</v>
      </c>
      <c r="AR49" s="9">
        <f t="shared" si="35"/>
        <v>136.875</v>
      </c>
      <c r="AS49" s="1">
        <f t="shared" si="36"/>
        <v>0.24</v>
      </c>
      <c r="AT49" s="1">
        <f t="shared" si="37"/>
        <v>62700</v>
      </c>
      <c r="AU49" s="1">
        <f t="shared" si="38"/>
        <v>3977339161.0331736</v>
      </c>
    </row>
    <row r="50" spans="1:48" x14ac:dyDescent="0.15">
      <c r="C50" s="7">
        <v>8</v>
      </c>
      <c r="D50" s="8">
        <v>16.326528519032301</v>
      </c>
      <c r="E50" s="10">
        <f t="shared" si="39"/>
        <v>18.866161330967699</v>
      </c>
      <c r="F50" s="7" t="s">
        <v>83</v>
      </c>
      <c r="G50" s="1">
        <v>9</v>
      </c>
      <c r="H50" s="9">
        <f t="shared" si="20"/>
        <v>16.326528519032301</v>
      </c>
      <c r="I50" s="9">
        <f t="shared" si="21"/>
        <v>289.47652851903229</v>
      </c>
      <c r="J50" s="9">
        <f t="shared" si="22"/>
        <v>0.13011817577547288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235.58035059171553</v>
      </c>
      <c r="P50" s="9">
        <f t="shared" si="25"/>
        <v>30.653285467540368</v>
      </c>
      <c r="Q50" s="12">
        <f t="shared" si="26"/>
        <v>7.3567885122096879</v>
      </c>
      <c r="R50" s="9">
        <f t="shared" si="27"/>
        <v>14.125500000000001</v>
      </c>
      <c r="S50" s="13">
        <f t="shared" si="28"/>
        <v>0.52081614896532424</v>
      </c>
      <c r="T50" s="2">
        <f t="shared" si="29"/>
        <v>0.43</v>
      </c>
      <c r="U50" s="14">
        <f t="shared" si="30"/>
        <v>0.22395094405508942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0.23955094405508942</v>
      </c>
      <c r="AR50" s="9">
        <f t="shared" si="35"/>
        <v>136.875</v>
      </c>
      <c r="AS50" s="1">
        <f t="shared" si="36"/>
        <v>0.24</v>
      </c>
      <c r="AT50" s="1">
        <f t="shared" si="37"/>
        <v>62700</v>
      </c>
      <c r="AU50" s="1">
        <f t="shared" si="38"/>
        <v>3305792607.4941678</v>
      </c>
    </row>
    <row r="51" spans="1:48" x14ac:dyDescent="0.15">
      <c r="C51" s="7">
        <v>9</v>
      </c>
      <c r="D51" s="8">
        <v>13.184980974</v>
      </c>
      <c r="E51" s="10">
        <f t="shared" si="39"/>
        <v>16.326528519032301</v>
      </c>
      <c r="F51" s="7" t="s">
        <v>83</v>
      </c>
      <c r="G51" s="1">
        <v>10</v>
      </c>
      <c r="H51" s="9">
        <f t="shared" si="20"/>
        <v>13.184980974</v>
      </c>
      <c r="I51" s="9">
        <f t="shared" si="21"/>
        <v>286.33498097399996</v>
      </c>
      <c r="J51" s="9">
        <f t="shared" si="22"/>
        <v>8.9963552406550878E-2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263.7833151241752</v>
      </c>
      <c r="P51" s="9">
        <f t="shared" si="25"/>
        <v>23.730884094147459</v>
      </c>
      <c r="Q51" s="12">
        <f t="shared" si="26"/>
        <v>5.6954121825953896</v>
      </c>
      <c r="R51" s="9">
        <f t="shared" si="27"/>
        <v>14.125500000000001</v>
      </c>
      <c r="S51" s="13">
        <f t="shared" si="28"/>
        <v>0.4032007491837733</v>
      </c>
      <c r="T51" s="2">
        <f t="shared" si="29"/>
        <v>0.43</v>
      </c>
      <c r="U51" s="14">
        <f t="shared" si="30"/>
        <v>0.17337632214902252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0.18897632214902249</v>
      </c>
      <c r="AR51" s="9">
        <f t="shared" si="35"/>
        <v>136.875</v>
      </c>
      <c r="AS51" s="1">
        <f t="shared" si="36"/>
        <v>0.24</v>
      </c>
      <c r="AT51" s="1">
        <f t="shared" si="37"/>
        <v>62700</v>
      </c>
      <c r="AU51" s="1">
        <f t="shared" si="38"/>
        <v>2607865025.1864967</v>
      </c>
    </row>
    <row r="52" spans="1:48" x14ac:dyDescent="0.15">
      <c r="C52" s="7">
        <v>10</v>
      </c>
      <c r="D52" s="8">
        <v>7.2087169952258003</v>
      </c>
      <c r="E52" s="10">
        <f t="shared" si="39"/>
        <v>13.184980974</v>
      </c>
      <c r="F52" s="7" t="s">
        <v>83</v>
      </c>
      <c r="G52" s="1">
        <v>11</v>
      </c>
      <c r="H52" s="9">
        <f t="shared" si="20"/>
        <v>7.2087169952258003</v>
      </c>
      <c r="I52" s="9">
        <f t="shared" si="21"/>
        <v>280.35871699522579</v>
      </c>
      <c r="J52" s="9">
        <f t="shared" si="22"/>
        <v>4.3577446050504655E-2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228.04980947852636</v>
      </c>
      <c r="O52" s="9">
        <f t="shared" si="40"/>
        <v>70.858871551501352</v>
      </c>
      <c r="P52" s="9">
        <f t="shared" si="25"/>
        <v>3.0878486522351891</v>
      </c>
      <c r="Q52" s="12">
        <f t="shared" si="26"/>
        <v>0.74108367653644536</v>
      </c>
      <c r="R52" s="9">
        <f t="shared" si="27"/>
        <v>14.125500000000001</v>
      </c>
      <c r="S52" s="13">
        <f t="shared" si="28"/>
        <v>5.246424385235534E-2</v>
      </c>
      <c r="T52" s="2">
        <f t="shared" si="29"/>
        <v>0.43</v>
      </c>
      <c r="U52" s="14">
        <f t="shared" si="30"/>
        <v>2.2559624856512795E-2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3.0979624856512795E-2</v>
      </c>
      <c r="AR52" s="9">
        <f t="shared" si="35"/>
        <v>136.875</v>
      </c>
      <c r="AS52" s="1">
        <f t="shared" si="36"/>
        <v>0.24</v>
      </c>
      <c r="AT52" s="1">
        <f t="shared" si="37"/>
        <v>62700</v>
      </c>
      <c r="AU52" s="1">
        <f t="shared" si="38"/>
        <v>427517475.40619534</v>
      </c>
    </row>
    <row r="53" spans="1:48" x14ac:dyDescent="0.15">
      <c r="C53" s="7">
        <v>11</v>
      </c>
      <c r="D53" s="8">
        <v>4.5585961463666704</v>
      </c>
      <c r="E53" s="10">
        <f t="shared" si="39"/>
        <v>7.2087169952258003</v>
      </c>
      <c r="F53" s="7" t="s">
        <v>85</v>
      </c>
      <c r="G53" s="1">
        <v>12</v>
      </c>
      <c r="H53" s="9">
        <f t="shared" si="20"/>
        <v>4.5585961463666704</v>
      </c>
      <c r="I53" s="9">
        <f t="shared" si="21"/>
        <v>277.70859614636663</v>
      </c>
      <c r="J53" s="9">
        <f t="shared" si="22"/>
        <v>3.1284420471948314E-2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126.62727289926615</v>
      </c>
      <c r="P53" s="9">
        <f t="shared" si="25"/>
        <v>3.9614608485967877</v>
      </c>
      <c r="Q53" s="12">
        <f t="shared" si="26"/>
        <v>0.95075060366322905</v>
      </c>
      <c r="R53" s="9">
        <f t="shared" si="27"/>
        <v>14.125500000000001</v>
      </c>
      <c r="S53" s="13">
        <f t="shared" si="28"/>
        <v>6.7307394687850269E-2</v>
      </c>
      <c r="T53" s="2">
        <f t="shared" si="29"/>
        <v>0.43</v>
      </c>
      <c r="U53" s="14">
        <f t="shared" si="30"/>
        <v>2.8942179715775614E-2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3.7362179715775615E-2</v>
      </c>
      <c r="AR53" s="9">
        <f t="shared" si="35"/>
        <v>136.875</v>
      </c>
      <c r="AS53" s="1">
        <f t="shared" si="36"/>
        <v>0.24</v>
      </c>
      <c r="AT53" s="1">
        <f t="shared" si="37"/>
        <v>62700</v>
      </c>
      <c r="AU53" s="1">
        <f t="shared" si="38"/>
        <v>515596454.82288587</v>
      </c>
      <c r="AV53" s="1">
        <f>SUM(AU42:AU53)</f>
        <v>15929323530.569311</v>
      </c>
    </row>
    <row r="54" spans="1:48" x14ac:dyDescent="0.15">
      <c r="C54" s="7">
        <v>12</v>
      </c>
      <c r="D54" s="8">
        <v>-4.4038430416129</v>
      </c>
      <c r="E54" s="10">
        <f t="shared" si="39"/>
        <v>4.5585961463666704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1.86519820496774</v>
      </c>
      <c r="E58" s="7"/>
      <c r="F58" s="7"/>
      <c r="G58" s="1">
        <v>1</v>
      </c>
      <c r="H58" s="9">
        <f t="shared" ref="H58:H69" si="41">E59</f>
        <v>1.86519820496774</v>
      </c>
      <c r="I58" s="9">
        <f t="shared" ref="I58:I69" si="42">H58+273.15</f>
        <v>275.0151982049677</v>
      </c>
      <c r="J58" s="9">
        <f t="shared" ref="J58:J69" si="43">EXP(($C$15*(I58-$C$13))/($C$16*I58*$C$13))</f>
        <v>2.2192268483315108E-2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2.2140486523520705E-3</v>
      </c>
      <c r="Q58" s="12">
        <f t="shared" ref="Q58:Q69" si="47">P58*$B$60</f>
        <v>4.2066924394689343E-4</v>
      </c>
      <c r="R58" s="9">
        <f t="shared" ref="R58:R69" si="48">L58*$B$60</f>
        <v>1.8955666666666669E-2</v>
      </c>
      <c r="S58" s="13">
        <f t="shared" ref="S58:S69" si="49">Q58/R58</f>
        <v>2.2192268483315104E-2</v>
      </c>
      <c r="T58" s="2">
        <f t="shared" ref="T58:T69" si="50">$B$59/100</f>
        <v>0.01</v>
      </c>
      <c r="U58" s="14">
        <f t="shared" ref="U58:U69" si="51">S58*T58</f>
        <v>2.2192268483315104E-4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1.2221922684833152E-2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5033.333333333333</v>
      </c>
      <c r="AU58" s="1">
        <f t="shared" ref="AU58:AU69" si="58">AT58*10000*AS58*0.67*AR58*AQ58</f>
        <v>781284.28780336911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-3.02340702141935</v>
      </c>
      <c r="E59" s="10">
        <f t="shared" ref="E59:E70" si="59">D58</f>
        <v>1.86519820496774</v>
      </c>
      <c r="F59" s="7" t="s">
        <v>83</v>
      </c>
      <c r="G59" s="1">
        <v>2</v>
      </c>
      <c r="H59" s="9">
        <f t="shared" si="41"/>
        <v>-3.02340702141935</v>
      </c>
      <c r="I59" s="9">
        <f t="shared" si="42"/>
        <v>270.12659297858062</v>
      </c>
      <c r="J59" s="9">
        <f t="shared" si="43"/>
        <v>1.1693247586760351E-2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0.19731928468098128</v>
      </c>
      <c r="P59" s="9">
        <f t="shared" si="46"/>
        <v>2.3073032494171628E-3</v>
      </c>
      <c r="Q59" s="12">
        <f t="shared" si="47"/>
        <v>4.3838761738926096E-4</v>
      </c>
      <c r="R59" s="9">
        <f t="shared" si="48"/>
        <v>1.8955666666666669E-2</v>
      </c>
      <c r="S59" s="13">
        <f t="shared" si="49"/>
        <v>2.3126995483633436E-2</v>
      </c>
      <c r="T59" s="2">
        <f t="shared" si="50"/>
        <v>0.01</v>
      </c>
      <c r="U59" s="14">
        <f t="shared" si="51"/>
        <v>2.3126995483633436E-4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1.2231269954836334E-2</v>
      </c>
      <c r="AR59" s="9">
        <f t="shared" si="55"/>
        <v>9.9766666666666666</v>
      </c>
      <c r="AS59" s="1">
        <f t="shared" si="56"/>
        <v>0.19</v>
      </c>
      <c r="AT59" s="1">
        <f t="shared" si="57"/>
        <v>5033.333333333333</v>
      </c>
      <c r="AU59" s="1">
        <f t="shared" si="58"/>
        <v>781881.81041709043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-8.8766383446896509</v>
      </c>
      <c r="E60" s="10">
        <f t="shared" si="59"/>
        <v>-3.02340702141935</v>
      </c>
      <c r="F60" s="7" t="s">
        <v>83</v>
      </c>
      <c r="G60" s="1">
        <v>3</v>
      </c>
      <c r="H60" s="9">
        <f t="shared" si="41"/>
        <v>-8.8766383446896509</v>
      </c>
      <c r="I60" s="9">
        <f t="shared" si="42"/>
        <v>264.27336165531034</v>
      </c>
      <c r="J60" s="9">
        <f t="shared" si="43"/>
        <v>5.2628164937692009E-3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0.29477864809823079</v>
      </c>
      <c r="P60" s="9">
        <f t="shared" si="46"/>
        <v>1.551365931222356E-3</v>
      </c>
      <c r="Q60" s="12">
        <f t="shared" si="47"/>
        <v>2.9475952693224763E-4</v>
      </c>
      <c r="R60" s="9">
        <f t="shared" si="48"/>
        <v>1.8955666666666669E-2</v>
      </c>
      <c r="S60" s="13">
        <f t="shared" si="49"/>
        <v>1.5549942511416864E-2</v>
      </c>
      <c r="T60" s="2">
        <f t="shared" si="50"/>
        <v>0.01</v>
      </c>
      <c r="U60" s="14">
        <f t="shared" si="51"/>
        <v>1.5549942511416864E-4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1.215549942511417E-2</v>
      </c>
      <c r="AR60" s="9">
        <f t="shared" si="55"/>
        <v>9.9766666666666666</v>
      </c>
      <c r="AS60" s="1">
        <f t="shared" si="56"/>
        <v>0.19</v>
      </c>
      <c r="AT60" s="1">
        <f t="shared" si="57"/>
        <v>5033.333333333333</v>
      </c>
      <c r="AU60" s="1">
        <f t="shared" si="58"/>
        <v>777038.19244657853</v>
      </c>
    </row>
    <row r="61" spans="1:48" x14ac:dyDescent="0.15">
      <c r="C61" s="7">
        <v>3</v>
      </c>
      <c r="D61" s="8">
        <v>1.92435365477419</v>
      </c>
      <c r="E61" s="10">
        <f t="shared" si="59"/>
        <v>-8.8766383446896509</v>
      </c>
      <c r="F61" s="7" t="s">
        <v>83</v>
      </c>
      <c r="G61" s="1">
        <v>4</v>
      </c>
      <c r="H61" s="9">
        <f t="shared" si="41"/>
        <v>1.92435365477419</v>
      </c>
      <c r="I61" s="9">
        <f t="shared" si="42"/>
        <v>275.07435365477414</v>
      </c>
      <c r="J61" s="9">
        <f t="shared" si="43"/>
        <v>2.2361881742974214E-2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0.39299394883367511</v>
      </c>
      <c r="P61" s="9">
        <f t="shared" si="46"/>
        <v>8.7880842095231018E-3</v>
      </c>
      <c r="Q61" s="12">
        <f t="shared" si="47"/>
        <v>1.6697359998093895E-3</v>
      </c>
      <c r="R61" s="9">
        <f t="shared" si="48"/>
        <v>1.8955666666666669E-2</v>
      </c>
      <c r="S61" s="13">
        <f t="shared" si="49"/>
        <v>8.8086376974838967E-2</v>
      </c>
      <c r="T61" s="2">
        <f t="shared" si="50"/>
        <v>0.01</v>
      </c>
      <c r="U61" s="14">
        <f t="shared" si="51"/>
        <v>8.8086376974838966E-4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1.2880863769748389E-2</v>
      </c>
      <c r="AR61" s="9">
        <f t="shared" si="55"/>
        <v>9.9766666666666666</v>
      </c>
      <c r="AS61" s="1">
        <f t="shared" si="56"/>
        <v>0.19</v>
      </c>
      <c r="AT61" s="1">
        <f t="shared" si="57"/>
        <v>5033.333333333333</v>
      </c>
      <c r="AU61" s="1">
        <f t="shared" si="58"/>
        <v>823406.9823669052</v>
      </c>
    </row>
    <row r="62" spans="1:48" x14ac:dyDescent="0.15">
      <c r="C62" s="7">
        <v>4</v>
      </c>
      <c r="D62" s="8">
        <v>7.2681768570666696</v>
      </c>
      <c r="E62" s="10">
        <f t="shared" si="59"/>
        <v>1.92435365477419</v>
      </c>
      <c r="F62" s="7" t="s">
        <v>83</v>
      </c>
      <c r="G62" s="1">
        <v>5</v>
      </c>
      <c r="H62" s="9">
        <f t="shared" si="41"/>
        <v>7.2681768570666696</v>
      </c>
      <c r="I62" s="9">
        <f t="shared" si="42"/>
        <v>280.41817685706667</v>
      </c>
      <c r="J62" s="9">
        <f t="shared" si="43"/>
        <v>4.3899539048206558E-2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0.36499557139294436</v>
      </c>
      <c r="O62" s="9">
        <f t="shared" si="60"/>
        <v>0.11897695989787432</v>
      </c>
      <c r="P62" s="9">
        <f t="shared" si="46"/>
        <v>5.2230336968736397E-3</v>
      </c>
      <c r="Q62" s="12">
        <f t="shared" si="47"/>
        <v>9.9237640240599145E-4</v>
      </c>
      <c r="R62" s="9">
        <f t="shared" si="48"/>
        <v>1.8955666666666669E-2</v>
      </c>
      <c r="S62" s="13">
        <f t="shared" si="49"/>
        <v>5.2352492785235266E-2</v>
      </c>
      <c r="T62" s="2">
        <f t="shared" si="50"/>
        <v>0.01</v>
      </c>
      <c r="U62" s="14">
        <f t="shared" si="51"/>
        <v>5.2352492785235271E-4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1.2523524927852353E-2</v>
      </c>
      <c r="AR62" s="9">
        <f t="shared" si="55"/>
        <v>9.9766666666666666</v>
      </c>
      <c r="AS62" s="1">
        <f t="shared" si="56"/>
        <v>0.19</v>
      </c>
      <c r="AT62" s="1">
        <f t="shared" si="57"/>
        <v>5033.333333333333</v>
      </c>
      <c r="AU62" s="1">
        <f t="shared" si="58"/>
        <v>800564.15887713805</v>
      </c>
    </row>
    <row r="63" spans="1:48" x14ac:dyDescent="0.15">
      <c r="C63" s="7">
        <v>5</v>
      </c>
      <c r="D63" s="8">
        <v>12.9539775792258</v>
      </c>
      <c r="E63" s="10">
        <f t="shared" si="59"/>
        <v>7.2681768570666696</v>
      </c>
      <c r="F63" s="7" t="s">
        <v>85</v>
      </c>
      <c r="G63" s="1">
        <v>6</v>
      </c>
      <c r="H63" s="9">
        <f t="shared" si="41"/>
        <v>12.9539775792258</v>
      </c>
      <c r="I63" s="9">
        <f t="shared" si="42"/>
        <v>286.10397757922578</v>
      </c>
      <c r="J63" s="9">
        <f t="shared" si="43"/>
        <v>8.7527121583013359E-2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0.21352059286766736</v>
      </c>
      <c r="P63" s="9">
        <f t="shared" si="46"/>
        <v>1.8688842892405418E-2</v>
      </c>
      <c r="Q63" s="12">
        <f t="shared" si="47"/>
        <v>3.5508801495570293E-3</v>
      </c>
      <c r="R63" s="9">
        <f t="shared" si="48"/>
        <v>1.8955666666666669E-2</v>
      </c>
      <c r="S63" s="13">
        <f t="shared" si="49"/>
        <v>0.18732552180827344</v>
      </c>
      <c r="T63" s="2">
        <f t="shared" si="50"/>
        <v>0.01</v>
      </c>
      <c r="U63" s="14">
        <f t="shared" si="51"/>
        <v>1.8732552180827345E-3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1.3873255218082735E-2</v>
      </c>
      <c r="AR63" s="9">
        <f t="shared" si="55"/>
        <v>9.9766666666666666</v>
      </c>
      <c r="AS63" s="1">
        <f t="shared" si="56"/>
        <v>0.19</v>
      </c>
      <c r="AT63" s="1">
        <f t="shared" si="57"/>
        <v>5033.333333333333</v>
      </c>
      <c r="AU63" s="1">
        <f t="shared" si="58"/>
        <v>886845.43357689481</v>
      </c>
    </row>
    <row r="64" spans="1:48" x14ac:dyDescent="0.15">
      <c r="C64" s="7">
        <v>6</v>
      </c>
      <c r="D64" s="8">
        <v>14.660610909566699</v>
      </c>
      <c r="E64" s="10">
        <f t="shared" si="59"/>
        <v>12.9539775792258</v>
      </c>
      <c r="F64" s="7" t="s">
        <v>83</v>
      </c>
      <c r="G64" s="1">
        <v>7</v>
      </c>
      <c r="H64" s="9">
        <f t="shared" si="41"/>
        <v>14.660610909566699</v>
      </c>
      <c r="I64" s="9">
        <f t="shared" si="42"/>
        <v>287.81061090956666</v>
      </c>
      <c r="J64" s="9">
        <f t="shared" si="43"/>
        <v>0.10709867703592095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0.2945984166419286</v>
      </c>
      <c r="P64" s="9">
        <f t="shared" si="46"/>
        <v>3.1551100679227589E-2</v>
      </c>
      <c r="Q64" s="12">
        <f t="shared" si="47"/>
        <v>5.994709129053242E-3</v>
      </c>
      <c r="R64" s="9">
        <f t="shared" si="48"/>
        <v>1.8955666666666669E-2</v>
      </c>
      <c r="S64" s="13">
        <f t="shared" si="49"/>
        <v>0.31624892094113849</v>
      </c>
      <c r="T64" s="2">
        <f t="shared" si="50"/>
        <v>0.01</v>
      </c>
      <c r="U64" s="14">
        <f t="shared" si="51"/>
        <v>3.162489209411385E-3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2.3262489209411385E-2</v>
      </c>
      <c r="AR64" s="9">
        <f t="shared" si="55"/>
        <v>9.9766666666666666</v>
      </c>
      <c r="AS64" s="1">
        <f t="shared" si="56"/>
        <v>0.19</v>
      </c>
      <c r="AT64" s="1">
        <f t="shared" si="57"/>
        <v>5033.333333333333</v>
      </c>
      <c r="AU64" s="1">
        <f t="shared" si="58"/>
        <v>1487050.5879621054</v>
      </c>
    </row>
    <row r="65" spans="1:48" x14ac:dyDescent="0.15">
      <c r="C65" s="7">
        <v>7</v>
      </c>
      <c r="D65" s="8">
        <v>18.866161330967699</v>
      </c>
      <c r="E65" s="10">
        <f t="shared" si="59"/>
        <v>14.660610909566699</v>
      </c>
      <c r="F65" s="7" t="s">
        <v>83</v>
      </c>
      <c r="G65" s="1">
        <v>8</v>
      </c>
      <c r="H65" s="9">
        <f t="shared" si="41"/>
        <v>18.866161330967699</v>
      </c>
      <c r="I65" s="9">
        <f t="shared" si="42"/>
        <v>292.01616133096769</v>
      </c>
      <c r="J65" s="9">
        <f t="shared" si="43"/>
        <v>0.17433354929770831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0.3628139826293677</v>
      </c>
      <c r="P65" s="9">
        <f t="shared" si="46"/>
        <v>6.3250649326614755E-2</v>
      </c>
      <c r="Q65" s="12">
        <f t="shared" si="47"/>
        <v>1.2017623372056804E-2</v>
      </c>
      <c r="R65" s="9">
        <f t="shared" si="48"/>
        <v>1.8955666666666669E-2</v>
      </c>
      <c r="S65" s="13">
        <f t="shared" si="49"/>
        <v>0.63398579345086614</v>
      </c>
      <c r="T65" s="2">
        <f t="shared" si="50"/>
        <v>0.01</v>
      </c>
      <c r="U65" s="14">
        <f t="shared" si="51"/>
        <v>6.3398579345086614E-3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2.6439857934508662E-2</v>
      </c>
      <c r="AR65" s="9">
        <f t="shared" si="55"/>
        <v>9.9766666666666666</v>
      </c>
      <c r="AS65" s="1">
        <f t="shared" si="56"/>
        <v>0.19</v>
      </c>
      <c r="AT65" s="1">
        <f t="shared" si="57"/>
        <v>5033.333333333333</v>
      </c>
      <c r="AU65" s="1">
        <f t="shared" si="58"/>
        <v>1690163.3326169956</v>
      </c>
    </row>
    <row r="66" spans="1:48" x14ac:dyDescent="0.15">
      <c r="C66" s="7">
        <v>8</v>
      </c>
      <c r="D66" s="8">
        <v>16.326528519032301</v>
      </c>
      <c r="E66" s="10">
        <f t="shared" si="59"/>
        <v>18.866161330967699</v>
      </c>
      <c r="F66" s="7" t="s">
        <v>83</v>
      </c>
      <c r="G66" s="1">
        <v>9</v>
      </c>
      <c r="H66" s="9">
        <f t="shared" si="41"/>
        <v>16.326528519032301</v>
      </c>
      <c r="I66" s="9">
        <f t="shared" si="42"/>
        <v>289.47652851903229</v>
      </c>
      <c r="J66" s="9">
        <f t="shared" si="43"/>
        <v>0.13011817577547288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0.39932999996941965</v>
      </c>
      <c r="P66" s="9">
        <f t="shared" si="46"/>
        <v>5.1960091128440529E-2</v>
      </c>
      <c r="Q66" s="12">
        <f t="shared" si="47"/>
        <v>9.8724173144037006E-3</v>
      </c>
      <c r="R66" s="9">
        <f t="shared" si="48"/>
        <v>1.8955666666666669E-2</v>
      </c>
      <c r="S66" s="13">
        <f t="shared" si="49"/>
        <v>0.52081614896532435</v>
      </c>
      <c r="T66" s="2">
        <f t="shared" si="50"/>
        <v>0.01</v>
      </c>
      <c r="U66" s="14">
        <f t="shared" si="51"/>
        <v>5.2081614896532435E-3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2.5308161489653244E-2</v>
      </c>
      <c r="AR66" s="9">
        <f t="shared" si="55"/>
        <v>9.9766666666666666</v>
      </c>
      <c r="AS66" s="1">
        <f t="shared" si="56"/>
        <v>0.19</v>
      </c>
      <c r="AT66" s="1">
        <f t="shared" si="57"/>
        <v>5033.333333333333</v>
      </c>
      <c r="AU66" s="1">
        <f t="shared" si="58"/>
        <v>1617819.8336660741</v>
      </c>
    </row>
    <row r="67" spans="1:48" x14ac:dyDescent="0.15">
      <c r="C67" s="7">
        <v>9</v>
      </c>
      <c r="D67" s="8">
        <v>13.184980974</v>
      </c>
      <c r="E67" s="10">
        <f t="shared" si="59"/>
        <v>16.326528519032301</v>
      </c>
      <c r="F67" s="7" t="s">
        <v>83</v>
      </c>
      <c r="G67" s="1">
        <v>10</v>
      </c>
      <c r="H67" s="9">
        <f t="shared" si="41"/>
        <v>13.184980974</v>
      </c>
      <c r="I67" s="9">
        <f t="shared" si="42"/>
        <v>286.33498097399996</v>
      </c>
      <c r="J67" s="9">
        <f t="shared" si="43"/>
        <v>8.9963552406550878E-2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0.44713657550764579</v>
      </c>
      <c r="P67" s="9">
        <f t="shared" si="46"/>
        <v>4.0225994743567785E-2</v>
      </c>
      <c r="Q67" s="12">
        <f t="shared" si="47"/>
        <v>7.6429390012778793E-3</v>
      </c>
      <c r="R67" s="9">
        <f t="shared" si="48"/>
        <v>1.8955666666666669E-2</v>
      </c>
      <c r="S67" s="13">
        <f t="shared" si="49"/>
        <v>0.4032007491837733</v>
      </c>
      <c r="T67" s="2">
        <f t="shared" si="50"/>
        <v>0.01</v>
      </c>
      <c r="U67" s="14">
        <f t="shared" si="51"/>
        <v>4.0320074918377326E-3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2.4132007491837734E-2</v>
      </c>
      <c r="AR67" s="9">
        <f t="shared" si="55"/>
        <v>9.9766666666666666</v>
      </c>
      <c r="AS67" s="1">
        <f t="shared" si="56"/>
        <v>0.19</v>
      </c>
      <c r="AT67" s="1">
        <f t="shared" si="57"/>
        <v>5033.333333333333</v>
      </c>
      <c r="AU67" s="1">
        <f t="shared" si="58"/>
        <v>1542634.3933530943</v>
      </c>
    </row>
    <row r="68" spans="1:48" x14ac:dyDescent="0.15">
      <c r="C68" s="7">
        <v>10</v>
      </c>
      <c r="D68" s="8">
        <v>7.2087169952258003</v>
      </c>
      <c r="E68" s="10">
        <f t="shared" si="59"/>
        <v>13.184980974</v>
      </c>
      <c r="F68" s="7" t="s">
        <v>83</v>
      </c>
      <c r="G68" s="1">
        <v>11</v>
      </c>
      <c r="H68" s="9">
        <f t="shared" si="41"/>
        <v>7.2087169952258003</v>
      </c>
      <c r="I68" s="9">
        <f t="shared" si="42"/>
        <v>280.35871699522579</v>
      </c>
      <c r="J68" s="9">
        <f t="shared" si="43"/>
        <v>4.3577446050504655E-2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0.38656505172587408</v>
      </c>
      <c r="O68" s="9">
        <f t="shared" si="60"/>
        <v>0.12011219570487064</v>
      </c>
      <c r="P68" s="9">
        <f t="shared" si="46"/>
        <v>5.234182728336657E-3</v>
      </c>
      <c r="Q68" s="12">
        <f t="shared" si="47"/>
        <v>9.9449471838396479E-4</v>
      </c>
      <c r="R68" s="9">
        <f t="shared" si="48"/>
        <v>1.8955666666666669E-2</v>
      </c>
      <c r="S68" s="13">
        <f t="shared" si="49"/>
        <v>5.2464243852355388E-2</v>
      </c>
      <c r="T68" s="2">
        <f t="shared" si="50"/>
        <v>0.01</v>
      </c>
      <c r="U68" s="14">
        <f t="shared" si="51"/>
        <v>5.2464243852355392E-4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1.2524642438523553E-2</v>
      </c>
      <c r="AR68" s="9">
        <f t="shared" si="55"/>
        <v>9.9766666666666666</v>
      </c>
      <c r="AS68" s="1">
        <f t="shared" si="56"/>
        <v>0.19</v>
      </c>
      <c r="AT68" s="1">
        <f t="shared" si="57"/>
        <v>5033.333333333333</v>
      </c>
      <c r="AU68" s="1">
        <f t="shared" si="58"/>
        <v>800635.59555296844</v>
      </c>
    </row>
    <row r="69" spans="1:48" x14ac:dyDescent="0.15">
      <c r="C69" s="7">
        <v>11</v>
      </c>
      <c r="D69" s="8">
        <v>4.5585961463666704</v>
      </c>
      <c r="E69" s="10">
        <f t="shared" si="59"/>
        <v>7.2087169952258003</v>
      </c>
      <c r="F69" s="7" t="s">
        <v>85</v>
      </c>
      <c r="G69" s="1">
        <v>12</v>
      </c>
      <c r="H69" s="9">
        <f t="shared" si="41"/>
        <v>4.5585961463666704</v>
      </c>
      <c r="I69" s="9">
        <f t="shared" si="42"/>
        <v>277.70859614636663</v>
      </c>
      <c r="J69" s="9">
        <f t="shared" si="43"/>
        <v>3.1284420471948314E-2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0.21464467964320066</v>
      </c>
      <c r="P69" s="9">
        <f t="shared" si="46"/>
        <v>6.7150344100245342E-3</v>
      </c>
      <c r="Q69" s="12">
        <f t="shared" si="47"/>
        <v>1.2758565379046615E-3</v>
      </c>
      <c r="R69" s="9">
        <f t="shared" si="48"/>
        <v>1.8955666666666669E-2</v>
      </c>
      <c r="S69" s="13">
        <f t="shared" si="49"/>
        <v>6.7307394687850311E-2</v>
      </c>
      <c r="T69" s="2">
        <f t="shared" si="50"/>
        <v>0.01</v>
      </c>
      <c r="U69" s="14">
        <f t="shared" si="51"/>
        <v>6.7307394687850317E-4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1.2673073946878503E-2</v>
      </c>
      <c r="AR69" s="9">
        <f t="shared" si="55"/>
        <v>9.9766666666666666</v>
      </c>
      <c r="AS69" s="1">
        <f t="shared" si="56"/>
        <v>0.19</v>
      </c>
      <c r="AT69" s="1">
        <f t="shared" si="57"/>
        <v>5033.333333333333</v>
      </c>
      <c r="AU69" s="1">
        <f t="shared" si="58"/>
        <v>810124.05397993815</v>
      </c>
      <c r="AV69" s="1">
        <f>SUM(AU58:AU69)</f>
        <v>12799448.662619151</v>
      </c>
    </row>
    <row r="70" spans="1:48" x14ac:dyDescent="0.15">
      <c r="C70" s="7">
        <v>12</v>
      </c>
      <c r="D70" s="8">
        <v>-4.4038430416129</v>
      </c>
      <c r="E70" s="10">
        <f t="shared" si="59"/>
        <v>4.5585961463666704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1.86519820496774</v>
      </c>
      <c r="E73" s="7"/>
      <c r="F73" s="7"/>
      <c r="G73" s="1">
        <v>1</v>
      </c>
      <c r="H73" s="9">
        <f t="shared" ref="H73:H84" si="61">E74</f>
        <v>1.86519820496774</v>
      </c>
      <c r="I73" s="9">
        <f t="shared" ref="I73:I84" si="62">H73+273.15</f>
        <v>275.0151982049677</v>
      </c>
      <c r="J73" s="9">
        <f t="shared" ref="J73:J84" si="63">EXP(($C$15*(I73-$C$13))/($C$16*I73*$C$13))</f>
        <v>2.2192268483315108E-2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2.4300533989230046E-3</v>
      </c>
      <c r="Q73" s="12">
        <f t="shared" ref="Q73:Q84" si="67">P73*$B$75</f>
        <v>4.3740961180614084E-4</v>
      </c>
      <c r="R73" s="9">
        <f t="shared" ref="R73:R84" si="68">L73*$B$75</f>
        <v>1.9710000000000002E-2</v>
      </c>
      <c r="S73" s="13">
        <f t="shared" ref="S73:S84" si="69">Q73/R73</f>
        <v>2.2192268483315108E-2</v>
      </c>
      <c r="T73" s="2">
        <f t="shared" ref="T73:T84" si="70">$B$74/100</f>
        <v>0.01</v>
      </c>
      <c r="U73" s="14">
        <f t="shared" ref="U73:U84" si="71">S73*T73</f>
        <v>2.2192268483315109E-4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1.2821922684833151E-2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1250</v>
      </c>
      <c r="AU73" s="1">
        <f t="shared" ref="AU73:AU84" si="78">AT73*10000*AS73*0.67*AR73*AQ73</f>
        <v>211653.08049887646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-3.02340702141935</v>
      </c>
      <c r="E74" s="10">
        <f t="shared" ref="E74:E85" si="79">D73</f>
        <v>1.86519820496774</v>
      </c>
      <c r="F74" s="7" t="s">
        <v>83</v>
      </c>
      <c r="G74" s="1">
        <v>2</v>
      </c>
      <c r="H74" s="9">
        <f t="shared" si="61"/>
        <v>-3.02340702141935</v>
      </c>
      <c r="I74" s="9">
        <f t="shared" si="62"/>
        <v>270.12659297858062</v>
      </c>
      <c r="J74" s="9">
        <f t="shared" si="63"/>
        <v>1.1693247586760351E-2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0.21656994660107703</v>
      </c>
      <c r="P74" s="9">
        <f t="shared" si="66"/>
        <v>2.5324060054578621E-3</v>
      </c>
      <c r="Q74" s="12">
        <f t="shared" si="67"/>
        <v>4.5583308098241516E-4</v>
      </c>
      <c r="R74" s="9">
        <f t="shared" si="68"/>
        <v>1.9710000000000002E-2</v>
      </c>
      <c r="S74" s="13">
        <f t="shared" si="69"/>
        <v>2.312699548363344E-2</v>
      </c>
      <c r="T74" s="2">
        <f t="shared" si="70"/>
        <v>0.01</v>
      </c>
      <c r="U74" s="14">
        <f t="shared" si="71"/>
        <v>2.3126995483633441E-4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1.2831269954836334E-2</v>
      </c>
      <c r="AR74" s="9">
        <f t="shared" si="75"/>
        <v>10.950000000000001</v>
      </c>
      <c r="AS74" s="1">
        <f t="shared" si="76"/>
        <v>0.18</v>
      </c>
      <c r="AT74" s="1">
        <f t="shared" si="77"/>
        <v>1250</v>
      </c>
      <c r="AU74" s="1">
        <f t="shared" si="78"/>
        <v>211807.37705322774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-8.8766383446896509</v>
      </c>
      <c r="E75" s="10">
        <f t="shared" si="79"/>
        <v>-3.02340702141935</v>
      </c>
      <c r="F75" s="7" t="s">
        <v>83</v>
      </c>
      <c r="G75" s="1">
        <v>3</v>
      </c>
      <c r="H75" s="9">
        <f t="shared" si="61"/>
        <v>-8.8766383446896509</v>
      </c>
      <c r="I75" s="9">
        <f t="shared" si="62"/>
        <v>264.27336165531034</v>
      </c>
      <c r="J75" s="9">
        <f t="shared" si="63"/>
        <v>5.2628164937692009E-3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0.32353754059561918</v>
      </c>
      <c r="P75" s="9">
        <f t="shared" si="66"/>
        <v>1.702718705000147E-3</v>
      </c>
      <c r="Q75" s="12">
        <f t="shared" si="67"/>
        <v>3.0648936690002643E-4</v>
      </c>
      <c r="R75" s="9">
        <f t="shared" si="68"/>
        <v>1.9710000000000002E-2</v>
      </c>
      <c r="S75" s="13">
        <f t="shared" si="69"/>
        <v>1.5549942511416864E-2</v>
      </c>
      <c r="T75" s="2">
        <f t="shared" si="70"/>
        <v>0.01</v>
      </c>
      <c r="U75" s="14">
        <f t="shared" si="71"/>
        <v>1.5549942511416864E-4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1.275549942511417E-2</v>
      </c>
      <c r="AR75" s="9">
        <f t="shared" si="75"/>
        <v>10.950000000000001</v>
      </c>
      <c r="AS75" s="1">
        <f t="shared" si="76"/>
        <v>0.18</v>
      </c>
      <c r="AT75" s="1">
        <f t="shared" si="77"/>
        <v>1250</v>
      </c>
      <c r="AU75" s="1">
        <f t="shared" si="78"/>
        <v>210556.62344778777</v>
      </c>
    </row>
    <row r="76" spans="1:48" x14ac:dyDescent="0.15">
      <c r="C76" s="7">
        <v>3</v>
      </c>
      <c r="D76" s="8">
        <v>1.92435365477419</v>
      </c>
      <c r="E76" s="10">
        <f t="shared" si="79"/>
        <v>-8.8766383446896509</v>
      </c>
      <c r="F76" s="7" t="s">
        <v>83</v>
      </c>
      <c r="G76" s="1">
        <v>4</v>
      </c>
      <c r="H76" s="9">
        <f t="shared" si="61"/>
        <v>1.92435365477419</v>
      </c>
      <c r="I76" s="9">
        <f t="shared" si="62"/>
        <v>275.07435365477414</v>
      </c>
      <c r="J76" s="9">
        <f t="shared" si="63"/>
        <v>2.2361881742974214E-2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0.431334821890619</v>
      </c>
      <c r="P76" s="9">
        <f t="shared" si="66"/>
        <v>9.6454582787448666E-3</v>
      </c>
      <c r="Q76" s="12">
        <f t="shared" si="67"/>
        <v>1.736182490174076E-3</v>
      </c>
      <c r="R76" s="9">
        <f t="shared" si="68"/>
        <v>1.9710000000000002E-2</v>
      </c>
      <c r="S76" s="13">
        <f t="shared" si="69"/>
        <v>8.8086376974838954E-2</v>
      </c>
      <c r="T76" s="2">
        <f t="shared" si="70"/>
        <v>0.01</v>
      </c>
      <c r="U76" s="14">
        <f t="shared" si="71"/>
        <v>8.8086376974838955E-4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1.3480863769748389E-2</v>
      </c>
      <c r="AR76" s="9">
        <f t="shared" si="75"/>
        <v>10.950000000000001</v>
      </c>
      <c r="AS76" s="1">
        <f t="shared" si="76"/>
        <v>0.18</v>
      </c>
      <c r="AT76" s="1">
        <f t="shared" si="77"/>
        <v>1250</v>
      </c>
      <c r="AU76" s="1">
        <f t="shared" si="78"/>
        <v>222530.3033552079</v>
      </c>
    </row>
    <row r="77" spans="1:48" x14ac:dyDescent="0.15">
      <c r="C77" s="7">
        <v>4</v>
      </c>
      <c r="D77" s="8">
        <v>7.2681768570666696</v>
      </c>
      <c r="E77" s="10">
        <f t="shared" si="79"/>
        <v>1.92435365477419</v>
      </c>
      <c r="F77" s="7" t="s">
        <v>83</v>
      </c>
      <c r="G77" s="1">
        <v>5</v>
      </c>
      <c r="H77" s="9">
        <f t="shared" si="61"/>
        <v>7.2681768570666696</v>
      </c>
      <c r="I77" s="9">
        <f t="shared" si="62"/>
        <v>280.41817685706667</v>
      </c>
      <c r="J77" s="9">
        <f t="shared" si="63"/>
        <v>4.3899539048206558E-2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0.40060489543128042</v>
      </c>
      <c r="O77" s="9">
        <f t="shared" si="80"/>
        <v>0.13058446818059377</v>
      </c>
      <c r="P77" s="9">
        <f t="shared" si="66"/>
        <v>5.7325979599832629E-3</v>
      </c>
      <c r="Q77" s="12">
        <f t="shared" si="67"/>
        <v>1.0318676327969872E-3</v>
      </c>
      <c r="R77" s="9">
        <f t="shared" si="68"/>
        <v>1.9710000000000002E-2</v>
      </c>
      <c r="S77" s="13">
        <f t="shared" si="69"/>
        <v>5.2352492785235266E-2</v>
      </c>
      <c r="T77" s="2">
        <f t="shared" si="70"/>
        <v>0.01</v>
      </c>
      <c r="U77" s="14">
        <f t="shared" si="71"/>
        <v>5.2352492785235271E-4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1.3123524927852353E-2</v>
      </c>
      <c r="AR77" s="9">
        <f t="shared" si="75"/>
        <v>10.950000000000001</v>
      </c>
      <c r="AS77" s="1">
        <f t="shared" si="76"/>
        <v>0.18</v>
      </c>
      <c r="AT77" s="1">
        <f t="shared" si="77"/>
        <v>1250</v>
      </c>
      <c r="AU77" s="1">
        <f t="shared" si="78"/>
        <v>216631.6664246748</v>
      </c>
    </row>
    <row r="78" spans="1:48" x14ac:dyDescent="0.15">
      <c r="C78" s="7">
        <v>5</v>
      </c>
      <c r="D78" s="8">
        <v>12.9539775792258</v>
      </c>
      <c r="E78" s="10">
        <f t="shared" si="79"/>
        <v>7.2681768570666696</v>
      </c>
      <c r="F78" s="7" t="s">
        <v>85</v>
      </c>
      <c r="G78" s="1">
        <v>6</v>
      </c>
      <c r="H78" s="9">
        <f t="shared" si="61"/>
        <v>12.9539775792258</v>
      </c>
      <c r="I78" s="9">
        <f t="shared" si="62"/>
        <v>286.10397757922578</v>
      </c>
      <c r="J78" s="9">
        <f t="shared" si="63"/>
        <v>8.7527121583013359E-2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0.23435187022061052</v>
      </c>
      <c r="P78" s="9">
        <f t="shared" si="66"/>
        <v>2.0512144638005946E-2</v>
      </c>
      <c r="Q78" s="12">
        <f t="shared" si="67"/>
        <v>3.6921860348410702E-3</v>
      </c>
      <c r="R78" s="9">
        <f t="shared" si="68"/>
        <v>1.9710000000000002E-2</v>
      </c>
      <c r="S78" s="13">
        <f t="shared" si="69"/>
        <v>0.18732552180827347</v>
      </c>
      <c r="T78" s="2">
        <f t="shared" si="70"/>
        <v>0.01</v>
      </c>
      <c r="U78" s="14">
        <f t="shared" si="71"/>
        <v>1.8732552180827347E-3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1.4473255218082735E-2</v>
      </c>
      <c r="AR78" s="9">
        <f t="shared" si="75"/>
        <v>10.950000000000001</v>
      </c>
      <c r="AS78" s="1">
        <f t="shared" si="76"/>
        <v>0.18</v>
      </c>
      <c r="AT78" s="1">
        <f t="shared" si="77"/>
        <v>1250</v>
      </c>
      <c r="AU78" s="1">
        <f t="shared" si="78"/>
        <v>238911.83304179399</v>
      </c>
    </row>
    <row r="79" spans="1:48" x14ac:dyDescent="0.15">
      <c r="C79" s="7">
        <v>6</v>
      </c>
      <c r="D79" s="8">
        <v>14.660610909566699</v>
      </c>
      <c r="E79" s="10">
        <f t="shared" si="79"/>
        <v>12.9539775792258</v>
      </c>
      <c r="F79" s="7" t="s">
        <v>83</v>
      </c>
      <c r="G79" s="1">
        <v>7</v>
      </c>
      <c r="H79" s="9">
        <f t="shared" si="61"/>
        <v>14.660610909566699</v>
      </c>
      <c r="I79" s="9">
        <f t="shared" si="62"/>
        <v>287.81061090956666</v>
      </c>
      <c r="J79" s="9">
        <f t="shared" si="63"/>
        <v>0.10709867703592095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0.3233397255826046</v>
      </c>
      <c r="P79" s="9">
        <f t="shared" si="66"/>
        <v>3.4629256843054679E-2</v>
      </c>
      <c r="Q79" s="12">
        <f t="shared" si="67"/>
        <v>6.2332662317498419E-3</v>
      </c>
      <c r="R79" s="9">
        <f t="shared" si="68"/>
        <v>1.9710000000000002E-2</v>
      </c>
      <c r="S79" s="13">
        <f t="shared" si="69"/>
        <v>0.3162489209411386</v>
      </c>
      <c r="T79" s="2">
        <f t="shared" si="70"/>
        <v>0.01</v>
      </c>
      <c r="U79" s="14">
        <f t="shared" si="71"/>
        <v>3.1624892094113859E-3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2.4762489209411386E-2</v>
      </c>
      <c r="AR79" s="9">
        <f t="shared" si="75"/>
        <v>10.950000000000001</v>
      </c>
      <c r="AS79" s="1">
        <f t="shared" si="76"/>
        <v>0.18</v>
      </c>
      <c r="AT79" s="1">
        <f t="shared" si="77"/>
        <v>1250</v>
      </c>
      <c r="AU79" s="1">
        <f t="shared" si="78"/>
        <v>408757.50469090499</v>
      </c>
    </row>
    <row r="80" spans="1:48" x14ac:dyDescent="0.15">
      <c r="C80" s="7">
        <v>7</v>
      </c>
      <c r="D80" s="8">
        <v>18.866161330967699</v>
      </c>
      <c r="E80" s="10">
        <f t="shared" si="79"/>
        <v>14.660610909566699</v>
      </c>
      <c r="F80" s="7" t="s">
        <v>83</v>
      </c>
      <c r="G80" s="1">
        <v>8</v>
      </c>
      <c r="H80" s="9">
        <f t="shared" si="61"/>
        <v>18.866161330967699</v>
      </c>
      <c r="I80" s="9">
        <f t="shared" si="62"/>
        <v>292.01616133096769</v>
      </c>
      <c r="J80" s="9">
        <f t="shared" si="63"/>
        <v>0.17433354929770831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0.39821046873954996</v>
      </c>
      <c r="P80" s="9">
        <f t="shared" si="66"/>
        <v>6.942144438286986E-2</v>
      </c>
      <c r="Q80" s="12">
        <f t="shared" si="67"/>
        <v>1.2495859988916573E-2</v>
      </c>
      <c r="R80" s="9">
        <f t="shared" si="68"/>
        <v>1.9710000000000002E-2</v>
      </c>
      <c r="S80" s="13">
        <f t="shared" si="69"/>
        <v>0.63398579345086614</v>
      </c>
      <c r="T80" s="2">
        <f t="shared" si="70"/>
        <v>0.01</v>
      </c>
      <c r="U80" s="14">
        <f t="shared" si="71"/>
        <v>6.3398579345086614E-3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2.7939857934508663E-2</v>
      </c>
      <c r="AR80" s="9">
        <f t="shared" si="75"/>
        <v>10.950000000000001</v>
      </c>
      <c r="AS80" s="1">
        <f t="shared" si="76"/>
        <v>0.18</v>
      </c>
      <c r="AT80" s="1">
        <f t="shared" si="77"/>
        <v>1250</v>
      </c>
      <c r="AU80" s="1">
        <f t="shared" si="78"/>
        <v>461206.7274071764</v>
      </c>
    </row>
    <row r="81" spans="1:48" x14ac:dyDescent="0.15">
      <c r="C81" s="7">
        <v>8</v>
      </c>
      <c r="D81" s="8">
        <v>16.326528519032301</v>
      </c>
      <c r="E81" s="10">
        <f t="shared" si="79"/>
        <v>18.866161330967699</v>
      </c>
      <c r="F81" s="7" t="s">
        <v>83</v>
      </c>
      <c r="G81" s="1">
        <v>9</v>
      </c>
      <c r="H81" s="9">
        <f t="shared" si="61"/>
        <v>16.326528519032301</v>
      </c>
      <c r="I81" s="9">
        <f t="shared" si="62"/>
        <v>289.47652851903229</v>
      </c>
      <c r="J81" s="9">
        <f t="shared" si="63"/>
        <v>0.13011817577547288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0.4382890243566801</v>
      </c>
      <c r="P81" s="9">
        <f t="shared" si="66"/>
        <v>5.7029368311703015E-2</v>
      </c>
      <c r="Q81" s="12">
        <f t="shared" si="67"/>
        <v>1.0265286296106542E-2</v>
      </c>
      <c r="R81" s="9">
        <f t="shared" si="68"/>
        <v>1.9710000000000002E-2</v>
      </c>
      <c r="S81" s="13">
        <f t="shared" si="69"/>
        <v>0.52081614896532424</v>
      </c>
      <c r="T81" s="2">
        <f t="shared" si="70"/>
        <v>0.01</v>
      </c>
      <c r="U81" s="14">
        <f t="shared" si="71"/>
        <v>5.2081614896532426E-3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2.6808161489653246E-2</v>
      </c>
      <c r="AR81" s="9">
        <f t="shared" si="75"/>
        <v>10.950000000000001</v>
      </c>
      <c r="AS81" s="1">
        <f t="shared" si="76"/>
        <v>0.18</v>
      </c>
      <c r="AT81" s="1">
        <f t="shared" si="77"/>
        <v>1250</v>
      </c>
      <c r="AU81" s="1">
        <f t="shared" si="78"/>
        <v>442525.67272989237</v>
      </c>
    </row>
    <row r="82" spans="1:48" x14ac:dyDescent="0.15">
      <c r="C82" s="7">
        <v>9</v>
      </c>
      <c r="D82" s="8">
        <v>13.184980974</v>
      </c>
      <c r="E82" s="10">
        <f t="shared" si="79"/>
        <v>16.326528519032301</v>
      </c>
      <c r="F82" s="7" t="s">
        <v>83</v>
      </c>
      <c r="G82" s="1">
        <v>10</v>
      </c>
      <c r="H82" s="9">
        <f t="shared" si="61"/>
        <v>13.184980974</v>
      </c>
      <c r="I82" s="9">
        <f t="shared" si="62"/>
        <v>286.33498097399996</v>
      </c>
      <c r="J82" s="9">
        <f t="shared" si="63"/>
        <v>8.9963552406550878E-2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0.49075965604497707</v>
      </c>
      <c r="P82" s="9">
        <f t="shared" si="66"/>
        <v>4.4150482035623176E-2</v>
      </c>
      <c r="Q82" s="12">
        <f t="shared" si="67"/>
        <v>7.9470867664121706E-3</v>
      </c>
      <c r="R82" s="9">
        <f t="shared" si="68"/>
        <v>1.9710000000000002E-2</v>
      </c>
      <c r="S82" s="13">
        <f t="shared" si="69"/>
        <v>0.40320074918377319</v>
      </c>
      <c r="T82" s="2">
        <f t="shared" si="70"/>
        <v>0.01</v>
      </c>
      <c r="U82" s="14">
        <f t="shared" si="71"/>
        <v>4.0320074918377318E-3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2.5632007491837732E-2</v>
      </c>
      <c r="AR82" s="9">
        <f t="shared" si="75"/>
        <v>10.950000000000001</v>
      </c>
      <c r="AS82" s="1">
        <f t="shared" si="76"/>
        <v>0.18</v>
      </c>
      <c r="AT82" s="1">
        <f t="shared" si="77"/>
        <v>1250</v>
      </c>
      <c r="AU82" s="1">
        <f t="shared" si="78"/>
        <v>423110.751668702</v>
      </c>
    </row>
    <row r="83" spans="1:48" x14ac:dyDescent="0.15">
      <c r="C83" s="7">
        <v>10</v>
      </c>
      <c r="D83" s="8">
        <v>7.2087169952258003</v>
      </c>
      <c r="E83" s="10">
        <f t="shared" si="79"/>
        <v>13.184980974</v>
      </c>
      <c r="F83" s="7" t="s">
        <v>83</v>
      </c>
      <c r="G83" s="1">
        <v>11</v>
      </c>
      <c r="H83" s="9">
        <f t="shared" si="61"/>
        <v>7.2087169952258003</v>
      </c>
      <c r="I83" s="9">
        <f t="shared" si="62"/>
        <v>280.35871699522579</v>
      </c>
      <c r="J83" s="9">
        <f t="shared" si="63"/>
        <v>4.3577446050504655E-2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0.42427871530888622</v>
      </c>
      <c r="O83" s="9">
        <f t="shared" si="80"/>
        <v>0.13183045870046767</v>
      </c>
      <c r="P83" s="9">
        <f t="shared" si="66"/>
        <v>5.744834701832912E-3</v>
      </c>
      <c r="Q83" s="12">
        <f t="shared" si="67"/>
        <v>1.0340702463299241E-3</v>
      </c>
      <c r="R83" s="9">
        <f t="shared" si="68"/>
        <v>1.9710000000000002E-2</v>
      </c>
      <c r="S83" s="13">
        <f t="shared" si="69"/>
        <v>5.2464243852355354E-2</v>
      </c>
      <c r="T83" s="2">
        <f t="shared" si="70"/>
        <v>0.01</v>
      </c>
      <c r="U83" s="14">
        <f t="shared" si="71"/>
        <v>5.2464243852355359E-4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1.3124642438523553E-2</v>
      </c>
      <c r="AR83" s="9">
        <f t="shared" si="75"/>
        <v>10.950000000000001</v>
      </c>
      <c r="AS83" s="1">
        <f t="shared" si="76"/>
        <v>0.18</v>
      </c>
      <c r="AT83" s="1">
        <f t="shared" si="77"/>
        <v>1250</v>
      </c>
      <c r="AU83" s="1">
        <f t="shared" si="78"/>
        <v>216650.11331301313</v>
      </c>
    </row>
    <row r="84" spans="1:48" x14ac:dyDescent="0.15">
      <c r="C84" s="7">
        <v>11</v>
      </c>
      <c r="D84" s="8">
        <v>4.5585961463666704</v>
      </c>
      <c r="E84" s="10">
        <f t="shared" si="79"/>
        <v>7.2087169952258003</v>
      </c>
      <c r="F84" s="7" t="s">
        <v>85</v>
      </c>
      <c r="G84" s="1">
        <v>12</v>
      </c>
      <c r="H84" s="9">
        <f t="shared" si="61"/>
        <v>4.5585961463666704</v>
      </c>
      <c r="I84" s="9">
        <f t="shared" si="62"/>
        <v>277.70859614636663</v>
      </c>
      <c r="J84" s="9">
        <f t="shared" si="63"/>
        <v>3.1284420471948314E-2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0.23558562399863478</v>
      </c>
      <c r="P84" s="9">
        <f t="shared" si="66"/>
        <v>7.370159718319608E-3</v>
      </c>
      <c r="Q84" s="12">
        <f t="shared" si="67"/>
        <v>1.3266287492975295E-3</v>
      </c>
      <c r="R84" s="9">
        <f t="shared" si="68"/>
        <v>1.9710000000000002E-2</v>
      </c>
      <c r="S84" s="13">
        <f t="shared" si="69"/>
        <v>6.7307394687850297E-2</v>
      </c>
      <c r="T84" s="2">
        <f t="shared" si="70"/>
        <v>0.01</v>
      </c>
      <c r="U84" s="14">
        <f t="shared" si="71"/>
        <v>6.7307394687850296E-4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1.3273073946878503E-2</v>
      </c>
      <c r="AR84" s="9">
        <f t="shared" si="75"/>
        <v>10.950000000000001</v>
      </c>
      <c r="AS84" s="1">
        <f t="shared" si="76"/>
        <v>0.18</v>
      </c>
      <c r="AT84" s="1">
        <f t="shared" si="77"/>
        <v>1250</v>
      </c>
      <c r="AU84" s="1">
        <f t="shared" si="78"/>
        <v>219100.29077536683</v>
      </c>
      <c r="AV84" s="1">
        <f>SUM(AU73:AU84)</f>
        <v>3483441.944406624</v>
      </c>
    </row>
    <row r="85" spans="1:48" x14ac:dyDescent="0.15">
      <c r="C85" s="7">
        <v>12</v>
      </c>
      <c r="D85" s="8">
        <v>-4.4038430416129</v>
      </c>
      <c r="E85" s="10">
        <f t="shared" si="79"/>
        <v>4.5585961463666704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1.86519820496774</v>
      </c>
      <c r="E89" s="7"/>
      <c r="F89" s="7"/>
      <c r="G89" s="1">
        <v>1</v>
      </c>
      <c r="H89" s="9">
        <f t="shared" ref="H89:H100" si="81">E90</f>
        <v>1.86519820496774</v>
      </c>
      <c r="I89" s="9">
        <f t="shared" ref="I89:I100" si="82">H89+273.15</f>
        <v>275.0151982049677</v>
      </c>
      <c r="J89" s="9">
        <f t="shared" ref="J89:J100" si="83">EXP(($C$15*(I89-$C$13))/($C$16*I89*$C$13))</f>
        <v>2.2192268483315108E-2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0.11773608717781955</v>
      </c>
      <c r="Q89" s="12">
        <f t="shared" ref="Q89:Q100" si="87">P89*$B$91</f>
        <v>5.2981239230018802E-2</v>
      </c>
      <c r="R89" s="9">
        <f t="shared" ref="R89:R100" si="88">L89*$B$91</f>
        <v>2.3873737500000001</v>
      </c>
      <c r="S89" s="13">
        <f t="shared" ref="S89:S100" si="89">Q89/R89</f>
        <v>2.2192268483315108E-2</v>
      </c>
      <c r="T89" s="2">
        <f t="shared" ref="T89:T100" si="90">$B$90/100</f>
        <v>0.51</v>
      </c>
      <c r="U89" s="14">
        <f t="shared" ref="U89:U100" si="91">S89*T89</f>
        <v>1.1318056926490705E-2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3.374939416333695E-2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65858.333333333328</v>
      </c>
      <c r="AN89" s="1">
        <f t="shared" ref="AN89:AN100" si="96">AM89*10000*AK89*AJ89</f>
        <v>231214167.43440348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-3.02340702141935</v>
      </c>
      <c r="E90" s="10">
        <f t="shared" ref="E90:E101" si="97">D89</f>
        <v>1.86519820496774</v>
      </c>
      <c r="F90" s="7" t="s">
        <v>83</v>
      </c>
      <c r="G90" s="1">
        <v>2</v>
      </c>
      <c r="H90" s="9">
        <f t="shared" si="81"/>
        <v>-3.02340702141935</v>
      </c>
      <c r="I90" s="9">
        <f t="shared" si="82"/>
        <v>270.12659297858062</v>
      </c>
      <c r="J90" s="9">
        <f t="shared" si="83"/>
        <v>1.1693247586760351E-2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10.49281391282218</v>
      </c>
      <c r="P90" s="9">
        <f t="shared" si="86"/>
        <v>0.1226950709644334</v>
      </c>
      <c r="Q90" s="12">
        <f t="shared" si="87"/>
        <v>5.521278193399503E-2</v>
      </c>
      <c r="R90" s="9">
        <f t="shared" si="88"/>
        <v>2.3873737500000001</v>
      </c>
      <c r="S90" s="13">
        <f t="shared" si="89"/>
        <v>2.312699548363344E-2</v>
      </c>
      <c r="T90" s="2">
        <f t="shared" si="90"/>
        <v>0.51</v>
      </c>
      <c r="U90" s="14">
        <f t="shared" si="91"/>
        <v>1.1794767696653054E-2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3.3893122460540895E-2</v>
      </c>
      <c r="AK90" s="9">
        <f t="shared" si="93"/>
        <v>10.4025</v>
      </c>
      <c r="AL90" s="1">
        <f t="shared" si="94"/>
        <v>0.45</v>
      </c>
      <c r="AM90" s="17">
        <f t="shared" si="95"/>
        <v>65858.333333333328</v>
      </c>
      <c r="AN90" s="1">
        <f t="shared" si="96"/>
        <v>232198837.51215187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-8.8766383446896509</v>
      </c>
      <c r="E91" s="10">
        <f t="shared" si="97"/>
        <v>-3.02340702141935</v>
      </c>
      <c r="F91" s="7" t="s">
        <v>83</v>
      </c>
      <c r="G91" s="1">
        <v>3</v>
      </c>
      <c r="H91" s="9">
        <f t="shared" si="81"/>
        <v>-8.8766383446896509</v>
      </c>
      <c r="I91" s="9">
        <f t="shared" si="82"/>
        <v>264.27336165531034</v>
      </c>
      <c r="J91" s="9">
        <f t="shared" si="83"/>
        <v>5.2628164937692009E-3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15.675393841857748</v>
      </c>
      <c r="P91" s="9">
        <f t="shared" si="86"/>
        <v>8.2496721257257113E-2</v>
      </c>
      <c r="Q91" s="12">
        <f t="shared" si="87"/>
        <v>3.7123524565765703E-2</v>
      </c>
      <c r="R91" s="9">
        <f t="shared" si="88"/>
        <v>2.3873737500000001</v>
      </c>
      <c r="S91" s="13">
        <f t="shared" si="89"/>
        <v>1.5549942511416866E-2</v>
      </c>
      <c r="T91" s="2">
        <f t="shared" si="90"/>
        <v>0.51</v>
      </c>
      <c r="U91" s="14">
        <f t="shared" si="91"/>
        <v>7.9304706808226016E-3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3.2728036910268016E-2</v>
      </c>
      <c r="AK91" s="9">
        <f t="shared" si="93"/>
        <v>10.4025</v>
      </c>
      <c r="AL91" s="1">
        <f t="shared" si="94"/>
        <v>0.45</v>
      </c>
      <c r="AM91" s="17">
        <f t="shared" si="95"/>
        <v>65858.333333333328</v>
      </c>
      <c r="AN91" s="1">
        <f t="shared" si="96"/>
        <v>224216937.62403956</v>
      </c>
    </row>
    <row r="92" spans="1:48" x14ac:dyDescent="0.15">
      <c r="C92" s="7">
        <v>3</v>
      </c>
      <c r="D92" s="8">
        <v>1.92435365477419</v>
      </c>
      <c r="E92" s="10">
        <f t="shared" si="97"/>
        <v>-8.8766383446896509</v>
      </c>
      <c r="F92" s="7" t="s">
        <v>83</v>
      </c>
      <c r="G92" s="1">
        <v>4</v>
      </c>
      <c r="H92" s="9">
        <f t="shared" si="81"/>
        <v>1.92435365477419</v>
      </c>
      <c r="I92" s="9">
        <f t="shared" si="82"/>
        <v>275.07435365477414</v>
      </c>
      <c r="J92" s="9">
        <f t="shared" si="83"/>
        <v>2.2361881742974214E-2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20.898172120600492</v>
      </c>
      <c r="P92" s="9">
        <f t="shared" si="86"/>
        <v>0.46732245360518887</v>
      </c>
      <c r="Q92" s="12">
        <f t="shared" si="87"/>
        <v>0.21029510412233499</v>
      </c>
      <c r="R92" s="9">
        <f t="shared" si="88"/>
        <v>2.3873737500000001</v>
      </c>
      <c r="S92" s="13">
        <f t="shared" si="89"/>
        <v>8.8086376974838981E-2</v>
      </c>
      <c r="T92" s="2">
        <f t="shared" si="90"/>
        <v>0.51</v>
      </c>
      <c r="U92" s="14">
        <f t="shared" si="91"/>
        <v>4.4924052257167883E-2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4.3881601755536119E-2</v>
      </c>
      <c r="AK92" s="9">
        <f t="shared" si="93"/>
        <v>10.4025</v>
      </c>
      <c r="AL92" s="1">
        <f t="shared" si="94"/>
        <v>0.45</v>
      </c>
      <c r="AM92" s="17">
        <f t="shared" si="95"/>
        <v>65858.333333333328</v>
      </c>
      <c r="AN92" s="1">
        <f t="shared" si="96"/>
        <v>300629041.41302538</v>
      </c>
    </row>
    <row r="93" spans="1:48" x14ac:dyDescent="0.15">
      <c r="C93" s="7">
        <v>4</v>
      </c>
      <c r="D93" s="8">
        <v>7.2681768570666696</v>
      </c>
      <c r="E93" s="10">
        <f t="shared" si="97"/>
        <v>1.92435365477419</v>
      </c>
      <c r="F93" s="7" t="s">
        <v>83</v>
      </c>
      <c r="G93" s="1">
        <v>5</v>
      </c>
      <c r="H93" s="9">
        <f t="shared" si="81"/>
        <v>7.2681768570666696</v>
      </c>
      <c r="I93" s="9">
        <f t="shared" si="82"/>
        <v>280.41817685706667</v>
      </c>
      <c r="J93" s="9">
        <f t="shared" si="83"/>
        <v>4.3899539048206558E-2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19.409307183645538</v>
      </c>
      <c r="O93" s="9">
        <f t="shared" si="98"/>
        <v>6.3268174833497675</v>
      </c>
      <c r="P93" s="9">
        <f t="shared" si="86"/>
        <v>0.27774437116118905</v>
      </c>
      <c r="Q93" s="12">
        <f t="shared" si="87"/>
        <v>0.12498496702253507</v>
      </c>
      <c r="R93" s="9">
        <f t="shared" si="88"/>
        <v>2.3873737500000001</v>
      </c>
      <c r="S93" s="13">
        <f t="shared" si="89"/>
        <v>5.2352492785235266E-2</v>
      </c>
      <c r="T93" s="2">
        <f t="shared" si="90"/>
        <v>0.51</v>
      </c>
      <c r="U93" s="14">
        <f t="shared" si="91"/>
        <v>2.6699771320469984E-2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3.09609810531217E-2</v>
      </c>
      <c r="AK93" s="9">
        <f t="shared" si="93"/>
        <v>10.4025</v>
      </c>
      <c r="AL93" s="1">
        <f t="shared" si="94"/>
        <v>0.45</v>
      </c>
      <c r="AM93" s="17">
        <f t="shared" si="95"/>
        <v>65858.333333333328</v>
      </c>
      <c r="AN93" s="1">
        <f t="shared" si="96"/>
        <v>212110991.45970774</v>
      </c>
    </row>
    <row r="94" spans="1:48" x14ac:dyDescent="0.15">
      <c r="C94" s="7">
        <v>5</v>
      </c>
      <c r="D94" s="8">
        <v>12.9539775792258</v>
      </c>
      <c r="E94" s="10">
        <f t="shared" si="97"/>
        <v>7.2681768570666696</v>
      </c>
      <c r="F94" s="7" t="s">
        <v>85</v>
      </c>
      <c r="G94" s="1">
        <v>6</v>
      </c>
      <c r="H94" s="9">
        <f t="shared" si="81"/>
        <v>12.9539775792258</v>
      </c>
      <c r="I94" s="9">
        <f t="shared" si="82"/>
        <v>286.10397757922578</v>
      </c>
      <c r="J94" s="9">
        <f t="shared" si="83"/>
        <v>8.7527121583013359E-2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11.354348112188578</v>
      </c>
      <c r="P94" s="9">
        <f t="shared" si="86"/>
        <v>0.99381340771138793</v>
      </c>
      <c r="Q94" s="12">
        <f t="shared" si="87"/>
        <v>0.44721603347012456</v>
      </c>
      <c r="R94" s="9">
        <f t="shared" si="88"/>
        <v>2.3873737500000001</v>
      </c>
      <c r="S94" s="13">
        <f t="shared" si="89"/>
        <v>0.18732552180827344</v>
      </c>
      <c r="T94" s="2">
        <f t="shared" si="90"/>
        <v>0.51</v>
      </c>
      <c r="U94" s="14">
        <f t="shared" si="91"/>
        <v>9.5536016122219458E-2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5.4933108860849171E-2</v>
      </c>
      <c r="AK94" s="9">
        <f t="shared" si="93"/>
        <v>10.4025</v>
      </c>
      <c r="AL94" s="1">
        <f t="shared" si="94"/>
        <v>0.45</v>
      </c>
      <c r="AM94" s="17">
        <f t="shared" si="95"/>
        <v>65858.333333333328</v>
      </c>
      <c r="AN94" s="1">
        <f t="shared" si="96"/>
        <v>376341956.49184531</v>
      </c>
    </row>
    <row r="95" spans="1:48" x14ac:dyDescent="0.15">
      <c r="C95" s="7">
        <v>6</v>
      </c>
      <c r="D95" s="8">
        <v>14.660610909566699</v>
      </c>
      <c r="E95" s="10">
        <f t="shared" si="97"/>
        <v>12.9539775792258</v>
      </c>
      <c r="F95" s="7" t="s">
        <v>83</v>
      </c>
      <c r="G95" s="1">
        <v>7</v>
      </c>
      <c r="H95" s="9">
        <f t="shared" si="81"/>
        <v>14.660610909566699</v>
      </c>
      <c r="I95" s="9">
        <f t="shared" si="82"/>
        <v>287.81061090956666</v>
      </c>
      <c r="J95" s="9">
        <f t="shared" si="83"/>
        <v>0.10709867703592095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15.665809704477189</v>
      </c>
      <c r="P95" s="9">
        <f t="shared" si="86"/>
        <v>1.6777874940459987</v>
      </c>
      <c r="Q95" s="12">
        <f t="shared" si="87"/>
        <v>0.75500437232069939</v>
      </c>
      <c r="R95" s="9">
        <f t="shared" si="88"/>
        <v>2.3873737500000001</v>
      </c>
      <c r="S95" s="13">
        <f t="shared" si="89"/>
        <v>0.31624892094113849</v>
      </c>
      <c r="T95" s="2">
        <f t="shared" si="90"/>
        <v>0.51</v>
      </c>
      <c r="U95" s="14">
        <f t="shared" si="91"/>
        <v>0.16128694967998064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9.5083015328514153E-2</v>
      </c>
      <c r="AK95" s="9">
        <f t="shared" si="93"/>
        <v>10.4025</v>
      </c>
      <c r="AL95" s="1">
        <f t="shared" si="94"/>
        <v>0.45</v>
      </c>
      <c r="AM95" s="17">
        <f t="shared" si="95"/>
        <v>65858.333333333328</v>
      </c>
      <c r="AN95" s="1">
        <f t="shared" si="96"/>
        <v>651405477.67869365</v>
      </c>
    </row>
    <row r="96" spans="1:48" x14ac:dyDescent="0.15">
      <c r="C96" s="7">
        <v>7</v>
      </c>
      <c r="D96" s="8">
        <v>18.866161330967699</v>
      </c>
      <c r="E96" s="10">
        <f t="shared" si="97"/>
        <v>14.660610909566699</v>
      </c>
      <c r="F96" s="7" t="s">
        <v>83</v>
      </c>
      <c r="G96" s="1">
        <v>8</v>
      </c>
      <c r="H96" s="9">
        <f t="shared" si="81"/>
        <v>18.866161330967699</v>
      </c>
      <c r="I96" s="9">
        <f t="shared" si="82"/>
        <v>292.01616133096769</v>
      </c>
      <c r="J96" s="9">
        <f t="shared" si="83"/>
        <v>0.17433354929770831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19.293297210431192</v>
      </c>
      <c r="P96" s="9">
        <f t="shared" si="86"/>
        <v>3.3634689803500444</v>
      </c>
      <c r="Q96" s="12">
        <f t="shared" si="87"/>
        <v>1.51356104115752</v>
      </c>
      <c r="R96" s="9">
        <f t="shared" si="88"/>
        <v>2.3873737500000001</v>
      </c>
      <c r="S96" s="13">
        <f t="shared" si="89"/>
        <v>0.63398579345086625</v>
      </c>
      <c r="T96" s="2">
        <f t="shared" si="90"/>
        <v>0.51</v>
      </c>
      <c r="U96" s="14">
        <f t="shared" si="91"/>
        <v>0.32333275465994177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0.14393982552997245</v>
      </c>
      <c r="AK96" s="9">
        <f t="shared" si="93"/>
        <v>10.4025</v>
      </c>
      <c r="AL96" s="1">
        <f t="shared" si="94"/>
        <v>0.45</v>
      </c>
      <c r="AM96" s="17">
        <f t="shared" si="95"/>
        <v>65858.333333333328</v>
      </c>
      <c r="AN96" s="1">
        <f t="shared" si="96"/>
        <v>986119239.93349814</v>
      </c>
    </row>
    <row r="97" spans="1:50" x14ac:dyDescent="0.15">
      <c r="C97" s="7">
        <v>8</v>
      </c>
      <c r="D97" s="8">
        <v>16.326528519032301</v>
      </c>
      <c r="E97" s="10">
        <f t="shared" si="97"/>
        <v>18.866161330967699</v>
      </c>
      <c r="F97" s="7" t="s">
        <v>83</v>
      </c>
      <c r="G97" s="1">
        <v>9</v>
      </c>
      <c r="H97" s="9">
        <f t="shared" si="81"/>
        <v>16.326528519032301</v>
      </c>
      <c r="I97" s="9">
        <f t="shared" si="82"/>
        <v>289.47652851903229</v>
      </c>
      <c r="J97" s="9">
        <f t="shared" si="83"/>
        <v>0.13011817577547288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21.235103230081148</v>
      </c>
      <c r="P97" s="9">
        <f t="shared" si="86"/>
        <v>2.7630728947020109</v>
      </c>
      <c r="Q97" s="12">
        <f t="shared" si="87"/>
        <v>1.2433828026159048</v>
      </c>
      <c r="R97" s="9">
        <f t="shared" si="88"/>
        <v>2.3873737500000001</v>
      </c>
      <c r="S97" s="13">
        <f t="shared" si="89"/>
        <v>0.52081614896532424</v>
      </c>
      <c r="T97" s="2">
        <f t="shared" si="90"/>
        <v>0.51</v>
      </c>
      <c r="U97" s="14">
        <f t="shared" si="91"/>
        <v>0.26561623597231537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0.12653829514565307</v>
      </c>
      <c r="AK97" s="9">
        <f t="shared" si="93"/>
        <v>10.4025</v>
      </c>
      <c r="AL97" s="1">
        <f t="shared" si="94"/>
        <v>0.45</v>
      </c>
      <c r="AM97" s="17">
        <f t="shared" si="95"/>
        <v>65858.333333333328</v>
      </c>
      <c r="AN97" s="1">
        <f t="shared" si="96"/>
        <v>866902867.02847826</v>
      </c>
    </row>
    <row r="98" spans="1:50" x14ac:dyDescent="0.15">
      <c r="C98" s="7">
        <v>9</v>
      </c>
      <c r="D98" s="8">
        <v>13.184980974</v>
      </c>
      <c r="E98" s="10">
        <f t="shared" si="97"/>
        <v>16.326528519032301</v>
      </c>
      <c r="F98" s="7" t="s">
        <v>83</v>
      </c>
      <c r="G98" s="1">
        <v>10</v>
      </c>
      <c r="H98" s="9">
        <f t="shared" si="81"/>
        <v>13.184980974</v>
      </c>
      <c r="I98" s="9">
        <f t="shared" si="82"/>
        <v>286.33498097399996</v>
      </c>
      <c r="J98" s="9">
        <f t="shared" si="83"/>
        <v>8.9963552406550878E-2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23.777305335379136</v>
      </c>
      <c r="P98" s="9">
        <f t="shared" si="86"/>
        <v>2.1390908546259428</v>
      </c>
      <c r="Q98" s="12">
        <f t="shared" si="87"/>
        <v>0.9625908845816743</v>
      </c>
      <c r="R98" s="9">
        <f t="shared" si="88"/>
        <v>2.3873737500000001</v>
      </c>
      <c r="S98" s="13">
        <f t="shared" si="89"/>
        <v>0.4032007491837733</v>
      </c>
      <c r="T98" s="2">
        <f t="shared" si="90"/>
        <v>0.51</v>
      </c>
      <c r="U98" s="14">
        <f t="shared" si="91"/>
        <v>0.20563238208372439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0.1052471631982429</v>
      </c>
      <c r="AK98" s="9">
        <f t="shared" si="93"/>
        <v>10.4025</v>
      </c>
      <c r="AL98" s="1">
        <f t="shared" si="94"/>
        <v>0.45</v>
      </c>
      <c r="AM98" s="17">
        <f t="shared" si="95"/>
        <v>65858.333333333328</v>
      </c>
      <c r="AN98" s="1">
        <f t="shared" si="96"/>
        <v>721039171.72385919</v>
      </c>
    </row>
    <row r="99" spans="1:50" x14ac:dyDescent="0.15">
      <c r="C99" s="7">
        <v>10</v>
      </c>
      <c r="D99" s="8">
        <v>7.2087169952258003</v>
      </c>
      <c r="E99" s="10">
        <f t="shared" si="97"/>
        <v>13.184980974</v>
      </c>
      <c r="F99" s="7" t="s">
        <v>83</v>
      </c>
      <c r="G99" s="1">
        <v>11</v>
      </c>
      <c r="H99" s="9">
        <f t="shared" si="81"/>
        <v>7.2087169952258003</v>
      </c>
      <c r="I99" s="9">
        <f t="shared" si="82"/>
        <v>280.35871699522579</v>
      </c>
      <c r="J99" s="9">
        <f t="shared" si="83"/>
        <v>4.3577446050504655E-2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20.556303756715533</v>
      </c>
      <c r="O99" s="9">
        <f t="shared" si="98"/>
        <v>6.3871857240376606</v>
      </c>
      <c r="P99" s="9">
        <f t="shared" si="86"/>
        <v>0.27833724130380466</v>
      </c>
      <c r="Q99" s="12">
        <f t="shared" si="87"/>
        <v>0.12525175858671211</v>
      </c>
      <c r="R99" s="9">
        <f t="shared" si="88"/>
        <v>2.3873737500000001</v>
      </c>
      <c r="S99" s="13">
        <f t="shared" si="89"/>
        <v>5.2464243852355381E-2</v>
      </c>
      <c r="T99" s="2">
        <f t="shared" si="90"/>
        <v>0.51</v>
      </c>
      <c r="U99" s="14">
        <f t="shared" si="91"/>
        <v>2.6756764364701244E-2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3.8404164455957429E-2</v>
      </c>
      <c r="AK99" s="9">
        <f t="shared" si="93"/>
        <v>10.4025</v>
      </c>
      <c r="AL99" s="1">
        <f t="shared" si="94"/>
        <v>0.45</v>
      </c>
      <c r="AM99" s="17">
        <f t="shared" si="95"/>
        <v>65858.333333333328</v>
      </c>
      <c r="AN99" s="1">
        <f t="shared" si="96"/>
        <v>263103594.32597721</v>
      </c>
    </row>
    <row r="100" spans="1:50" x14ac:dyDescent="0.15">
      <c r="C100" s="7">
        <v>11</v>
      </c>
      <c r="D100" s="8">
        <v>4.5585961463666704</v>
      </c>
      <c r="E100" s="10">
        <f t="shared" si="97"/>
        <v>7.2087169952258003</v>
      </c>
      <c r="F100" s="7" t="s">
        <v>85</v>
      </c>
      <c r="G100" s="1">
        <v>12</v>
      </c>
      <c r="H100" s="9">
        <f t="shared" si="81"/>
        <v>4.5585961463666704</v>
      </c>
      <c r="I100" s="9">
        <f t="shared" si="82"/>
        <v>277.70859614636663</v>
      </c>
      <c r="J100" s="9">
        <f t="shared" si="83"/>
        <v>3.1284420471948314E-2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11.414123482733856</v>
      </c>
      <c r="P100" s="9">
        <f t="shared" si="86"/>
        <v>0.35708423835258507</v>
      </c>
      <c r="Q100" s="12">
        <f t="shared" si="87"/>
        <v>0.16068790725866328</v>
      </c>
      <c r="R100" s="9">
        <f t="shared" si="88"/>
        <v>2.3873737500000001</v>
      </c>
      <c r="S100" s="13">
        <f t="shared" si="89"/>
        <v>6.7307394687850311E-2</v>
      </c>
      <c r="T100" s="2">
        <f t="shared" si="90"/>
        <v>0.51</v>
      </c>
      <c r="U100" s="14">
        <f t="shared" si="91"/>
        <v>3.4326771290803658E-2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4.0686521544177304E-2</v>
      </c>
      <c r="AK100" s="9">
        <f t="shared" si="93"/>
        <v>10.4025</v>
      </c>
      <c r="AL100" s="1">
        <f t="shared" si="94"/>
        <v>0.45</v>
      </c>
      <c r="AM100" s="17">
        <f t="shared" si="95"/>
        <v>65858.333333333328</v>
      </c>
      <c r="AN100" s="1">
        <f t="shared" si="96"/>
        <v>278739824.45759952</v>
      </c>
      <c r="AO100" s="1">
        <f>SUM(AN89:AN100)</f>
        <v>5344022107.0832796</v>
      </c>
    </row>
    <row r="101" spans="1:50" x14ac:dyDescent="0.15">
      <c r="C101" s="7">
        <v>12</v>
      </c>
      <c r="D101" s="8">
        <v>-4.4038430416129</v>
      </c>
      <c r="E101" s="10">
        <f t="shared" si="97"/>
        <v>4.5585961463666704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1.86519820496774</v>
      </c>
      <c r="E105" s="7"/>
      <c r="F105" s="7"/>
      <c r="G105" s="1">
        <v>1</v>
      </c>
      <c r="H105" s="9">
        <f t="shared" ref="H105:H116" si="99">E106</f>
        <v>1.86519820496774</v>
      </c>
      <c r="I105" s="9">
        <f t="shared" ref="I105:I116" si="100">H105+273.15</f>
        <v>275.0151982049677</v>
      </c>
      <c r="J105" s="9">
        <f t="shared" ref="J105:J116" si="101">EXP(($C$15*(I105-$C$13))/($C$16*I105*$C$13))</f>
        <v>2.2192268483315108E-2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1.4378153451044295E-2</v>
      </c>
      <c r="Q105" s="12">
        <f t="shared" ref="Q105:Q116" si="105">P105*$B$107</f>
        <v>4.3134460353132882E-3</v>
      </c>
      <c r="R105" s="9">
        <f t="shared" ref="R105:R116" si="106">L105*$B$107</f>
        <v>0.19436706250000002</v>
      </c>
      <c r="S105" s="13">
        <f t="shared" ref="S105:S116" si="107">Q105/R105</f>
        <v>2.2192268483315108E-2</v>
      </c>
      <c r="T105" s="2">
        <f t="shared" ref="T105:T116" si="108">$B$106/100</f>
        <v>0.01</v>
      </c>
      <c r="U105" s="14">
        <f t="shared" ref="U105:U116" si="109">S105*T105</f>
        <v>2.2192268483315109E-4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5.7119226848331515E-3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3033.3333333333335</v>
      </c>
      <c r="AX105" s="1">
        <f t="shared" ref="AX105:AX116" si="116">AW105*10000*AV105*0.67*AU105*AT105</f>
        <v>2256316.0451053926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-3.02340702141935</v>
      </c>
      <c r="E106" s="10">
        <f t="shared" ref="E106:E117" si="117">D105</f>
        <v>1.86519820496774</v>
      </c>
      <c r="F106" s="7" t="s">
        <v>83</v>
      </c>
      <c r="G106" s="1">
        <v>2</v>
      </c>
      <c r="H106" s="9">
        <f t="shared" si="99"/>
        <v>-3.02340702141935</v>
      </c>
      <c r="I106" s="9">
        <f t="shared" si="100"/>
        <v>270.12659297858062</v>
      </c>
      <c r="J106" s="9">
        <f t="shared" si="101"/>
        <v>1.1693247586760351E-2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1.2814022632156226</v>
      </c>
      <c r="P106" s="9">
        <f t="shared" si="104"/>
        <v>1.4983753922015331E-2</v>
      </c>
      <c r="Q106" s="12">
        <f t="shared" si="105"/>
        <v>4.4951261766045993E-3</v>
      </c>
      <c r="R106" s="9">
        <f t="shared" si="106"/>
        <v>0.19436706250000002</v>
      </c>
      <c r="S106" s="13">
        <f t="shared" si="107"/>
        <v>2.3126995483633443E-2</v>
      </c>
      <c r="T106" s="2">
        <f t="shared" si="108"/>
        <v>0.01</v>
      </c>
      <c r="U106" s="14">
        <f t="shared" si="109"/>
        <v>2.3126995483633444E-4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5.7212699548363343E-3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3033.3333333333335</v>
      </c>
      <c r="AX106" s="1">
        <f t="shared" si="116"/>
        <v>2260008.3911769027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-8.8766383446896509</v>
      </c>
      <c r="E107" s="10">
        <f t="shared" si="117"/>
        <v>-3.02340702141935</v>
      </c>
      <c r="F107" s="7" t="s">
        <v>83</v>
      </c>
      <c r="G107" s="1">
        <v>3</v>
      </c>
      <c r="H107" s="9">
        <f t="shared" si="99"/>
        <v>-8.8766383446896509</v>
      </c>
      <c r="I107" s="9">
        <f t="shared" si="100"/>
        <v>264.27336165531034</v>
      </c>
      <c r="J107" s="9">
        <f t="shared" si="101"/>
        <v>5.2628164937692009E-3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1.9143087176269409</v>
      </c>
      <c r="P107" s="9">
        <f t="shared" si="104"/>
        <v>1.0074655493293233E-2</v>
      </c>
      <c r="Q107" s="12">
        <f t="shared" si="105"/>
        <v>3.0223966479879698E-3</v>
      </c>
      <c r="R107" s="9">
        <f t="shared" si="106"/>
        <v>0.19436706250000002</v>
      </c>
      <c r="S107" s="13">
        <f t="shared" si="107"/>
        <v>1.554994251141687E-2</v>
      </c>
      <c r="T107" s="2">
        <f t="shared" si="108"/>
        <v>0.01</v>
      </c>
      <c r="U107" s="14">
        <f t="shared" si="109"/>
        <v>1.5549942511416869E-4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5.6454994251141687E-3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3033.3333333333335</v>
      </c>
      <c r="AX107" s="1">
        <f t="shared" si="116"/>
        <v>2230077.6180569842</v>
      </c>
    </row>
    <row r="108" spans="1:50" x14ac:dyDescent="0.15">
      <c r="C108" s="7">
        <v>3</v>
      </c>
      <c r="D108" s="8">
        <v>1.92435365477419</v>
      </c>
      <c r="E108" s="10">
        <f t="shared" si="117"/>
        <v>-8.8766383446896509</v>
      </c>
      <c r="F108" s="7" t="s">
        <v>83</v>
      </c>
      <c r="G108" s="1">
        <v>4</v>
      </c>
      <c r="H108" s="9">
        <f t="shared" si="99"/>
        <v>1.92435365477419</v>
      </c>
      <c r="I108" s="9">
        <f t="shared" si="100"/>
        <v>275.07435365477414</v>
      </c>
      <c r="J108" s="9">
        <f t="shared" si="101"/>
        <v>2.2361881742974214E-2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2.5521242704669809</v>
      </c>
      <c r="P108" s="9">
        <f t="shared" si="104"/>
        <v>5.7070301129556966E-2</v>
      </c>
      <c r="Q108" s="12">
        <f t="shared" si="105"/>
        <v>1.7121090338867089E-2</v>
      </c>
      <c r="R108" s="9">
        <f t="shared" si="106"/>
        <v>0.19436706250000002</v>
      </c>
      <c r="S108" s="13">
        <f t="shared" si="107"/>
        <v>8.8086376974838967E-2</v>
      </c>
      <c r="T108" s="2">
        <f t="shared" si="108"/>
        <v>0.01</v>
      </c>
      <c r="U108" s="14">
        <f t="shared" si="109"/>
        <v>8.8086376974838966E-4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6.3708637697483901E-3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3033.3333333333335</v>
      </c>
      <c r="AX108" s="1">
        <f t="shared" si="116"/>
        <v>2516610.069501284</v>
      </c>
    </row>
    <row r="109" spans="1:50" x14ac:dyDescent="0.15">
      <c r="C109" s="7">
        <v>4</v>
      </c>
      <c r="D109" s="8">
        <v>7.2681768570666696</v>
      </c>
      <c r="E109" s="10">
        <f t="shared" si="117"/>
        <v>1.92435365477419</v>
      </c>
      <c r="F109" s="7" t="s">
        <v>83</v>
      </c>
      <c r="G109" s="1">
        <v>5</v>
      </c>
      <c r="H109" s="9">
        <f t="shared" si="99"/>
        <v>7.2681768570666696</v>
      </c>
      <c r="I109" s="9">
        <f t="shared" si="100"/>
        <v>280.41817685706667</v>
      </c>
      <c r="J109" s="9">
        <f t="shared" si="101"/>
        <v>4.3899539048206558E-2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2.3703012708705531</v>
      </c>
      <c r="O109" s="9">
        <f t="shared" si="118"/>
        <v>0.77264290680020453</v>
      </c>
      <c r="P109" s="9">
        <f t="shared" si="104"/>
        <v>3.3918667457395399E-2</v>
      </c>
      <c r="Q109" s="12">
        <f t="shared" si="105"/>
        <v>1.017560023721862E-2</v>
      </c>
      <c r="R109" s="9">
        <f t="shared" si="106"/>
        <v>0.19436706250000002</v>
      </c>
      <c r="S109" s="13">
        <f t="shared" si="107"/>
        <v>5.2352492785235245E-2</v>
      </c>
      <c r="T109" s="2">
        <f t="shared" si="108"/>
        <v>0.01</v>
      </c>
      <c r="U109" s="14">
        <f t="shared" si="109"/>
        <v>5.235249278523525E-4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6.0135249278523524E-3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3033.3333333333335</v>
      </c>
      <c r="AX109" s="1">
        <f t="shared" si="116"/>
        <v>2375454.5590021149</v>
      </c>
    </row>
    <row r="110" spans="1:50" x14ac:dyDescent="0.15">
      <c r="C110" s="7">
        <v>5</v>
      </c>
      <c r="D110" s="8">
        <v>12.9539775792258</v>
      </c>
      <c r="E110" s="10">
        <f t="shared" si="117"/>
        <v>7.2681768570666696</v>
      </c>
      <c r="F110" s="7" t="s">
        <v>85</v>
      </c>
      <c r="G110" s="1">
        <v>6</v>
      </c>
      <c r="H110" s="9">
        <f t="shared" si="99"/>
        <v>12.9539775792258</v>
      </c>
      <c r="I110" s="9">
        <f t="shared" si="100"/>
        <v>286.10397757922578</v>
      </c>
      <c r="J110" s="9">
        <f t="shared" si="101"/>
        <v>8.7527121583013359E-2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1.3866144476761426</v>
      </c>
      <c r="P110" s="9">
        <f t="shared" si="104"/>
        <v>0.12136637135051265</v>
      </c>
      <c r="Q110" s="12">
        <f t="shared" si="105"/>
        <v>3.6409911405153796E-2</v>
      </c>
      <c r="R110" s="9">
        <f t="shared" si="106"/>
        <v>0.19436706250000002</v>
      </c>
      <c r="S110" s="13">
        <f t="shared" si="107"/>
        <v>0.18732552180827342</v>
      </c>
      <c r="T110" s="2">
        <f t="shared" si="108"/>
        <v>0.01</v>
      </c>
      <c r="U110" s="14">
        <f t="shared" si="109"/>
        <v>1.8732552180827343E-3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7.3632552180827341E-3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3033.3333333333335</v>
      </c>
      <c r="AX110" s="1">
        <f t="shared" si="116"/>
        <v>2908623.2096384508</v>
      </c>
    </row>
    <row r="111" spans="1:50" x14ac:dyDescent="0.15">
      <c r="C111" s="7">
        <v>6</v>
      </c>
      <c r="D111" s="8">
        <v>14.660610909566699</v>
      </c>
      <c r="E111" s="10">
        <f t="shared" si="117"/>
        <v>12.9539775792258</v>
      </c>
      <c r="F111" s="7" t="s">
        <v>83</v>
      </c>
      <c r="G111" s="1">
        <v>7</v>
      </c>
      <c r="H111" s="9">
        <f t="shared" si="99"/>
        <v>14.660610909566699</v>
      </c>
      <c r="I111" s="9">
        <f t="shared" si="100"/>
        <v>287.81061090956666</v>
      </c>
      <c r="J111" s="9">
        <f t="shared" si="101"/>
        <v>0.10709867703592095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1.9131382846589635</v>
      </c>
      <c r="P111" s="9">
        <f t="shared" si="104"/>
        <v>0.20489457927374613</v>
      </c>
      <c r="Q111" s="12">
        <f t="shared" si="105"/>
        <v>6.1468373782123838E-2</v>
      </c>
      <c r="R111" s="9">
        <f t="shared" si="106"/>
        <v>0.19436706250000002</v>
      </c>
      <c r="S111" s="13">
        <f t="shared" si="107"/>
        <v>0.31624892094113854</v>
      </c>
      <c r="T111" s="2">
        <f t="shared" si="108"/>
        <v>0.01</v>
      </c>
      <c r="U111" s="14">
        <f t="shared" si="109"/>
        <v>3.1624892094113855E-3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1.3112489209411386E-2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3033.3333333333335</v>
      </c>
      <c r="AX111" s="1">
        <f t="shared" si="116"/>
        <v>5179677.9170393227</v>
      </c>
    </row>
    <row r="112" spans="1:50" x14ac:dyDescent="0.15">
      <c r="C112" s="7">
        <v>7</v>
      </c>
      <c r="D112" s="8">
        <v>18.866161330967699</v>
      </c>
      <c r="E112" s="10">
        <f t="shared" si="117"/>
        <v>14.660610909566699</v>
      </c>
      <c r="F112" s="7" t="s">
        <v>83</v>
      </c>
      <c r="G112" s="1">
        <v>8</v>
      </c>
      <c r="H112" s="9">
        <f t="shared" si="99"/>
        <v>18.866161330967699</v>
      </c>
      <c r="I112" s="9">
        <f t="shared" si="100"/>
        <v>292.01616133096769</v>
      </c>
      <c r="J112" s="9">
        <f t="shared" si="101"/>
        <v>0.17433354929770831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2.3561339137185509</v>
      </c>
      <c r="P112" s="9">
        <f t="shared" si="104"/>
        <v>0.4107531877992554</v>
      </c>
      <c r="Q112" s="12">
        <f t="shared" si="105"/>
        <v>0.12322595633977662</v>
      </c>
      <c r="R112" s="9">
        <f t="shared" si="106"/>
        <v>0.19436706250000002</v>
      </c>
      <c r="S112" s="13">
        <f t="shared" si="107"/>
        <v>0.63398579345086625</v>
      </c>
      <c r="T112" s="2">
        <f t="shared" si="108"/>
        <v>0.01</v>
      </c>
      <c r="U112" s="14">
        <f t="shared" si="109"/>
        <v>6.3398579345086623E-3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1.6289857934508663E-2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3033.3333333333335</v>
      </c>
      <c r="AX112" s="1">
        <f t="shared" si="116"/>
        <v>6434797.8532193527</v>
      </c>
    </row>
    <row r="113" spans="1:53" x14ac:dyDescent="0.15">
      <c r="C113" s="7">
        <v>8</v>
      </c>
      <c r="D113" s="8">
        <v>16.326528519032301</v>
      </c>
      <c r="E113" s="10">
        <f t="shared" si="117"/>
        <v>18.866161330967699</v>
      </c>
      <c r="F113" s="7" t="s">
        <v>83</v>
      </c>
      <c r="G113" s="1">
        <v>9</v>
      </c>
      <c r="H113" s="9">
        <f t="shared" si="99"/>
        <v>16.326528519032301</v>
      </c>
      <c r="I113" s="9">
        <f t="shared" si="100"/>
        <v>289.47652851903229</v>
      </c>
      <c r="J113" s="9">
        <f t="shared" si="101"/>
        <v>0.13011817577547288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2.593270934252629</v>
      </c>
      <c r="P113" s="9">
        <f t="shared" si="104"/>
        <v>0.33743168325650835</v>
      </c>
      <c r="Q113" s="12">
        <f t="shared" si="105"/>
        <v>0.1012295049769525</v>
      </c>
      <c r="R113" s="9">
        <f t="shared" si="106"/>
        <v>0.19436706250000002</v>
      </c>
      <c r="S113" s="13">
        <f t="shared" si="107"/>
        <v>0.52081614896532424</v>
      </c>
      <c r="T113" s="2">
        <f t="shared" si="108"/>
        <v>0.01</v>
      </c>
      <c r="U113" s="14">
        <f t="shared" si="109"/>
        <v>5.2081614896532426E-3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1.5158161489653241E-2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3033.3333333333335</v>
      </c>
      <c r="AX113" s="1">
        <f t="shared" si="116"/>
        <v>5987756.6400222229</v>
      </c>
    </row>
    <row r="114" spans="1:53" x14ac:dyDescent="0.15">
      <c r="C114" s="7">
        <v>9</v>
      </c>
      <c r="D114" s="8">
        <v>13.184980974</v>
      </c>
      <c r="E114" s="10">
        <f t="shared" si="117"/>
        <v>16.326528519032301</v>
      </c>
      <c r="F114" s="7" t="s">
        <v>83</v>
      </c>
      <c r="G114" s="1">
        <v>10</v>
      </c>
      <c r="H114" s="9">
        <f t="shared" si="99"/>
        <v>13.184980974</v>
      </c>
      <c r="I114" s="9">
        <f t="shared" si="100"/>
        <v>286.33498097399996</v>
      </c>
      <c r="J114" s="9">
        <f t="shared" si="101"/>
        <v>8.9963552406550878E-2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2.9037294593294543</v>
      </c>
      <c r="P114" s="9">
        <f t="shared" si="104"/>
        <v>0.261229817388831</v>
      </c>
      <c r="Q114" s="12">
        <f t="shared" si="105"/>
        <v>7.8368945216649291E-2</v>
      </c>
      <c r="R114" s="9">
        <f t="shared" si="106"/>
        <v>0.19436706250000002</v>
      </c>
      <c r="S114" s="13">
        <f t="shared" si="107"/>
        <v>0.40320074918377324</v>
      </c>
      <c r="T114" s="2">
        <f t="shared" si="108"/>
        <v>0.01</v>
      </c>
      <c r="U114" s="14">
        <f t="shared" si="109"/>
        <v>4.0320074918377326E-3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1.3982007491837731E-2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3033.3333333333335</v>
      </c>
      <c r="AX114" s="1">
        <f t="shared" si="116"/>
        <v>5523153.8638269939</v>
      </c>
    </row>
    <row r="115" spans="1:53" x14ac:dyDescent="0.15">
      <c r="C115" s="7">
        <v>10</v>
      </c>
      <c r="D115" s="8">
        <v>7.2087169952258003</v>
      </c>
      <c r="E115" s="10">
        <f t="shared" si="117"/>
        <v>13.184980974</v>
      </c>
      <c r="F115" s="7" t="s">
        <v>83</v>
      </c>
      <c r="G115" s="1">
        <v>11</v>
      </c>
      <c r="H115" s="9">
        <f t="shared" si="99"/>
        <v>7.2087169952258003</v>
      </c>
      <c r="I115" s="9">
        <f t="shared" si="100"/>
        <v>280.35871699522579</v>
      </c>
      <c r="J115" s="9">
        <f t="shared" si="101"/>
        <v>4.3577446050504655E-2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2.5103746598435923</v>
      </c>
      <c r="O115" s="9">
        <f t="shared" si="118"/>
        <v>0.78001519043036449</v>
      </c>
      <c r="P115" s="9">
        <f t="shared" si="104"/>
        <v>3.3991069879553325E-2</v>
      </c>
      <c r="Q115" s="12">
        <f t="shared" si="105"/>
        <v>1.0197320963865997E-2</v>
      </c>
      <c r="R115" s="9">
        <f t="shared" si="106"/>
        <v>0.19436706250000002</v>
      </c>
      <c r="S115" s="13">
        <f t="shared" si="107"/>
        <v>5.2464243852355361E-2</v>
      </c>
      <c r="T115" s="2">
        <f t="shared" si="108"/>
        <v>0.01</v>
      </c>
      <c r="U115" s="14">
        <f t="shared" si="109"/>
        <v>5.2464243852355359E-4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6.014642438523554E-3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3033.3333333333335</v>
      </c>
      <c r="AX115" s="1">
        <f t="shared" si="116"/>
        <v>2375895.9965700121</v>
      </c>
    </row>
    <row r="116" spans="1:53" x14ac:dyDescent="0.15">
      <c r="C116" s="7">
        <v>11</v>
      </c>
      <c r="D116" s="8">
        <v>4.5585961463666704</v>
      </c>
      <c r="E116" s="10">
        <f t="shared" si="117"/>
        <v>7.2087169952258003</v>
      </c>
      <c r="F116" s="7" t="s">
        <v>85</v>
      </c>
      <c r="G116" s="1">
        <v>12</v>
      </c>
      <c r="H116" s="9">
        <f t="shared" si="99"/>
        <v>4.5585961463666704</v>
      </c>
      <c r="I116" s="9">
        <f t="shared" si="100"/>
        <v>277.70859614636663</v>
      </c>
      <c r="J116" s="9">
        <f t="shared" si="101"/>
        <v>3.1284420471948314E-2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1.3939143288841447</v>
      </c>
      <c r="P116" s="9">
        <f t="shared" si="104"/>
        <v>4.3607801966685233E-2</v>
      </c>
      <c r="Q116" s="12">
        <f t="shared" si="105"/>
        <v>1.308234059000557E-2</v>
      </c>
      <c r="R116" s="9">
        <f t="shared" si="106"/>
        <v>0.19436706250000002</v>
      </c>
      <c r="S116" s="13">
        <f t="shared" si="107"/>
        <v>6.7307394687850311E-2</v>
      </c>
      <c r="T116" s="2">
        <f t="shared" si="108"/>
        <v>0.01</v>
      </c>
      <c r="U116" s="14">
        <f t="shared" si="109"/>
        <v>6.7307394687850317E-4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6.1630739468785034E-3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3033.3333333333335</v>
      </c>
      <c r="AX116" s="1">
        <f t="shared" si="116"/>
        <v>2434529.2121052551</v>
      </c>
      <c r="AY116" s="1">
        <f>SUM(AX105:AX116)</f>
        <v>42482901.375264287</v>
      </c>
    </row>
    <row r="117" spans="1:53" x14ac:dyDescent="0.15">
      <c r="C117" s="7">
        <v>12</v>
      </c>
      <c r="D117" s="8">
        <v>-4.4038430416129</v>
      </c>
      <c r="E117" s="10">
        <f t="shared" si="117"/>
        <v>4.5585961463666704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1.86519820496774</v>
      </c>
      <c r="E121" s="7"/>
      <c r="F121" s="7"/>
      <c r="G121" s="1">
        <v>1</v>
      </c>
      <c r="H121" s="9">
        <f t="shared" ref="H121:H132" si="119">E122</f>
        <v>1.86519820496774</v>
      </c>
      <c r="I121" s="9">
        <f t="shared" ref="I121:I132" si="120">H121+273.15</f>
        <v>275.0151982049677</v>
      </c>
      <c r="J121" s="9">
        <f t="shared" ref="J121:J132" si="121">EXP(($C$15*(I121-$C$13))/($C$16*I121*$C$13))</f>
        <v>2.2192268483315108E-2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6.3181388371998113E-3</v>
      </c>
      <c r="Q121" s="12">
        <f t="shared" ref="Q121:Q132" si="125">P121*$B$123</f>
        <v>2.0849858162759376E-3</v>
      </c>
      <c r="R121" s="9">
        <f t="shared" ref="R121:R132" si="126">L121*$B$123</f>
        <v>9.3951000000000007E-2</v>
      </c>
      <c r="S121" s="13">
        <f t="shared" ref="S121:S132" si="127">Q121/R121</f>
        <v>2.2192268483315104E-2</v>
      </c>
      <c r="T121" s="2">
        <f t="shared" ref="T121:T132" si="128">$B$122/100</f>
        <v>0.01</v>
      </c>
      <c r="U121" s="14">
        <f t="shared" ref="U121:U132" si="129">S121*T121</f>
        <v>2.2192268483315104E-4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5.7119226848331515E-3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-3.02340702141935</v>
      </c>
      <c r="E122" s="10">
        <f t="shared" ref="E122:E133" si="139">D121</f>
        <v>1.86519820496774</v>
      </c>
      <c r="F122" s="7" t="s">
        <v>83</v>
      </c>
      <c r="G122" s="1">
        <v>2</v>
      </c>
      <c r="H122" s="9">
        <f t="shared" si="119"/>
        <v>-3.02340702141935</v>
      </c>
      <c r="I122" s="9">
        <f t="shared" si="120"/>
        <v>270.12659297858062</v>
      </c>
      <c r="J122" s="9">
        <f t="shared" si="121"/>
        <v>1.1693247586760351E-2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0.56308186116280023</v>
      </c>
      <c r="P122" s="9">
        <f t="shared" si="124"/>
        <v>6.5842556141904405E-3</v>
      </c>
      <c r="Q122" s="12">
        <f t="shared" si="125"/>
        <v>2.1728043526828456E-3</v>
      </c>
      <c r="R122" s="9">
        <f t="shared" si="126"/>
        <v>9.3951000000000007E-2</v>
      </c>
      <c r="S122" s="13">
        <f t="shared" si="127"/>
        <v>2.312699548363344E-2</v>
      </c>
      <c r="T122" s="2">
        <f t="shared" si="128"/>
        <v>0.01</v>
      </c>
      <c r="U122" s="14">
        <f t="shared" si="129"/>
        <v>2.3126995483633441E-4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5.7212699548363343E-3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-8.8766383446896509</v>
      </c>
      <c r="E123" s="10">
        <f t="shared" si="139"/>
        <v>-3.02340702141935</v>
      </c>
      <c r="F123" s="7" t="s">
        <v>83</v>
      </c>
      <c r="G123" s="1">
        <v>3</v>
      </c>
      <c r="H123" s="9">
        <f t="shared" si="119"/>
        <v>-8.8766383446896509</v>
      </c>
      <c r="I123" s="9">
        <f t="shared" si="120"/>
        <v>264.27336165531034</v>
      </c>
      <c r="J123" s="9">
        <f t="shared" si="121"/>
        <v>5.2628164937692009E-3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0.84119760554860989</v>
      </c>
      <c r="P123" s="9">
        <f t="shared" si="124"/>
        <v>4.4270686330003823E-3</v>
      </c>
      <c r="Q123" s="12">
        <f t="shared" si="125"/>
        <v>1.4609326488901262E-3</v>
      </c>
      <c r="R123" s="9">
        <f t="shared" si="126"/>
        <v>9.3951000000000007E-2</v>
      </c>
      <c r="S123" s="13">
        <f t="shared" si="127"/>
        <v>1.5549942511416866E-2</v>
      </c>
      <c r="T123" s="2">
        <f t="shared" si="128"/>
        <v>0.01</v>
      </c>
      <c r="U123" s="14">
        <f t="shared" si="129"/>
        <v>1.5549942511416866E-4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5.6454994251141687E-3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1.92435365477419</v>
      </c>
      <c r="E124" s="10">
        <f t="shared" si="139"/>
        <v>-8.8766383446896509</v>
      </c>
      <c r="F124" s="7" t="s">
        <v>83</v>
      </c>
      <c r="G124" s="1">
        <v>4</v>
      </c>
      <c r="H124" s="9">
        <f t="shared" si="119"/>
        <v>1.92435365477419</v>
      </c>
      <c r="I124" s="9">
        <f t="shared" si="120"/>
        <v>275.07435365477414</v>
      </c>
      <c r="J124" s="9">
        <f t="shared" si="121"/>
        <v>2.2361881742974214E-2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1.1214705369156095</v>
      </c>
      <c r="P124" s="9">
        <f t="shared" si="124"/>
        <v>2.5078191524736657E-2</v>
      </c>
      <c r="Q124" s="12">
        <f t="shared" si="125"/>
        <v>8.2758032031630974E-3</v>
      </c>
      <c r="R124" s="9">
        <f t="shared" si="126"/>
        <v>9.3951000000000007E-2</v>
      </c>
      <c r="S124" s="13">
        <f t="shared" si="127"/>
        <v>8.8086376974838981E-2</v>
      </c>
      <c r="T124" s="2">
        <f t="shared" si="128"/>
        <v>0.01</v>
      </c>
      <c r="U124" s="14">
        <f t="shared" si="129"/>
        <v>8.8086376974838988E-4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6.3708637697483901E-3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7.2681768570666696</v>
      </c>
      <c r="E125" s="10">
        <f t="shared" si="139"/>
        <v>1.92435365477419</v>
      </c>
      <c r="F125" s="7" t="s">
        <v>83</v>
      </c>
      <c r="G125" s="1">
        <v>5</v>
      </c>
      <c r="H125" s="9">
        <f t="shared" si="119"/>
        <v>7.2681768570666696</v>
      </c>
      <c r="I125" s="9">
        <f t="shared" si="120"/>
        <v>280.41817685706667</v>
      </c>
      <c r="J125" s="9">
        <f t="shared" si="121"/>
        <v>4.3899539048206558E-2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1.0415727281213292</v>
      </c>
      <c r="O125" s="9">
        <f t="shared" si="140"/>
        <v>0.33951961726954361</v>
      </c>
      <c r="P125" s="9">
        <f t="shared" si="124"/>
        <v>1.4904754695956476E-2</v>
      </c>
      <c r="Q125" s="12">
        <f t="shared" si="125"/>
        <v>4.9185690496656373E-3</v>
      </c>
      <c r="R125" s="9">
        <f t="shared" si="126"/>
        <v>9.3951000000000007E-2</v>
      </c>
      <c r="S125" s="13">
        <f t="shared" si="127"/>
        <v>5.2352492785235252E-2</v>
      </c>
      <c r="T125" s="2">
        <f t="shared" si="128"/>
        <v>0.01</v>
      </c>
      <c r="U125" s="14">
        <f t="shared" si="129"/>
        <v>5.235249278523525E-4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6.0135249278523524E-3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12.9539775792258</v>
      </c>
      <c r="E126" s="10">
        <f t="shared" si="139"/>
        <v>7.2681768570666696</v>
      </c>
      <c r="F126" s="7" t="s">
        <v>85</v>
      </c>
      <c r="G126" s="1">
        <v>6</v>
      </c>
      <c r="H126" s="9">
        <f t="shared" si="119"/>
        <v>12.9539775792258</v>
      </c>
      <c r="I126" s="9">
        <f t="shared" si="120"/>
        <v>286.10397757922578</v>
      </c>
      <c r="J126" s="9">
        <f t="shared" si="121"/>
        <v>8.7527121583013359E-2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0.60931486257358713</v>
      </c>
      <c r="P126" s="9">
        <f t="shared" si="124"/>
        <v>5.3331576058815437E-2</v>
      </c>
      <c r="Q126" s="12">
        <f t="shared" si="125"/>
        <v>1.7599420099409097E-2</v>
      </c>
      <c r="R126" s="9">
        <f t="shared" si="126"/>
        <v>9.3951000000000007E-2</v>
      </c>
      <c r="S126" s="13">
        <f t="shared" si="127"/>
        <v>0.18732552180827342</v>
      </c>
      <c r="T126" s="2">
        <f t="shared" si="128"/>
        <v>0.01</v>
      </c>
      <c r="U126" s="14">
        <f t="shared" si="129"/>
        <v>1.8732552180827343E-3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7.3632552180827341E-3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14.660610909566699</v>
      </c>
      <c r="E127" s="10">
        <f t="shared" si="139"/>
        <v>12.9539775792258</v>
      </c>
      <c r="F127" s="7" t="s">
        <v>83</v>
      </c>
      <c r="G127" s="1">
        <v>7</v>
      </c>
      <c r="H127" s="9">
        <f t="shared" si="119"/>
        <v>14.660610909566699</v>
      </c>
      <c r="I127" s="9">
        <f t="shared" si="120"/>
        <v>287.81061090956666</v>
      </c>
      <c r="J127" s="9">
        <f t="shared" si="121"/>
        <v>0.10709867703592095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0.84068328651477164</v>
      </c>
      <c r="P127" s="9">
        <f t="shared" si="124"/>
        <v>9.003606779194212E-2</v>
      </c>
      <c r="Q127" s="12">
        <f t="shared" si="125"/>
        <v>2.9711902371340901E-2</v>
      </c>
      <c r="R127" s="9">
        <f t="shared" si="126"/>
        <v>9.3951000000000007E-2</v>
      </c>
      <c r="S127" s="13">
        <f t="shared" si="127"/>
        <v>0.31624892094113843</v>
      </c>
      <c r="T127" s="2">
        <f t="shared" si="128"/>
        <v>0.01</v>
      </c>
      <c r="U127" s="14">
        <f t="shared" si="129"/>
        <v>3.1624892094113846E-3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1.3112489209411386E-2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18.866161330967699</v>
      </c>
      <c r="E128" s="10">
        <f t="shared" si="139"/>
        <v>14.660610909566699</v>
      </c>
      <c r="F128" s="7" t="s">
        <v>83</v>
      </c>
      <c r="G128" s="1">
        <v>8</v>
      </c>
      <c r="H128" s="9">
        <f t="shared" si="119"/>
        <v>18.866161330967699</v>
      </c>
      <c r="I128" s="9">
        <f t="shared" si="120"/>
        <v>292.01616133096769</v>
      </c>
      <c r="J128" s="9">
        <f t="shared" si="121"/>
        <v>0.17433354929770831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1.0353472187228296</v>
      </c>
      <c r="P128" s="9">
        <f t="shared" si="124"/>
        <v>0.18049575539546162</v>
      </c>
      <c r="Q128" s="12">
        <f t="shared" si="125"/>
        <v>5.9563599280502338E-2</v>
      </c>
      <c r="R128" s="9">
        <f t="shared" si="126"/>
        <v>9.3951000000000007E-2</v>
      </c>
      <c r="S128" s="13">
        <f t="shared" si="127"/>
        <v>0.63398579345086625</v>
      </c>
      <c r="T128" s="2">
        <f t="shared" si="128"/>
        <v>0.01</v>
      </c>
      <c r="U128" s="14">
        <f t="shared" si="129"/>
        <v>6.3398579345086623E-3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1.6289857934508663E-2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16.326528519032301</v>
      </c>
      <c r="E129" s="10">
        <f t="shared" si="139"/>
        <v>18.866161330967699</v>
      </c>
      <c r="F129" s="7" t="s">
        <v>83</v>
      </c>
      <c r="G129" s="1">
        <v>9</v>
      </c>
      <c r="H129" s="9">
        <f t="shared" si="119"/>
        <v>16.326528519032301</v>
      </c>
      <c r="I129" s="9">
        <f t="shared" si="120"/>
        <v>289.47652851903229</v>
      </c>
      <c r="J129" s="9">
        <f t="shared" si="121"/>
        <v>0.13011817577547288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1.139551463327368</v>
      </c>
      <c r="P129" s="9">
        <f t="shared" si="124"/>
        <v>0.14827635761042782</v>
      </c>
      <c r="Q129" s="12">
        <f t="shared" si="125"/>
        <v>4.8931198011441183E-2</v>
      </c>
      <c r="R129" s="9">
        <f t="shared" si="126"/>
        <v>9.3951000000000007E-2</v>
      </c>
      <c r="S129" s="13">
        <f t="shared" si="127"/>
        <v>0.52081614896532424</v>
      </c>
      <c r="T129" s="2">
        <f t="shared" si="128"/>
        <v>0.01</v>
      </c>
      <c r="U129" s="14">
        <f t="shared" si="129"/>
        <v>5.2081614896532426E-3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1.5158161489653241E-2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13.184980974</v>
      </c>
      <c r="E130" s="10">
        <f t="shared" si="139"/>
        <v>16.326528519032301</v>
      </c>
      <c r="F130" s="7" t="s">
        <v>83</v>
      </c>
      <c r="G130" s="1">
        <v>10</v>
      </c>
      <c r="H130" s="9">
        <f t="shared" si="119"/>
        <v>13.184980974</v>
      </c>
      <c r="I130" s="9">
        <f t="shared" si="120"/>
        <v>286.33498097399996</v>
      </c>
      <c r="J130" s="9">
        <f t="shared" si="121"/>
        <v>8.9963552406550878E-2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1.2759751057169402</v>
      </c>
      <c r="P130" s="9">
        <f t="shared" si="124"/>
        <v>0.11479125329262024</v>
      </c>
      <c r="Q130" s="12">
        <f t="shared" si="125"/>
        <v>3.788111358656468E-2</v>
      </c>
      <c r="R130" s="9">
        <f t="shared" si="126"/>
        <v>9.3951000000000007E-2</v>
      </c>
      <c r="S130" s="13">
        <f t="shared" si="127"/>
        <v>0.40320074918377319</v>
      </c>
      <c r="T130" s="2">
        <f t="shared" si="128"/>
        <v>0.01</v>
      </c>
      <c r="U130" s="14">
        <f t="shared" si="129"/>
        <v>4.0320074918377318E-3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1.3982007491837731E-2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7.2087169952258003</v>
      </c>
      <c r="E131" s="10">
        <f t="shared" si="139"/>
        <v>13.184980974</v>
      </c>
      <c r="F131" s="7" t="s">
        <v>83</v>
      </c>
      <c r="G131" s="1">
        <v>11</v>
      </c>
      <c r="H131" s="9">
        <f t="shared" si="119"/>
        <v>7.2087169952258003</v>
      </c>
      <c r="I131" s="9">
        <f t="shared" si="120"/>
        <v>280.35871699522579</v>
      </c>
      <c r="J131" s="9">
        <f t="shared" si="121"/>
        <v>4.3577446050504655E-2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1.1031246598031039</v>
      </c>
      <c r="O131" s="9">
        <f t="shared" si="140"/>
        <v>0.3427591926212159</v>
      </c>
      <c r="P131" s="9">
        <f t="shared" si="124"/>
        <v>1.4936570224765569E-2</v>
      </c>
      <c r="Q131" s="12">
        <f t="shared" si="125"/>
        <v>4.9290681741726381E-3</v>
      </c>
      <c r="R131" s="9">
        <f t="shared" si="126"/>
        <v>9.3951000000000007E-2</v>
      </c>
      <c r="S131" s="13">
        <f t="shared" si="127"/>
        <v>5.2464243852355354E-2</v>
      </c>
      <c r="T131" s="2">
        <f t="shared" si="128"/>
        <v>0.01</v>
      </c>
      <c r="U131" s="14">
        <f t="shared" si="129"/>
        <v>5.2464243852355359E-4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6.014642438523554E-3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4.5585961463666704</v>
      </c>
      <c r="E132" s="10">
        <f t="shared" si="139"/>
        <v>7.2087169952258003</v>
      </c>
      <c r="F132" s="7" t="s">
        <v>85</v>
      </c>
      <c r="G132" s="1">
        <v>12</v>
      </c>
      <c r="H132" s="9">
        <f t="shared" si="119"/>
        <v>4.5585961463666704</v>
      </c>
      <c r="I132" s="9">
        <f t="shared" si="120"/>
        <v>277.70859614636663</v>
      </c>
      <c r="J132" s="9">
        <f t="shared" si="121"/>
        <v>3.1284420471948314E-2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0.61252262239645028</v>
      </c>
      <c r="P132" s="9">
        <f t="shared" si="124"/>
        <v>1.9162415267630975E-2</v>
      </c>
      <c r="Q132" s="12">
        <f t="shared" si="125"/>
        <v>6.3235970383182221E-3</v>
      </c>
      <c r="R132" s="9">
        <f t="shared" si="126"/>
        <v>9.3951000000000007E-2</v>
      </c>
      <c r="S132" s="13">
        <f t="shared" si="127"/>
        <v>6.7307394687850283E-2</v>
      </c>
      <c r="T132" s="2">
        <f t="shared" si="128"/>
        <v>0.01</v>
      </c>
      <c r="U132" s="14">
        <f t="shared" si="129"/>
        <v>6.7307394687850285E-4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6.1630739468785034E-3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-4.4038430416129</v>
      </c>
      <c r="E133" s="10">
        <f t="shared" si="139"/>
        <v>4.5585961463666704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1.86519820496774</v>
      </c>
      <c r="E136" s="7"/>
      <c r="F136" s="7"/>
      <c r="G136" s="1">
        <v>1</v>
      </c>
      <c r="H136" s="9">
        <f t="shared" ref="H136:H147" si="141">E137</f>
        <v>1.86519820496774</v>
      </c>
      <c r="I136" s="9">
        <f t="shared" ref="I136:I147" si="142">H136+273.15</f>
        <v>275.0151982049677</v>
      </c>
      <c r="J136" s="9">
        <f t="shared" ref="J136:J147" si="143">EXP(($C$15*(I136-$C$13))/($C$16*I136*$C$13))</f>
        <v>2.2192268483315108E-2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1.6844995158367661E-2</v>
      </c>
      <c r="Q136" s="12">
        <f t="shared" ref="Q136:Q147" si="147">P136*$B$138</f>
        <v>4.3796987411755918E-3</v>
      </c>
      <c r="R136" s="9">
        <f t="shared" ref="R136:R147" si="148">L136*$B$138</f>
        <v>0.19735245833333334</v>
      </c>
      <c r="S136" s="13">
        <f t="shared" ref="S136:S147" si="149">Q136/R136</f>
        <v>2.2192268483315108E-2</v>
      </c>
      <c r="T136" s="2">
        <f t="shared" ref="T136:T147" si="150">$B$137/100</f>
        <v>0.01</v>
      </c>
      <c r="U136" s="14">
        <f t="shared" ref="U136:U147" si="151">S136*T136</f>
        <v>2.2192268483315109E-4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5.7119226848331515E-3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-3.02340702141935</v>
      </c>
      <c r="E137" s="10">
        <f t="shared" ref="E137:E148" si="159">D136</f>
        <v>1.86519820496774</v>
      </c>
      <c r="F137" s="7" t="s">
        <v>83</v>
      </c>
      <c r="G137" s="1">
        <v>2</v>
      </c>
      <c r="H137" s="9">
        <f t="shared" si="141"/>
        <v>-3.02340702141935</v>
      </c>
      <c r="I137" s="9">
        <f t="shared" si="142"/>
        <v>270.12659297858062</v>
      </c>
      <c r="J137" s="9">
        <f t="shared" si="143"/>
        <v>1.1693247586760351E-2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1.5012508381749659</v>
      </c>
      <c r="P137" s="9">
        <f t="shared" si="146"/>
        <v>1.7554497740611373E-2</v>
      </c>
      <c r="Q137" s="12">
        <f t="shared" si="147"/>
        <v>4.5641694125589573E-3</v>
      </c>
      <c r="R137" s="9">
        <f t="shared" si="148"/>
        <v>0.19735245833333334</v>
      </c>
      <c r="S137" s="13">
        <f t="shared" si="149"/>
        <v>2.3126995483633443E-2</v>
      </c>
      <c r="T137" s="2">
        <f t="shared" si="150"/>
        <v>0.01</v>
      </c>
      <c r="U137" s="14">
        <f t="shared" si="151"/>
        <v>2.3126995483633444E-4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5.7212699548363343E-3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-8.8766383446896509</v>
      </c>
      <c r="E138" s="10">
        <f t="shared" si="159"/>
        <v>-3.02340702141935</v>
      </c>
      <c r="F138" s="7" t="s">
        <v>83</v>
      </c>
      <c r="G138" s="1">
        <v>3</v>
      </c>
      <c r="H138" s="9">
        <f t="shared" si="141"/>
        <v>-8.8766383446896509</v>
      </c>
      <c r="I138" s="9">
        <f t="shared" si="142"/>
        <v>264.27336165531034</v>
      </c>
      <c r="J138" s="9">
        <f t="shared" si="143"/>
        <v>5.2628164937692009E-3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2.242744257101021</v>
      </c>
      <c r="P138" s="9">
        <f t="shared" si="146"/>
        <v>1.1803151467577407E-2</v>
      </c>
      <c r="Q138" s="12">
        <f t="shared" si="147"/>
        <v>3.0688193815701257E-3</v>
      </c>
      <c r="R138" s="9">
        <f t="shared" si="148"/>
        <v>0.19735245833333334</v>
      </c>
      <c r="S138" s="13">
        <f t="shared" si="149"/>
        <v>1.5549942511416866E-2</v>
      </c>
      <c r="T138" s="2">
        <f t="shared" si="150"/>
        <v>0.01</v>
      </c>
      <c r="U138" s="14">
        <f t="shared" si="151"/>
        <v>1.5549942511416866E-4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5.6454994251141687E-3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1.92435365477419</v>
      </c>
      <c r="E139" s="10">
        <f t="shared" si="159"/>
        <v>-8.8766383446896509</v>
      </c>
      <c r="F139" s="7" t="s">
        <v>83</v>
      </c>
      <c r="G139" s="1">
        <v>4</v>
      </c>
      <c r="H139" s="9">
        <f t="shared" si="141"/>
        <v>1.92435365477419</v>
      </c>
      <c r="I139" s="9">
        <f t="shared" si="142"/>
        <v>275.07435365477414</v>
      </c>
      <c r="J139" s="9">
        <f t="shared" si="143"/>
        <v>2.2361881742974214E-2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2.9899890223001102</v>
      </c>
      <c r="P139" s="9">
        <f t="shared" si="146"/>
        <v>6.6861780929466152E-2</v>
      </c>
      <c r="Q139" s="12">
        <f t="shared" si="147"/>
        <v>1.73840630416612E-2</v>
      </c>
      <c r="R139" s="9">
        <f t="shared" si="148"/>
        <v>0.19735245833333334</v>
      </c>
      <c r="S139" s="13">
        <f t="shared" si="149"/>
        <v>8.8086376974838967E-2</v>
      </c>
      <c r="T139" s="2">
        <f t="shared" si="150"/>
        <v>0.01</v>
      </c>
      <c r="U139" s="14">
        <f t="shared" si="151"/>
        <v>8.8086376974838966E-4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6.3708637697483901E-3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7.2681768570666696</v>
      </c>
      <c r="E140" s="10">
        <f t="shared" si="159"/>
        <v>1.92435365477419</v>
      </c>
      <c r="F140" s="7" t="s">
        <v>83</v>
      </c>
      <c r="G140" s="1">
        <v>5</v>
      </c>
      <c r="H140" s="9">
        <f t="shared" si="141"/>
        <v>7.2681768570666696</v>
      </c>
      <c r="I140" s="9">
        <f t="shared" si="142"/>
        <v>280.41817685706667</v>
      </c>
      <c r="J140" s="9">
        <f t="shared" si="143"/>
        <v>4.3899539048206558E-2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3.6821751580373108</v>
      </c>
      <c r="P140" s="9">
        <f t="shared" si="146"/>
        <v>0.16164579213259508</v>
      </c>
      <c r="Q140" s="12">
        <f t="shared" si="147"/>
        <v>4.2027905954474726E-2</v>
      </c>
      <c r="R140" s="9">
        <f t="shared" si="148"/>
        <v>0.19735245833333334</v>
      </c>
      <c r="S140" s="13">
        <f t="shared" si="149"/>
        <v>0.21295861378878048</v>
      </c>
      <c r="T140" s="2">
        <f t="shared" si="150"/>
        <v>0.01</v>
      </c>
      <c r="U140" s="14">
        <f t="shared" si="151"/>
        <v>2.1295861378878046E-3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7.6195861378878047E-3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12.9539775792258</v>
      </c>
      <c r="E141" s="10">
        <f t="shared" si="159"/>
        <v>7.2681768570666696</v>
      </c>
      <c r="F141" s="7" t="s">
        <v>85</v>
      </c>
      <c r="G141" s="1">
        <v>6</v>
      </c>
      <c r="H141" s="9">
        <f t="shared" si="141"/>
        <v>12.9539775792258</v>
      </c>
      <c r="I141" s="9">
        <f t="shared" si="142"/>
        <v>286.10397757922578</v>
      </c>
      <c r="J141" s="9">
        <f t="shared" si="143"/>
        <v>8.7527121583013359E-2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4.279577282571382</v>
      </c>
      <c r="P141" s="9">
        <f t="shared" si="146"/>
        <v>0.37457908113552729</v>
      </c>
      <c r="Q141" s="12">
        <f t="shared" si="147"/>
        <v>9.7390561095237096E-2</v>
      </c>
      <c r="R141" s="9">
        <f t="shared" si="148"/>
        <v>0.19735245833333334</v>
      </c>
      <c r="S141" s="13">
        <f t="shared" si="149"/>
        <v>0.49348542155346226</v>
      </c>
      <c r="T141" s="2">
        <f t="shared" si="150"/>
        <v>0.01</v>
      </c>
      <c r="U141" s="14">
        <f t="shared" si="151"/>
        <v>4.9348542155346229E-3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1.0424854215534622E-2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14.660610909566699</v>
      </c>
      <c r="E142" s="10">
        <f t="shared" si="159"/>
        <v>12.9539775792258</v>
      </c>
      <c r="F142" s="7" t="s">
        <v>83</v>
      </c>
      <c r="G142" s="1">
        <v>7</v>
      </c>
      <c r="H142" s="9">
        <f t="shared" si="141"/>
        <v>14.660610909566699</v>
      </c>
      <c r="I142" s="9">
        <f t="shared" si="142"/>
        <v>287.81061090956666</v>
      </c>
      <c r="J142" s="9">
        <f t="shared" si="143"/>
        <v>0.10709867703592095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4.6640461181025215</v>
      </c>
      <c r="P142" s="9">
        <f t="shared" si="146"/>
        <v>0.49951316888330277</v>
      </c>
      <c r="Q142" s="12">
        <f t="shared" si="147"/>
        <v>0.12987342390965873</v>
      </c>
      <c r="R142" s="9">
        <f t="shared" si="148"/>
        <v>0.19735245833333334</v>
      </c>
      <c r="S142" s="13">
        <f t="shared" si="149"/>
        <v>0.65807857174142315</v>
      </c>
      <c r="T142" s="2">
        <f t="shared" si="150"/>
        <v>0.01</v>
      </c>
      <c r="U142" s="14">
        <f t="shared" si="151"/>
        <v>6.5807857174142318E-3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1.6530785717414231E-2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18.866161330967699</v>
      </c>
      <c r="E143" s="10">
        <f t="shared" si="159"/>
        <v>14.660610909566699</v>
      </c>
      <c r="F143" s="7" t="s">
        <v>83</v>
      </c>
      <c r="G143" s="1">
        <v>8</v>
      </c>
      <c r="H143" s="9">
        <f t="shared" si="141"/>
        <v>18.866161330967699</v>
      </c>
      <c r="I143" s="9">
        <f t="shared" si="142"/>
        <v>292.01616133096769</v>
      </c>
      <c r="J143" s="9">
        <f t="shared" si="143"/>
        <v>0.17433354929770831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4.9235808658858851</v>
      </c>
      <c r="P143" s="9">
        <f t="shared" si="146"/>
        <v>0.85834532760417026</v>
      </c>
      <c r="Q143" s="12">
        <f t="shared" si="147"/>
        <v>0.22316978517708427</v>
      </c>
      <c r="R143" s="9">
        <f t="shared" si="148"/>
        <v>0.19735245833333334</v>
      </c>
      <c r="S143" s="13">
        <f t="shared" si="149"/>
        <v>1.1308183696407004</v>
      </c>
      <c r="T143" s="2">
        <f t="shared" si="150"/>
        <v>0.01</v>
      </c>
      <c r="U143" s="14">
        <f t="shared" si="151"/>
        <v>1.1308183696407004E-2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2.1258183696407005E-2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16.326528519032301</v>
      </c>
      <c r="E144" s="10">
        <f t="shared" si="159"/>
        <v>18.866161330967699</v>
      </c>
      <c r="F144" s="7" t="s">
        <v>83</v>
      </c>
      <c r="G144" s="1">
        <v>9</v>
      </c>
      <c r="H144" s="9">
        <f t="shared" si="141"/>
        <v>16.326528519032301</v>
      </c>
      <c r="I144" s="9">
        <f t="shared" si="142"/>
        <v>289.47652851903229</v>
      </c>
      <c r="J144" s="9">
        <f t="shared" si="143"/>
        <v>0.13011817577547288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4.8242834549483815</v>
      </c>
      <c r="P144" s="9">
        <f t="shared" si="146"/>
        <v>0.62772696258167915</v>
      </c>
      <c r="Q144" s="12">
        <f t="shared" si="147"/>
        <v>0.16320901027123658</v>
      </c>
      <c r="R144" s="9">
        <f t="shared" si="148"/>
        <v>0.19735245833333334</v>
      </c>
      <c r="S144" s="13">
        <f t="shared" si="149"/>
        <v>0.82699253735959244</v>
      </c>
      <c r="T144" s="2">
        <f t="shared" si="150"/>
        <v>0.01</v>
      </c>
      <c r="U144" s="14">
        <f t="shared" si="151"/>
        <v>8.2699253735959242E-3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1.8219925373595923E-2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13.184980974</v>
      </c>
      <c r="E145" s="10">
        <f t="shared" si="159"/>
        <v>16.326528519032301</v>
      </c>
      <c r="F145" s="7" t="s">
        <v>83</v>
      </c>
      <c r="G145" s="1">
        <v>10</v>
      </c>
      <c r="H145" s="9">
        <f t="shared" si="141"/>
        <v>13.184980974</v>
      </c>
      <c r="I145" s="9">
        <f t="shared" si="142"/>
        <v>286.33498097399996</v>
      </c>
      <c r="J145" s="9">
        <f t="shared" si="143"/>
        <v>8.9963552406550878E-2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4.9556044090333691</v>
      </c>
      <c r="P145" s="9">
        <f t="shared" si="146"/>
        <v>0.44582377695820807</v>
      </c>
      <c r="Q145" s="12">
        <f t="shared" si="147"/>
        <v>0.1159141820091341</v>
      </c>
      <c r="R145" s="9">
        <f t="shared" si="148"/>
        <v>0.19735245833333334</v>
      </c>
      <c r="S145" s="13">
        <f t="shared" si="149"/>
        <v>0.58734602542093539</v>
      </c>
      <c r="T145" s="2">
        <f t="shared" si="150"/>
        <v>0.01</v>
      </c>
      <c r="U145" s="14">
        <f t="shared" si="151"/>
        <v>5.8734602542093537E-3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1.5823460254209352E-2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7.2087169952258003</v>
      </c>
      <c r="E146" s="10">
        <f t="shared" si="159"/>
        <v>13.184980974</v>
      </c>
      <c r="F146" s="7" t="s">
        <v>83</v>
      </c>
      <c r="G146" s="1">
        <v>11</v>
      </c>
      <c r="H146" s="9">
        <f t="shared" si="141"/>
        <v>7.2087169952258003</v>
      </c>
      <c r="I146" s="9">
        <f t="shared" si="142"/>
        <v>280.35871699522579</v>
      </c>
      <c r="J146" s="9">
        <f t="shared" si="143"/>
        <v>4.3577446050504655E-2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5.268828548741828</v>
      </c>
      <c r="P146" s="9">
        <f t="shared" si="146"/>
        <v>0.22960209183215574</v>
      </c>
      <c r="Q146" s="12">
        <f t="shared" si="147"/>
        <v>5.9696543876360496E-2</v>
      </c>
      <c r="R146" s="9">
        <f t="shared" si="148"/>
        <v>0.19735245833333334</v>
      </c>
      <c r="S146" s="13">
        <f t="shared" si="149"/>
        <v>0.30248695344616133</v>
      </c>
      <c r="T146" s="2">
        <f t="shared" si="150"/>
        <v>0.01</v>
      </c>
      <c r="U146" s="14">
        <f t="shared" si="151"/>
        <v>3.0248695344616133E-3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8.5148695344616152E-3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4.5585961463666704</v>
      </c>
      <c r="E147" s="10">
        <f t="shared" si="159"/>
        <v>7.2087169952258003</v>
      </c>
      <c r="F147" s="7" t="s">
        <v>85</v>
      </c>
      <c r="G147" s="1">
        <v>12</v>
      </c>
      <c r="H147" s="9">
        <f t="shared" si="141"/>
        <v>4.5585961463666704</v>
      </c>
      <c r="I147" s="9">
        <f t="shared" si="142"/>
        <v>277.70859614636663</v>
      </c>
      <c r="J147" s="9">
        <f t="shared" si="143"/>
        <v>3.1284420471948314E-2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5.7982743735763389</v>
      </c>
      <c r="P147" s="9">
        <f t="shared" si="146"/>
        <v>0.1813956535146849</v>
      </c>
      <c r="Q147" s="12">
        <f t="shared" si="147"/>
        <v>4.7162869913818073E-2</v>
      </c>
      <c r="R147" s="9">
        <f t="shared" si="148"/>
        <v>0.19735245833333334</v>
      </c>
      <c r="S147" s="13">
        <f t="shared" si="149"/>
        <v>0.23897786889565256</v>
      </c>
      <c r="T147" s="2">
        <f t="shared" si="150"/>
        <v>0.01</v>
      </c>
      <c r="U147" s="14">
        <f t="shared" si="151"/>
        <v>2.3897786889565255E-3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7.8797786889565243E-3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-4.4038430416129</v>
      </c>
      <c r="E148" s="10">
        <f t="shared" si="159"/>
        <v>4.5585961463666704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188473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4898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8211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90023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4887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470134.70944888936</v>
      </c>
      <c r="J13" s="6" t="s">
        <v>37</v>
      </c>
      <c r="K13" s="6">
        <f>I13/(10000*1000)</f>
        <v>4.701347094488894E-2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3.6909852748709699</v>
      </c>
      <c r="E26" s="7"/>
      <c r="F26" s="7"/>
      <c r="G26" s="1">
        <v>1</v>
      </c>
      <c r="H26" s="9">
        <f t="shared" ref="H26:H37" si="0">E27</f>
        <v>3.6909852748709699</v>
      </c>
      <c r="I26" s="9">
        <f t="shared" ref="I26:I37" si="1">H26+273.15</f>
        <v>276.84098527487095</v>
      </c>
      <c r="J26" s="9">
        <f t="shared" ref="J26:J37" si="2">EXP(($C$15*(I26-$C$13))/($C$16*I26*$C$13))</f>
        <v>2.8028998094348386E-2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1.1360739901574493</v>
      </c>
      <c r="Q26" s="12">
        <f t="shared" ref="Q26:Q37" si="6">P26*$B$28</f>
        <v>0.11360739901574493</v>
      </c>
      <c r="R26" s="9">
        <f t="shared" ref="R26:R37" si="7">L26*$B$28</f>
        <v>4.0532094166666672</v>
      </c>
      <c r="S26" s="13">
        <f t="shared" ref="S26:S37" si="8">Q26/R26</f>
        <v>2.8028998094348383E-2</v>
      </c>
      <c r="T26" s="2">
        <f t="shared" ref="T26:T37" si="9">$B$27/100</f>
        <v>0.34</v>
      </c>
      <c r="U26" s="14">
        <f t="shared" ref="U26:U37" si="10">S26*T26</f>
        <v>9.5298593520784514E-3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2.2429859352078453E-2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2.7064796172580601</v>
      </c>
      <c r="E27" s="10">
        <f t="shared" ref="E27:E38" si="18">D26</f>
        <v>3.6909852748709699</v>
      </c>
      <c r="F27" s="7" t="s">
        <v>83</v>
      </c>
      <c r="G27" s="1">
        <v>2</v>
      </c>
      <c r="H27" s="9">
        <f t="shared" si="0"/>
        <v>2.7064796172580601</v>
      </c>
      <c r="I27" s="9">
        <f t="shared" si="1"/>
        <v>275.85647961725806</v>
      </c>
      <c r="J27" s="9">
        <f t="shared" si="2"/>
        <v>2.4722591474978371E-2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79.928114343175878</v>
      </c>
      <c r="P27" s="9">
        <f t="shared" si="5"/>
        <v>1.9760301182716964</v>
      </c>
      <c r="Q27" s="12">
        <f t="shared" si="6"/>
        <v>0.19760301182716966</v>
      </c>
      <c r="R27" s="9">
        <f t="shared" si="7"/>
        <v>4.0532094166666672</v>
      </c>
      <c r="S27" s="13">
        <f t="shared" si="8"/>
        <v>4.8752233480617212E-2</v>
      </c>
      <c r="T27" s="2">
        <f t="shared" si="9"/>
        <v>0.34</v>
      </c>
      <c r="U27" s="14">
        <f t="shared" si="10"/>
        <v>1.6575759383409855E-2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2.9475759383409857E-2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-2.0163785802413798</v>
      </c>
      <c r="E28" s="10">
        <f t="shared" si="18"/>
        <v>2.7064796172580601</v>
      </c>
      <c r="F28" s="7" t="s">
        <v>83</v>
      </c>
      <c r="G28" s="1">
        <v>3</v>
      </c>
      <c r="H28" s="9">
        <f t="shared" si="0"/>
        <v>-2.0163785802413798</v>
      </c>
      <c r="I28" s="9">
        <f t="shared" si="1"/>
        <v>271.13362141975858</v>
      </c>
      <c r="J28" s="9">
        <f t="shared" si="2"/>
        <v>1.3368334274624487E-2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118.48417839157085</v>
      </c>
      <c r="P28" s="9">
        <f t="shared" si="5"/>
        <v>1.5839361029927586</v>
      </c>
      <c r="Q28" s="12">
        <f t="shared" si="6"/>
        <v>0.15839361029927587</v>
      </c>
      <c r="R28" s="9">
        <f t="shared" si="7"/>
        <v>4.0532094166666672</v>
      </c>
      <c r="S28" s="13">
        <f t="shared" si="8"/>
        <v>3.9078565654161963E-2</v>
      </c>
      <c r="T28" s="2">
        <f t="shared" si="9"/>
        <v>0.34</v>
      </c>
      <c r="U28" s="14">
        <f t="shared" si="10"/>
        <v>1.3286712322415068E-2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2.6186712322415068E-2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7.4609106009032304</v>
      </c>
      <c r="E29" s="10">
        <f t="shared" si="18"/>
        <v>-2.0163785802413798</v>
      </c>
      <c r="F29" s="7" t="s">
        <v>83</v>
      </c>
      <c r="G29" s="1">
        <v>4</v>
      </c>
      <c r="H29" s="9">
        <f t="shared" si="0"/>
        <v>7.4609106009032304</v>
      </c>
      <c r="I29" s="9">
        <f t="shared" si="1"/>
        <v>280.6109106009032</v>
      </c>
      <c r="J29" s="9">
        <f t="shared" si="2"/>
        <v>4.4959065287224632E-2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157.43233645524475</v>
      </c>
      <c r="P29" s="9">
        <f t="shared" si="5"/>
        <v>7.0780106930116631</v>
      </c>
      <c r="Q29" s="12">
        <f t="shared" si="6"/>
        <v>0.70780106930116637</v>
      </c>
      <c r="R29" s="9">
        <f t="shared" si="7"/>
        <v>4.0532094166666672</v>
      </c>
      <c r="S29" s="13">
        <f t="shared" si="8"/>
        <v>0.17462731296110956</v>
      </c>
      <c r="T29" s="2">
        <f t="shared" si="9"/>
        <v>0.34</v>
      </c>
      <c r="U29" s="14">
        <f t="shared" si="10"/>
        <v>5.9373286406777255E-2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7.2273286406777257E-2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7.0167765782333298</v>
      </c>
      <c r="E30" s="10">
        <f t="shared" si="18"/>
        <v>7.4609106009032304</v>
      </c>
      <c r="F30" s="7" t="s">
        <v>83</v>
      </c>
      <c r="G30" s="1">
        <v>5</v>
      </c>
      <c r="H30" s="9">
        <f t="shared" si="0"/>
        <v>7.0167765782333298</v>
      </c>
      <c r="I30" s="9">
        <f t="shared" si="1"/>
        <v>280.16677657823328</v>
      </c>
      <c r="J30" s="9">
        <f t="shared" si="2"/>
        <v>4.2552840020124036E-2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142.83660947412145</v>
      </c>
      <c r="O30" s="9">
        <f t="shared" si="19"/>
        <v>48.04981045477831</v>
      </c>
      <c r="P30" s="9">
        <f t="shared" si="5"/>
        <v>2.0446558972794646</v>
      </c>
      <c r="Q30" s="12">
        <f t="shared" si="6"/>
        <v>0.20446558972794648</v>
      </c>
      <c r="R30" s="9">
        <f t="shared" si="7"/>
        <v>4.0532094166666672</v>
      </c>
      <c r="S30" s="13">
        <f t="shared" si="8"/>
        <v>5.0445355447757162E-2</v>
      </c>
      <c r="T30" s="2">
        <f t="shared" si="9"/>
        <v>0.34</v>
      </c>
      <c r="U30" s="14">
        <f t="shared" si="10"/>
        <v>1.7151420852237437E-2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3.0051420852237436E-2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13.467313408193499</v>
      </c>
      <c r="E31" s="10">
        <f t="shared" si="18"/>
        <v>7.0167765782333298</v>
      </c>
      <c r="F31" s="7" t="s">
        <v>85</v>
      </c>
      <c r="G31" s="1">
        <v>6</v>
      </c>
      <c r="H31" s="9">
        <f t="shared" si="0"/>
        <v>13.467313408193499</v>
      </c>
      <c r="I31" s="9">
        <f t="shared" si="1"/>
        <v>286.61731340819347</v>
      </c>
      <c r="J31" s="9">
        <f t="shared" si="2"/>
        <v>9.3028057057543342E-2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86.537248724165508</v>
      </c>
      <c r="P31" s="9">
        <f t="shared" si="5"/>
        <v>8.0503921119144888</v>
      </c>
      <c r="Q31" s="12">
        <f t="shared" si="6"/>
        <v>0.80503921119144894</v>
      </c>
      <c r="R31" s="9">
        <f t="shared" si="7"/>
        <v>4.0532094166666672</v>
      </c>
      <c r="S31" s="13">
        <f t="shared" si="8"/>
        <v>0.1986177195486504</v>
      </c>
      <c r="T31" s="2">
        <f t="shared" si="9"/>
        <v>0.34</v>
      </c>
      <c r="U31" s="14">
        <f t="shared" si="10"/>
        <v>6.7530024646541148E-2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8.0430024646541143E-2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14.169652561933299</v>
      </c>
      <c r="E32" s="10">
        <f t="shared" si="18"/>
        <v>13.467313408193499</v>
      </c>
      <c r="F32" s="7" t="s">
        <v>83</v>
      </c>
      <c r="G32" s="1">
        <v>7</v>
      </c>
      <c r="H32" s="9">
        <f t="shared" si="0"/>
        <v>14.169652561933299</v>
      </c>
      <c r="I32" s="9">
        <f t="shared" si="1"/>
        <v>287.31965256193325</v>
      </c>
      <c r="J32" s="9">
        <f t="shared" si="2"/>
        <v>0.10108306253363507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119.01895077891768</v>
      </c>
      <c r="P32" s="9">
        <f t="shared" si="5"/>
        <v>12.03080004427297</v>
      </c>
      <c r="Q32" s="12">
        <f t="shared" si="6"/>
        <v>1.2030800044272971</v>
      </c>
      <c r="R32" s="9">
        <f t="shared" si="7"/>
        <v>4.0532094166666672</v>
      </c>
      <c r="S32" s="13">
        <f t="shared" si="8"/>
        <v>0.2968215753867221</v>
      </c>
      <c r="T32" s="2">
        <f t="shared" si="9"/>
        <v>0.34</v>
      </c>
      <c r="U32" s="14">
        <f t="shared" si="10"/>
        <v>0.10091933563148552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0.12656933563148551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15.915229240322599</v>
      </c>
      <c r="E33" s="10">
        <f t="shared" si="18"/>
        <v>14.169652561933299</v>
      </c>
      <c r="F33" s="7" t="s">
        <v>83</v>
      </c>
      <c r="G33" s="1">
        <v>8</v>
      </c>
      <c r="H33" s="9">
        <f t="shared" si="0"/>
        <v>15.915229240322599</v>
      </c>
      <c r="I33" s="9">
        <f t="shared" si="1"/>
        <v>289.06522924032259</v>
      </c>
      <c r="J33" s="9">
        <f t="shared" si="2"/>
        <v>0.1240375056477694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147.52024490131137</v>
      </c>
      <c r="P33" s="9">
        <f t="shared" si="5"/>
        <v>18.298043210106734</v>
      </c>
      <c r="Q33" s="12">
        <f t="shared" si="6"/>
        <v>1.8298043210106734</v>
      </c>
      <c r="R33" s="9">
        <f t="shared" si="7"/>
        <v>4.0532094166666672</v>
      </c>
      <c r="S33" s="13">
        <f t="shared" si="8"/>
        <v>0.45144578848716194</v>
      </c>
      <c r="T33" s="2">
        <f t="shared" si="9"/>
        <v>0.34</v>
      </c>
      <c r="U33" s="14">
        <f t="shared" si="10"/>
        <v>0.15349156808563508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0.17914156808563508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17.6775426548387</v>
      </c>
      <c r="E34" s="10">
        <f t="shared" si="18"/>
        <v>15.915229240322599</v>
      </c>
      <c r="F34" s="7" t="s">
        <v>83</v>
      </c>
      <c r="G34" s="1">
        <v>9</v>
      </c>
      <c r="H34" s="9">
        <f t="shared" si="0"/>
        <v>17.6775426548387</v>
      </c>
      <c r="I34" s="9">
        <f t="shared" si="1"/>
        <v>290.82754265483868</v>
      </c>
      <c r="J34" s="9">
        <f t="shared" si="2"/>
        <v>0.1521239284849514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169.75429585787131</v>
      </c>
      <c r="P34" s="9">
        <f t="shared" si="5"/>
        <v>25.823690363096098</v>
      </c>
      <c r="Q34" s="12">
        <f t="shared" si="6"/>
        <v>2.5823690363096099</v>
      </c>
      <c r="R34" s="9">
        <f t="shared" si="7"/>
        <v>4.0532094166666672</v>
      </c>
      <c r="S34" s="13">
        <f t="shared" si="8"/>
        <v>0.63711710174435876</v>
      </c>
      <c r="T34" s="2">
        <f t="shared" si="9"/>
        <v>0.34</v>
      </c>
      <c r="U34" s="14">
        <f t="shared" si="10"/>
        <v>0.21661981459308199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0.242269814593082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12.549817982866699</v>
      </c>
      <c r="E35" s="10">
        <f t="shared" si="18"/>
        <v>17.6775426548387</v>
      </c>
      <c r="F35" s="7" t="s">
        <v>83</v>
      </c>
      <c r="G35" s="1">
        <v>10</v>
      </c>
      <c r="H35" s="9">
        <f t="shared" si="0"/>
        <v>12.549817982866699</v>
      </c>
      <c r="I35" s="9">
        <f t="shared" si="1"/>
        <v>285.69981798286665</v>
      </c>
      <c r="J35" s="9">
        <f t="shared" si="2"/>
        <v>8.3413112672130307E-2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184.46269966144189</v>
      </c>
      <c r="P35" s="9">
        <f t="shared" si="5"/>
        <v>15.386607950665185</v>
      </c>
      <c r="Q35" s="12">
        <f t="shared" si="6"/>
        <v>1.5386607950665185</v>
      </c>
      <c r="R35" s="9">
        <f t="shared" si="7"/>
        <v>4.0532094166666672</v>
      </c>
      <c r="S35" s="13">
        <f t="shared" si="8"/>
        <v>0.37961542000262671</v>
      </c>
      <c r="T35" s="2">
        <f t="shared" si="9"/>
        <v>0.34</v>
      </c>
      <c r="U35" s="14">
        <f t="shared" si="10"/>
        <v>0.1290692428008931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0.15471924280089311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8.9860111168387107</v>
      </c>
      <c r="E36" s="10">
        <f t="shared" si="18"/>
        <v>12.549817982866699</v>
      </c>
      <c r="F36" s="7" t="s">
        <v>83</v>
      </c>
      <c r="G36" s="1">
        <v>11</v>
      </c>
      <c r="H36" s="9">
        <f t="shared" si="0"/>
        <v>8.9860111168387107</v>
      </c>
      <c r="I36" s="9">
        <f t="shared" si="1"/>
        <v>282.13601111683869</v>
      </c>
      <c r="J36" s="9">
        <f t="shared" si="2"/>
        <v>5.4234494582504802E-2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160.62228712523785</v>
      </c>
      <c r="O36" s="9">
        <f t="shared" si="19"/>
        <v>48.985898752205514</v>
      </c>
      <c r="P36" s="9">
        <f t="shared" si="5"/>
        <v>2.6567254604956188</v>
      </c>
      <c r="Q36" s="12">
        <f t="shared" si="6"/>
        <v>0.26567254604956186</v>
      </c>
      <c r="R36" s="9">
        <f t="shared" si="7"/>
        <v>4.0532094166666672</v>
      </c>
      <c r="S36" s="13">
        <f t="shared" si="8"/>
        <v>6.5546217512750485E-2</v>
      </c>
      <c r="T36" s="2">
        <f t="shared" si="9"/>
        <v>0.34</v>
      </c>
      <c r="U36" s="14">
        <f t="shared" si="10"/>
        <v>2.2285713954335165E-2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3.5185713954335167E-2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5.0053590344999996</v>
      </c>
      <c r="E37" s="10">
        <f t="shared" si="18"/>
        <v>8.9860111168387107</v>
      </c>
      <c r="F37" s="7" t="s">
        <v>85</v>
      </c>
      <c r="G37" s="1">
        <v>12</v>
      </c>
      <c r="H37" s="9">
        <f t="shared" si="0"/>
        <v>5.0053590344999996</v>
      </c>
      <c r="I37" s="9">
        <f t="shared" si="1"/>
        <v>278.15535903449995</v>
      </c>
      <c r="J37" s="9">
        <f t="shared" si="2"/>
        <v>3.3096720179309244E-2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86.86126745837656</v>
      </c>
      <c r="P37" s="9">
        <f t="shared" si="5"/>
        <v>2.8748230634900289</v>
      </c>
      <c r="Q37" s="12">
        <f t="shared" si="6"/>
        <v>0.2874823063490029</v>
      </c>
      <c r="R37" s="9">
        <f t="shared" si="7"/>
        <v>4.0532094166666672</v>
      </c>
      <c r="S37" s="13">
        <f t="shared" si="8"/>
        <v>7.0927079456315503E-2</v>
      </c>
      <c r="T37" s="2">
        <f t="shared" si="9"/>
        <v>0.34</v>
      </c>
      <c r="U37" s="14">
        <f t="shared" si="10"/>
        <v>2.4115207015147272E-2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3.7015207015147274E-2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2.5939974276129001</v>
      </c>
      <c r="E38" s="10">
        <f t="shared" si="18"/>
        <v>5.0053590344999996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3.6909852748709699</v>
      </c>
      <c r="E42" s="7"/>
      <c r="F42" s="7"/>
      <c r="G42" s="1">
        <v>1</v>
      </c>
      <c r="H42" s="9">
        <f t="shared" ref="H42:H53" si="20">E43</f>
        <v>3.6909852748709699</v>
      </c>
      <c r="I42" s="9">
        <f t="shared" ref="I42:I53" si="21">H42+273.15</f>
        <v>276.84098527487095</v>
      </c>
      <c r="J42" s="9">
        <f t="shared" ref="J42:J53" si="22">EXP(($C$15*(I42-$C$13))/($C$16*I42*$C$13))</f>
        <v>2.8028998094348386E-2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1.6496817190904922</v>
      </c>
      <c r="Q42" s="12">
        <f t="shared" ref="Q42:Q53" si="26">P42*$B$44</f>
        <v>0.3959236125817181</v>
      </c>
      <c r="R42" s="9">
        <f t="shared" ref="R42:R53" si="27">L42*$B$44</f>
        <v>14.125500000000001</v>
      </c>
      <c r="S42" s="13">
        <f t="shared" ref="S42:S53" si="28">Q42/R42</f>
        <v>2.8028998094348383E-2</v>
      </c>
      <c r="T42" s="2">
        <f t="shared" ref="T42:T53" si="29">$B$43/100</f>
        <v>0.43</v>
      </c>
      <c r="U42" s="14">
        <f t="shared" ref="U42:U53" si="30">S42*T42</f>
        <v>1.2052469180569804E-2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2.0472469180569802E-2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15706.083333333334</v>
      </c>
      <c r="AU42" s="1">
        <f t="shared" ref="AU42:AU53" si="38">AT42*10000*AS42*0.67*AR42*AQ42</f>
        <v>70769854.056772053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2.7064796172580601</v>
      </c>
      <c r="E43" s="10">
        <f t="shared" ref="E43:E54" si="39">D42</f>
        <v>3.6909852748709699</v>
      </c>
      <c r="F43" s="7" t="s">
        <v>83</v>
      </c>
      <c r="G43" s="1">
        <v>2</v>
      </c>
      <c r="H43" s="9">
        <f t="shared" si="20"/>
        <v>2.7064796172580601</v>
      </c>
      <c r="I43" s="9">
        <f t="shared" si="21"/>
        <v>275.85647961725806</v>
      </c>
      <c r="J43" s="9">
        <f t="shared" si="22"/>
        <v>2.4722591474978371E-2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116.06281828090951</v>
      </c>
      <c r="P43" s="9">
        <f t="shared" si="25"/>
        <v>2.8693736417935773</v>
      </c>
      <c r="Q43" s="12">
        <f t="shared" si="26"/>
        <v>0.68864967403045851</v>
      </c>
      <c r="R43" s="9">
        <f t="shared" si="27"/>
        <v>14.125500000000001</v>
      </c>
      <c r="S43" s="13">
        <f t="shared" si="28"/>
        <v>4.8752233480617219E-2</v>
      </c>
      <c r="T43" s="2">
        <f t="shared" si="29"/>
        <v>0.43</v>
      </c>
      <c r="U43" s="14">
        <f t="shared" si="30"/>
        <v>2.0963460396665405E-2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2.9383460396665402E-2</v>
      </c>
      <c r="AR43" s="9">
        <f t="shared" si="35"/>
        <v>136.875</v>
      </c>
      <c r="AS43" s="1">
        <f t="shared" si="36"/>
        <v>0.24</v>
      </c>
      <c r="AT43" s="1">
        <f t="shared" si="37"/>
        <v>15706.083333333334</v>
      </c>
      <c r="AU43" s="1">
        <f t="shared" si="38"/>
        <v>101573639.48695295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-2.0163785802413798</v>
      </c>
      <c r="E44" s="10">
        <f t="shared" si="39"/>
        <v>2.7064796172580601</v>
      </c>
      <c r="F44" s="7" t="s">
        <v>83</v>
      </c>
      <c r="G44" s="1">
        <v>3</v>
      </c>
      <c r="H44" s="9">
        <f t="shared" si="20"/>
        <v>-2.0163785802413798</v>
      </c>
      <c r="I44" s="9">
        <f t="shared" si="21"/>
        <v>271.13362141975858</v>
      </c>
      <c r="J44" s="9">
        <f t="shared" si="22"/>
        <v>1.3368334274624487E-2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172.04969463911596</v>
      </c>
      <c r="P44" s="9">
        <f t="shared" si="25"/>
        <v>2.3000178297827709</v>
      </c>
      <c r="Q44" s="12">
        <f t="shared" si="26"/>
        <v>0.55200427914786498</v>
      </c>
      <c r="R44" s="9">
        <f t="shared" si="27"/>
        <v>14.125500000000001</v>
      </c>
      <c r="S44" s="13">
        <f t="shared" si="28"/>
        <v>3.9078565654161977E-2</v>
      </c>
      <c r="T44" s="2">
        <f t="shared" si="29"/>
        <v>0.43</v>
      </c>
      <c r="U44" s="14">
        <f t="shared" si="30"/>
        <v>1.680378323128965E-2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2.5223783231289647E-2</v>
      </c>
      <c r="AR44" s="9">
        <f t="shared" si="35"/>
        <v>136.875</v>
      </c>
      <c r="AS44" s="1">
        <f t="shared" si="36"/>
        <v>0.24</v>
      </c>
      <c r="AT44" s="1">
        <f t="shared" si="37"/>
        <v>15706.083333333334</v>
      </c>
      <c r="AU44" s="1">
        <f t="shared" si="38"/>
        <v>87194340.960699841</v>
      </c>
    </row>
    <row r="45" spans="1:48" x14ac:dyDescent="0.15">
      <c r="C45" s="7">
        <v>3</v>
      </c>
      <c r="D45" s="8">
        <v>7.4609106009032304</v>
      </c>
      <c r="E45" s="10">
        <f t="shared" si="39"/>
        <v>-2.0163785802413798</v>
      </c>
      <c r="F45" s="7" t="s">
        <v>83</v>
      </c>
      <c r="G45" s="1">
        <v>4</v>
      </c>
      <c r="H45" s="9">
        <f t="shared" si="20"/>
        <v>7.4609106009032304</v>
      </c>
      <c r="I45" s="9">
        <f t="shared" si="21"/>
        <v>280.6109106009032</v>
      </c>
      <c r="J45" s="9">
        <f t="shared" si="22"/>
        <v>4.4959065287224632E-2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228.60592680933317</v>
      </c>
      <c r="P45" s="9">
        <f t="shared" si="25"/>
        <v>10.277908788467306</v>
      </c>
      <c r="Q45" s="12">
        <f t="shared" si="26"/>
        <v>2.4666981092321532</v>
      </c>
      <c r="R45" s="9">
        <f t="shared" si="27"/>
        <v>14.125500000000001</v>
      </c>
      <c r="S45" s="13">
        <f t="shared" si="28"/>
        <v>0.17462731296110956</v>
      </c>
      <c r="T45" s="2">
        <f t="shared" si="29"/>
        <v>0.43</v>
      </c>
      <c r="U45" s="14">
        <f t="shared" si="30"/>
        <v>7.5089744573277106E-2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8.3509744573277117E-2</v>
      </c>
      <c r="AR45" s="9">
        <f t="shared" si="35"/>
        <v>136.875</v>
      </c>
      <c r="AS45" s="1">
        <f t="shared" si="36"/>
        <v>0.24</v>
      </c>
      <c r="AT45" s="1">
        <f t="shared" si="37"/>
        <v>15706.083333333334</v>
      </c>
      <c r="AU45" s="1">
        <f t="shared" si="38"/>
        <v>288679024.676624</v>
      </c>
    </row>
    <row r="46" spans="1:48" x14ac:dyDescent="0.15">
      <c r="C46" s="7">
        <v>4</v>
      </c>
      <c r="D46" s="8">
        <v>7.0167765782333298</v>
      </c>
      <c r="E46" s="10">
        <f t="shared" si="39"/>
        <v>7.4609106009032304</v>
      </c>
      <c r="F46" s="7" t="s">
        <v>83</v>
      </c>
      <c r="G46" s="1">
        <v>5</v>
      </c>
      <c r="H46" s="9">
        <f t="shared" si="20"/>
        <v>7.0167765782333298</v>
      </c>
      <c r="I46" s="9">
        <f t="shared" si="21"/>
        <v>280.16677657823328</v>
      </c>
      <c r="J46" s="9">
        <f t="shared" si="22"/>
        <v>4.2552840020124036E-2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207.41161711982258</v>
      </c>
      <c r="O46" s="9">
        <f t="shared" si="40"/>
        <v>69.772650901043306</v>
      </c>
      <c r="P46" s="9">
        <f t="shared" si="25"/>
        <v>2.969024451572059</v>
      </c>
      <c r="Q46" s="12">
        <f t="shared" si="26"/>
        <v>0.71256586837729408</v>
      </c>
      <c r="R46" s="9">
        <f t="shared" si="27"/>
        <v>14.125500000000001</v>
      </c>
      <c r="S46" s="13">
        <f t="shared" si="28"/>
        <v>5.0445355447757183E-2</v>
      </c>
      <c r="T46" s="2">
        <f t="shared" si="29"/>
        <v>0.43</v>
      </c>
      <c r="U46" s="14">
        <f t="shared" si="30"/>
        <v>2.1691502842535588E-2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3.0111502842535588E-2</v>
      </c>
      <c r="AR46" s="9">
        <f t="shared" si="35"/>
        <v>136.875</v>
      </c>
      <c r="AS46" s="1">
        <f t="shared" si="36"/>
        <v>0.24</v>
      </c>
      <c r="AT46" s="1">
        <f t="shared" si="37"/>
        <v>15706.083333333334</v>
      </c>
      <c r="AU46" s="1">
        <f t="shared" si="38"/>
        <v>104090358.75451784</v>
      </c>
    </row>
    <row r="47" spans="1:48" x14ac:dyDescent="0.15">
      <c r="C47" s="7">
        <v>5</v>
      </c>
      <c r="D47" s="8">
        <v>13.467313408193499</v>
      </c>
      <c r="E47" s="10">
        <f t="shared" si="39"/>
        <v>7.0167765782333298</v>
      </c>
      <c r="F47" s="7" t="s">
        <v>85</v>
      </c>
      <c r="G47" s="1">
        <v>6</v>
      </c>
      <c r="H47" s="9">
        <f t="shared" si="20"/>
        <v>13.467313408193499</v>
      </c>
      <c r="I47" s="9">
        <f t="shared" si="21"/>
        <v>286.61731340819347</v>
      </c>
      <c r="J47" s="9">
        <f t="shared" si="22"/>
        <v>9.3028057057543342E-2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125.65987644947127</v>
      </c>
      <c r="P47" s="9">
        <f t="shared" si="25"/>
        <v>11.689894156185261</v>
      </c>
      <c r="Q47" s="12">
        <f t="shared" si="26"/>
        <v>2.8055745974844624</v>
      </c>
      <c r="R47" s="9">
        <f t="shared" si="27"/>
        <v>14.125500000000001</v>
      </c>
      <c r="S47" s="13">
        <f t="shared" si="28"/>
        <v>0.19861771954865048</v>
      </c>
      <c r="T47" s="2">
        <f t="shared" si="29"/>
        <v>0.43</v>
      </c>
      <c r="U47" s="14">
        <f t="shared" si="30"/>
        <v>8.5405619405919703E-2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9.3825619405919714E-2</v>
      </c>
      <c r="AR47" s="9">
        <f t="shared" si="35"/>
        <v>136.875</v>
      </c>
      <c r="AS47" s="1">
        <f t="shared" si="36"/>
        <v>0.24</v>
      </c>
      <c r="AT47" s="1">
        <f t="shared" si="37"/>
        <v>15706.083333333334</v>
      </c>
      <c r="AU47" s="1">
        <f t="shared" si="38"/>
        <v>324339254.51675141</v>
      </c>
    </row>
    <row r="48" spans="1:48" x14ac:dyDescent="0.15">
      <c r="C48" s="7">
        <v>6</v>
      </c>
      <c r="D48" s="8">
        <v>14.169652561933299</v>
      </c>
      <c r="E48" s="10">
        <f t="shared" si="39"/>
        <v>13.467313408193499</v>
      </c>
      <c r="F48" s="7" t="s">
        <v>83</v>
      </c>
      <c r="G48" s="1">
        <v>7</v>
      </c>
      <c r="H48" s="9">
        <f t="shared" si="20"/>
        <v>14.169652561933299</v>
      </c>
      <c r="I48" s="9">
        <f t="shared" si="21"/>
        <v>287.31965256193325</v>
      </c>
      <c r="J48" s="9">
        <f t="shared" si="22"/>
        <v>0.10108306253363507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172.82623229328601</v>
      </c>
      <c r="P48" s="9">
        <f t="shared" si="25"/>
        <v>17.469804846354769</v>
      </c>
      <c r="Q48" s="12">
        <f t="shared" si="26"/>
        <v>4.1927531631251442</v>
      </c>
      <c r="R48" s="9">
        <f t="shared" si="27"/>
        <v>14.125500000000001</v>
      </c>
      <c r="S48" s="13">
        <f t="shared" si="28"/>
        <v>0.29682157538672216</v>
      </c>
      <c r="T48" s="2">
        <f t="shared" si="29"/>
        <v>0.43</v>
      </c>
      <c r="U48" s="14">
        <f t="shared" si="30"/>
        <v>0.12763327741629052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0.14323327741629049</v>
      </c>
      <c r="AR48" s="9">
        <f t="shared" si="35"/>
        <v>136.875</v>
      </c>
      <c r="AS48" s="1">
        <f t="shared" si="36"/>
        <v>0.24</v>
      </c>
      <c r="AT48" s="1">
        <f t="shared" si="37"/>
        <v>15706.083333333334</v>
      </c>
      <c r="AU48" s="1">
        <f t="shared" si="38"/>
        <v>495133149.27564079</v>
      </c>
    </row>
    <row r="49" spans="1:48" x14ac:dyDescent="0.15">
      <c r="C49" s="7">
        <v>7</v>
      </c>
      <c r="D49" s="8">
        <v>15.915229240322599</v>
      </c>
      <c r="E49" s="10">
        <f t="shared" si="39"/>
        <v>14.169652561933299</v>
      </c>
      <c r="F49" s="7" t="s">
        <v>83</v>
      </c>
      <c r="G49" s="1">
        <v>8</v>
      </c>
      <c r="H49" s="9">
        <f t="shared" si="20"/>
        <v>15.915229240322599</v>
      </c>
      <c r="I49" s="9">
        <f t="shared" si="21"/>
        <v>289.06522924032259</v>
      </c>
      <c r="J49" s="9">
        <f t="shared" si="22"/>
        <v>0.1240375056477694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214.21267744693122</v>
      </c>
      <c r="P49" s="9">
        <f t="shared" si="25"/>
        <v>26.570406188647535</v>
      </c>
      <c r="Q49" s="12">
        <f t="shared" si="26"/>
        <v>6.3768974852754079</v>
      </c>
      <c r="R49" s="9">
        <f t="shared" si="27"/>
        <v>14.125500000000001</v>
      </c>
      <c r="S49" s="13">
        <f t="shared" si="28"/>
        <v>0.45144578848716205</v>
      </c>
      <c r="T49" s="2">
        <f t="shared" si="29"/>
        <v>0.43</v>
      </c>
      <c r="U49" s="14">
        <f t="shared" si="30"/>
        <v>0.19412168904947968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0.20972168904947969</v>
      </c>
      <c r="AR49" s="9">
        <f t="shared" si="35"/>
        <v>136.875</v>
      </c>
      <c r="AS49" s="1">
        <f t="shared" si="36"/>
        <v>0.24</v>
      </c>
      <c r="AT49" s="1">
        <f t="shared" si="37"/>
        <v>15706.083333333334</v>
      </c>
      <c r="AU49" s="1">
        <f t="shared" si="38"/>
        <v>724972312.60495746</v>
      </c>
    </row>
    <row r="50" spans="1:48" x14ac:dyDescent="0.15">
      <c r="C50" s="7">
        <v>8</v>
      </c>
      <c r="D50" s="8">
        <v>17.6775426548387</v>
      </c>
      <c r="E50" s="10">
        <f t="shared" si="39"/>
        <v>15.915229240322599</v>
      </c>
      <c r="F50" s="7" t="s">
        <v>83</v>
      </c>
      <c r="G50" s="1">
        <v>9</v>
      </c>
      <c r="H50" s="9">
        <f t="shared" si="20"/>
        <v>17.6775426548387</v>
      </c>
      <c r="I50" s="9">
        <f t="shared" si="21"/>
        <v>290.82754265483868</v>
      </c>
      <c r="J50" s="9">
        <f t="shared" si="22"/>
        <v>0.1521239284849514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246.49852125828372</v>
      </c>
      <c r="P50" s="9">
        <f t="shared" si="25"/>
        <v>37.498323419541428</v>
      </c>
      <c r="Q50" s="12">
        <f t="shared" si="26"/>
        <v>8.9995976206899417</v>
      </c>
      <c r="R50" s="9">
        <f t="shared" si="27"/>
        <v>14.125500000000001</v>
      </c>
      <c r="S50" s="13">
        <f t="shared" si="28"/>
        <v>0.63711710174435887</v>
      </c>
      <c r="T50" s="2">
        <f t="shared" si="29"/>
        <v>0.43</v>
      </c>
      <c r="U50" s="14">
        <f t="shared" si="30"/>
        <v>0.27396035375007433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0.28956035375007433</v>
      </c>
      <c r="AR50" s="9">
        <f t="shared" si="35"/>
        <v>136.875</v>
      </c>
      <c r="AS50" s="1">
        <f t="shared" si="36"/>
        <v>0.24</v>
      </c>
      <c r="AT50" s="1">
        <f t="shared" si="37"/>
        <v>15706.083333333334</v>
      </c>
      <c r="AU50" s="1">
        <f t="shared" si="38"/>
        <v>1000961036.7355649</v>
      </c>
    </row>
    <row r="51" spans="1:48" x14ac:dyDescent="0.15">
      <c r="C51" s="7">
        <v>9</v>
      </c>
      <c r="D51" s="8">
        <v>12.549817982866699</v>
      </c>
      <c r="E51" s="10">
        <f t="shared" si="39"/>
        <v>17.6775426548387</v>
      </c>
      <c r="F51" s="7" t="s">
        <v>83</v>
      </c>
      <c r="G51" s="1">
        <v>10</v>
      </c>
      <c r="H51" s="9">
        <f t="shared" si="20"/>
        <v>12.549817982866699</v>
      </c>
      <c r="I51" s="9">
        <f t="shared" si="21"/>
        <v>285.69981798286665</v>
      </c>
      <c r="J51" s="9">
        <f t="shared" si="22"/>
        <v>8.3413112672130307E-2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267.85644783874233</v>
      </c>
      <c r="P51" s="9">
        <f t="shared" si="25"/>
        <v>22.342740063529607</v>
      </c>
      <c r="Q51" s="12">
        <f t="shared" si="26"/>
        <v>5.3622576152471053</v>
      </c>
      <c r="R51" s="9">
        <f t="shared" si="27"/>
        <v>14.125500000000001</v>
      </c>
      <c r="S51" s="13">
        <f t="shared" si="28"/>
        <v>0.37961542000262682</v>
      </c>
      <c r="T51" s="2">
        <f t="shared" si="29"/>
        <v>0.43</v>
      </c>
      <c r="U51" s="14">
        <f t="shared" si="30"/>
        <v>0.16323463060112953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0.17883463060112953</v>
      </c>
      <c r="AR51" s="9">
        <f t="shared" si="35"/>
        <v>136.875</v>
      </c>
      <c r="AS51" s="1">
        <f t="shared" si="36"/>
        <v>0.24</v>
      </c>
      <c r="AT51" s="1">
        <f t="shared" si="37"/>
        <v>15706.083333333334</v>
      </c>
      <c r="AU51" s="1">
        <f t="shared" si="38"/>
        <v>618200989.64664447</v>
      </c>
    </row>
    <row r="52" spans="1:48" x14ac:dyDescent="0.15">
      <c r="C52" s="7">
        <v>10</v>
      </c>
      <c r="D52" s="8">
        <v>8.9860111168387107</v>
      </c>
      <c r="E52" s="10">
        <f t="shared" si="39"/>
        <v>12.549817982866699</v>
      </c>
      <c r="F52" s="7" t="s">
        <v>83</v>
      </c>
      <c r="G52" s="1">
        <v>11</v>
      </c>
      <c r="H52" s="9">
        <f t="shared" si="20"/>
        <v>8.9860111168387107</v>
      </c>
      <c r="I52" s="9">
        <f t="shared" si="21"/>
        <v>282.13601111683869</v>
      </c>
      <c r="J52" s="9">
        <f t="shared" si="22"/>
        <v>5.4234494582504802E-2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233.23802238645206</v>
      </c>
      <c r="O52" s="9">
        <f t="shared" si="40"/>
        <v>71.131935388760638</v>
      </c>
      <c r="P52" s="9">
        <f t="shared" si="25"/>
        <v>3.8578045644848205</v>
      </c>
      <c r="Q52" s="12">
        <f t="shared" si="26"/>
        <v>0.92587309547635688</v>
      </c>
      <c r="R52" s="9">
        <f t="shared" si="27"/>
        <v>14.125500000000001</v>
      </c>
      <c r="S52" s="13">
        <f t="shared" si="28"/>
        <v>6.5546217512750471E-2</v>
      </c>
      <c r="T52" s="2">
        <f t="shared" si="29"/>
        <v>0.43</v>
      </c>
      <c r="U52" s="14">
        <f t="shared" si="30"/>
        <v>2.8184873530482702E-2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3.6604873530482702E-2</v>
      </c>
      <c r="AR52" s="9">
        <f t="shared" si="35"/>
        <v>136.875</v>
      </c>
      <c r="AS52" s="1">
        <f t="shared" si="36"/>
        <v>0.24</v>
      </c>
      <c r="AT52" s="1">
        <f t="shared" si="37"/>
        <v>15706.083333333334</v>
      </c>
      <c r="AU52" s="1">
        <f t="shared" si="38"/>
        <v>126536840.02013277</v>
      </c>
    </row>
    <row r="53" spans="1:48" x14ac:dyDescent="0.15">
      <c r="C53" s="7">
        <v>11</v>
      </c>
      <c r="D53" s="8">
        <v>5.0053590344999996</v>
      </c>
      <c r="E53" s="10">
        <f t="shared" si="39"/>
        <v>8.9860111168387107</v>
      </c>
      <c r="F53" s="7" t="s">
        <v>85</v>
      </c>
      <c r="G53" s="1">
        <v>12</v>
      </c>
      <c r="H53" s="9">
        <f t="shared" si="20"/>
        <v>5.0053590344999996</v>
      </c>
      <c r="I53" s="9">
        <f t="shared" si="21"/>
        <v>278.15535903449995</v>
      </c>
      <c r="J53" s="9">
        <f t="shared" si="22"/>
        <v>3.3096720179309244E-2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126.13038082427583</v>
      </c>
      <c r="P53" s="9">
        <f t="shared" si="25"/>
        <v>4.17450192025077</v>
      </c>
      <c r="Q53" s="12">
        <f t="shared" si="26"/>
        <v>1.0018804608601848</v>
      </c>
      <c r="R53" s="9">
        <f t="shared" si="27"/>
        <v>14.125500000000001</v>
      </c>
      <c r="S53" s="13">
        <f t="shared" si="28"/>
        <v>7.0927079456315517E-2</v>
      </c>
      <c r="T53" s="2">
        <f t="shared" si="29"/>
        <v>0.43</v>
      </c>
      <c r="U53" s="14">
        <f t="shared" si="30"/>
        <v>3.0498644166215672E-2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3.8918644166215668E-2</v>
      </c>
      <c r="AR53" s="9">
        <f t="shared" si="35"/>
        <v>136.875</v>
      </c>
      <c r="AS53" s="1">
        <f t="shared" si="36"/>
        <v>0.24</v>
      </c>
      <c r="AT53" s="1">
        <f t="shared" si="37"/>
        <v>15706.083333333334</v>
      </c>
      <c r="AU53" s="1">
        <f t="shared" si="38"/>
        <v>134535152.71839172</v>
      </c>
      <c r="AV53" s="1">
        <f>SUM(AU42:AU53)</f>
        <v>4076985953.4536505</v>
      </c>
    </row>
    <row r="54" spans="1:48" x14ac:dyDescent="0.15">
      <c r="C54" s="7">
        <v>12</v>
      </c>
      <c r="D54" s="8">
        <v>2.5939974276129001</v>
      </c>
      <c r="E54" s="10">
        <f t="shared" si="39"/>
        <v>5.0053590344999996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3.6909852748709699</v>
      </c>
      <c r="E58" s="7"/>
      <c r="F58" s="7"/>
      <c r="G58" s="1">
        <v>1</v>
      </c>
      <c r="H58" s="9">
        <f t="shared" ref="H58:H69" si="41">E59</f>
        <v>3.6909852748709699</v>
      </c>
      <c r="I58" s="9">
        <f t="shared" ref="I58:I69" si="42">H58+273.15</f>
        <v>276.84098527487095</v>
      </c>
      <c r="J58" s="9">
        <f t="shared" ref="J58:J69" si="43">EXP(($C$15*(I58-$C$13))/($C$16*I58*$C$13))</f>
        <v>2.8028998094348386E-2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2.7963597098794907E-3</v>
      </c>
      <c r="Q58" s="12">
        <f t="shared" ref="Q58:Q69" si="47">P58*$B$60</f>
        <v>5.313083448771032E-4</v>
      </c>
      <c r="R58" s="9">
        <f t="shared" ref="R58:R69" si="48">L58*$B$60</f>
        <v>1.8955666666666669E-2</v>
      </c>
      <c r="S58" s="13">
        <f t="shared" ref="S58:S69" si="49">Q58/R58</f>
        <v>2.8028998094348379E-2</v>
      </c>
      <c r="T58" s="2">
        <f t="shared" ref="T58:T69" si="50">$B$59/100</f>
        <v>0.01</v>
      </c>
      <c r="U58" s="14">
        <f t="shared" ref="U58:U69" si="51">S58*T58</f>
        <v>2.802899809434838E-4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1.2280289980943484E-2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684.25</v>
      </c>
      <c r="AU58" s="1">
        <f t="shared" ref="AU58:AU69" si="58">AT58*10000*AS58*0.67*AR58*AQ58</f>
        <v>106717.90575438047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2.7064796172580601</v>
      </c>
      <c r="E59" s="10">
        <f t="shared" ref="E59:E70" si="59">D58</f>
        <v>3.6909852748709699</v>
      </c>
      <c r="F59" s="7" t="s">
        <v>83</v>
      </c>
      <c r="G59" s="1">
        <v>2</v>
      </c>
      <c r="H59" s="9">
        <f t="shared" si="41"/>
        <v>2.7064796172580601</v>
      </c>
      <c r="I59" s="9">
        <f t="shared" si="42"/>
        <v>275.85647961725806</v>
      </c>
      <c r="J59" s="9">
        <f t="shared" si="43"/>
        <v>2.4722591474978371E-2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0.19673697362345385</v>
      </c>
      <c r="P59" s="9">
        <f t="shared" si="46"/>
        <v>4.8638478269162448E-3</v>
      </c>
      <c r="Q59" s="12">
        <f t="shared" si="47"/>
        <v>9.2413108711408647E-4</v>
      </c>
      <c r="R59" s="9">
        <f t="shared" si="48"/>
        <v>1.8955666666666669E-2</v>
      </c>
      <c r="S59" s="13">
        <f t="shared" si="49"/>
        <v>4.8752233480617212E-2</v>
      </c>
      <c r="T59" s="2">
        <f t="shared" si="50"/>
        <v>0.01</v>
      </c>
      <c r="U59" s="14">
        <f t="shared" si="51"/>
        <v>4.8752233480617215E-4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1.2487522334806173E-2</v>
      </c>
      <c r="AR59" s="9">
        <f t="shared" si="55"/>
        <v>9.9766666666666666</v>
      </c>
      <c r="AS59" s="1">
        <f t="shared" si="56"/>
        <v>0.19</v>
      </c>
      <c r="AT59" s="1">
        <f t="shared" si="57"/>
        <v>684.25</v>
      </c>
      <c r="AU59" s="1">
        <f t="shared" si="58"/>
        <v>108518.79179559735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-2.0163785802413798</v>
      </c>
      <c r="E60" s="10">
        <f t="shared" si="59"/>
        <v>2.7064796172580601</v>
      </c>
      <c r="F60" s="7" t="s">
        <v>83</v>
      </c>
      <c r="G60" s="1">
        <v>3</v>
      </c>
      <c r="H60" s="9">
        <f t="shared" si="41"/>
        <v>-2.0163785802413798</v>
      </c>
      <c r="I60" s="9">
        <f t="shared" si="42"/>
        <v>271.13362141975858</v>
      </c>
      <c r="J60" s="9">
        <f t="shared" si="43"/>
        <v>1.3368334274624487E-2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0.29163979246320432</v>
      </c>
      <c r="P60" s="9">
        <f t="shared" si="46"/>
        <v>3.8987382334302267E-3</v>
      </c>
      <c r="Q60" s="12">
        <f t="shared" si="47"/>
        <v>7.4076026435174311E-4</v>
      </c>
      <c r="R60" s="9">
        <f t="shared" si="48"/>
        <v>1.8955666666666669E-2</v>
      </c>
      <c r="S60" s="13">
        <f t="shared" si="49"/>
        <v>3.9078565654161977E-2</v>
      </c>
      <c r="T60" s="2">
        <f t="shared" si="50"/>
        <v>0.01</v>
      </c>
      <c r="U60" s="14">
        <f t="shared" si="51"/>
        <v>3.9078565654161978E-4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1.2390785656541619E-2</v>
      </c>
      <c r="AR60" s="9">
        <f t="shared" si="55"/>
        <v>9.9766666666666666</v>
      </c>
      <c r="AS60" s="1">
        <f t="shared" si="56"/>
        <v>0.19</v>
      </c>
      <c r="AT60" s="1">
        <f t="shared" si="57"/>
        <v>684.25</v>
      </c>
      <c r="AU60" s="1">
        <f t="shared" si="58"/>
        <v>107678.13284291395</v>
      </c>
    </row>
    <row r="61" spans="1:48" x14ac:dyDescent="0.15">
      <c r="C61" s="7">
        <v>3</v>
      </c>
      <c r="D61" s="8">
        <v>7.4609106009032304</v>
      </c>
      <c r="E61" s="10">
        <f t="shared" si="59"/>
        <v>-2.0163785802413798</v>
      </c>
      <c r="F61" s="7" t="s">
        <v>83</v>
      </c>
      <c r="G61" s="1">
        <v>4</v>
      </c>
      <c r="H61" s="9">
        <f t="shared" si="41"/>
        <v>7.4609106009032304</v>
      </c>
      <c r="I61" s="9">
        <f t="shared" si="42"/>
        <v>280.6109106009032</v>
      </c>
      <c r="J61" s="9">
        <f t="shared" si="43"/>
        <v>4.4959065287224632E-2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0.38750772089644075</v>
      </c>
      <c r="P61" s="9">
        <f t="shared" si="46"/>
        <v>1.7421984923086702E-2</v>
      </c>
      <c r="Q61" s="12">
        <f t="shared" si="47"/>
        <v>3.3101771353864734E-3</v>
      </c>
      <c r="R61" s="9">
        <f t="shared" si="48"/>
        <v>1.8955666666666669E-2</v>
      </c>
      <c r="S61" s="13">
        <f t="shared" si="49"/>
        <v>0.17462731296110959</v>
      </c>
      <c r="T61" s="2">
        <f t="shared" si="50"/>
        <v>0.01</v>
      </c>
      <c r="U61" s="14">
        <f t="shared" si="51"/>
        <v>1.746273129611096E-3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1.3746273129611096E-2</v>
      </c>
      <c r="AR61" s="9">
        <f t="shared" si="55"/>
        <v>9.9766666666666666</v>
      </c>
      <c r="AS61" s="1">
        <f t="shared" si="56"/>
        <v>0.19</v>
      </c>
      <c r="AT61" s="1">
        <f t="shared" si="57"/>
        <v>684.25</v>
      </c>
      <c r="AU61" s="1">
        <f t="shared" si="58"/>
        <v>119457.5602527509</v>
      </c>
    </row>
    <row r="62" spans="1:48" x14ac:dyDescent="0.15">
      <c r="C62" s="7">
        <v>4</v>
      </c>
      <c r="D62" s="8">
        <v>7.0167765782333298</v>
      </c>
      <c r="E62" s="10">
        <f t="shared" si="59"/>
        <v>7.4609106009032304</v>
      </c>
      <c r="F62" s="7" t="s">
        <v>83</v>
      </c>
      <c r="G62" s="1">
        <v>5</v>
      </c>
      <c r="H62" s="9">
        <f t="shared" si="41"/>
        <v>7.0167765782333298</v>
      </c>
      <c r="I62" s="9">
        <f t="shared" si="42"/>
        <v>280.16677657823328</v>
      </c>
      <c r="J62" s="9">
        <f t="shared" si="43"/>
        <v>4.2552840020124036E-2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0.35158144917468631</v>
      </c>
      <c r="O62" s="9">
        <f t="shared" si="60"/>
        <v>0.11827095346533439</v>
      </c>
      <c r="P62" s="9">
        <f t="shared" si="46"/>
        <v>5.0327649618379091E-3</v>
      </c>
      <c r="Q62" s="12">
        <f t="shared" si="47"/>
        <v>9.5622534274920272E-4</v>
      </c>
      <c r="R62" s="9">
        <f t="shared" si="48"/>
        <v>1.8955666666666669E-2</v>
      </c>
      <c r="S62" s="13">
        <f t="shared" si="49"/>
        <v>5.0445355447757183E-2</v>
      </c>
      <c r="T62" s="2">
        <f t="shared" si="50"/>
        <v>0.01</v>
      </c>
      <c r="U62" s="14">
        <f t="shared" si="51"/>
        <v>5.044535544775718E-4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1.2504453554477572E-2</v>
      </c>
      <c r="AR62" s="9">
        <f t="shared" si="55"/>
        <v>9.9766666666666666</v>
      </c>
      <c r="AS62" s="1">
        <f t="shared" si="56"/>
        <v>0.19</v>
      </c>
      <c r="AT62" s="1">
        <f t="shared" si="57"/>
        <v>684.25</v>
      </c>
      <c r="AU62" s="1">
        <f t="shared" si="58"/>
        <v>108665.92710820015</v>
      </c>
    </row>
    <row r="63" spans="1:48" x14ac:dyDescent="0.15">
      <c r="C63" s="7">
        <v>5</v>
      </c>
      <c r="D63" s="8">
        <v>13.467313408193499</v>
      </c>
      <c r="E63" s="10">
        <f t="shared" si="59"/>
        <v>7.0167765782333298</v>
      </c>
      <c r="F63" s="7" t="s">
        <v>85</v>
      </c>
      <c r="G63" s="1">
        <v>6</v>
      </c>
      <c r="H63" s="9">
        <f t="shared" si="41"/>
        <v>13.467313408193499</v>
      </c>
      <c r="I63" s="9">
        <f t="shared" si="42"/>
        <v>286.61731340819347</v>
      </c>
      <c r="J63" s="9">
        <f t="shared" si="43"/>
        <v>9.3028057057543342E-2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0.21300485517016315</v>
      </c>
      <c r="P63" s="9">
        <f t="shared" si="46"/>
        <v>1.9815427820303693E-2</v>
      </c>
      <c r="Q63" s="12">
        <f t="shared" si="47"/>
        <v>3.7649312858577017E-3</v>
      </c>
      <c r="R63" s="9">
        <f t="shared" si="48"/>
        <v>1.8955666666666669E-2</v>
      </c>
      <c r="S63" s="13">
        <f t="shared" si="49"/>
        <v>0.19861771954865043</v>
      </c>
      <c r="T63" s="2">
        <f t="shared" si="50"/>
        <v>0.01</v>
      </c>
      <c r="U63" s="14">
        <f t="shared" si="51"/>
        <v>1.9861771954865041E-3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1.3986177195486504E-2</v>
      </c>
      <c r="AR63" s="9">
        <f t="shared" si="55"/>
        <v>9.9766666666666666</v>
      </c>
      <c r="AS63" s="1">
        <f t="shared" si="56"/>
        <v>0.19</v>
      </c>
      <c r="AT63" s="1">
        <f t="shared" si="57"/>
        <v>684.25</v>
      </c>
      <c r="AU63" s="1">
        <f t="shared" si="58"/>
        <v>121542.36928673249</v>
      </c>
    </row>
    <row r="64" spans="1:48" x14ac:dyDescent="0.15">
      <c r="C64" s="7">
        <v>6</v>
      </c>
      <c r="D64" s="8">
        <v>14.169652561933299</v>
      </c>
      <c r="E64" s="10">
        <f t="shared" si="59"/>
        <v>13.467313408193499</v>
      </c>
      <c r="F64" s="7" t="s">
        <v>83</v>
      </c>
      <c r="G64" s="1">
        <v>7</v>
      </c>
      <c r="H64" s="9">
        <f t="shared" si="41"/>
        <v>14.169652561933299</v>
      </c>
      <c r="I64" s="9">
        <f t="shared" si="42"/>
        <v>287.31965256193325</v>
      </c>
      <c r="J64" s="9">
        <f t="shared" si="43"/>
        <v>0.10108306253363507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0.29295609401652611</v>
      </c>
      <c r="P64" s="9">
        <f t="shared" si="46"/>
        <v>2.9612899171081983E-2</v>
      </c>
      <c r="Q64" s="12">
        <f t="shared" si="47"/>
        <v>5.6264508425055773E-3</v>
      </c>
      <c r="R64" s="9">
        <f t="shared" si="48"/>
        <v>1.8955666666666669E-2</v>
      </c>
      <c r="S64" s="13">
        <f t="shared" si="49"/>
        <v>0.29682157538672216</v>
      </c>
      <c r="T64" s="2">
        <f t="shared" si="50"/>
        <v>0.01</v>
      </c>
      <c r="U64" s="14">
        <f t="shared" si="51"/>
        <v>2.9682157538672219E-3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2.3068215753867222E-2</v>
      </c>
      <c r="AR64" s="9">
        <f t="shared" si="55"/>
        <v>9.9766666666666666</v>
      </c>
      <c r="AS64" s="1">
        <f t="shared" si="56"/>
        <v>0.19</v>
      </c>
      <c r="AT64" s="1">
        <f t="shared" si="57"/>
        <v>684.25</v>
      </c>
      <c r="AU64" s="1">
        <f t="shared" si="58"/>
        <v>200466.90090894574</v>
      </c>
    </row>
    <row r="65" spans="1:48" x14ac:dyDescent="0.15">
      <c r="C65" s="7">
        <v>7</v>
      </c>
      <c r="D65" s="8">
        <v>15.915229240322599</v>
      </c>
      <c r="E65" s="10">
        <f t="shared" si="59"/>
        <v>14.169652561933299</v>
      </c>
      <c r="F65" s="7" t="s">
        <v>83</v>
      </c>
      <c r="G65" s="1">
        <v>8</v>
      </c>
      <c r="H65" s="9">
        <f t="shared" si="41"/>
        <v>15.915229240322599</v>
      </c>
      <c r="I65" s="9">
        <f t="shared" si="42"/>
        <v>289.06522924032259</v>
      </c>
      <c r="J65" s="9">
        <f t="shared" si="43"/>
        <v>0.1240375056477694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0.36310986151211078</v>
      </c>
      <c r="P65" s="9">
        <f t="shared" si="46"/>
        <v>4.5039241498069205E-2</v>
      </c>
      <c r="Q65" s="12">
        <f t="shared" si="47"/>
        <v>8.5574558846331483E-3</v>
      </c>
      <c r="R65" s="9">
        <f t="shared" si="48"/>
        <v>1.8955666666666669E-2</v>
      </c>
      <c r="S65" s="13">
        <f t="shared" si="49"/>
        <v>0.45144578848716199</v>
      </c>
      <c r="T65" s="2">
        <f t="shared" si="50"/>
        <v>0.01</v>
      </c>
      <c r="U65" s="14">
        <f t="shared" si="51"/>
        <v>4.5144578848716199E-3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2.461445788487162E-2</v>
      </c>
      <c r="AR65" s="9">
        <f t="shared" si="55"/>
        <v>9.9766666666666666</v>
      </c>
      <c r="AS65" s="1">
        <f t="shared" si="56"/>
        <v>0.19</v>
      </c>
      <c r="AT65" s="1">
        <f t="shared" si="57"/>
        <v>684.25</v>
      </c>
      <c r="AU65" s="1">
        <f t="shared" si="58"/>
        <v>213904.02024945355</v>
      </c>
    </row>
    <row r="66" spans="1:48" x14ac:dyDescent="0.15">
      <c r="C66" s="7">
        <v>8</v>
      </c>
      <c r="D66" s="8">
        <v>17.6775426548387</v>
      </c>
      <c r="E66" s="10">
        <f t="shared" si="59"/>
        <v>15.915229240322599</v>
      </c>
      <c r="F66" s="7" t="s">
        <v>83</v>
      </c>
      <c r="G66" s="1">
        <v>9</v>
      </c>
      <c r="H66" s="9">
        <f t="shared" si="41"/>
        <v>17.6775426548387</v>
      </c>
      <c r="I66" s="9">
        <f t="shared" si="42"/>
        <v>290.82754265483868</v>
      </c>
      <c r="J66" s="9">
        <f t="shared" si="43"/>
        <v>0.1521239284849514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0.41783728668070824</v>
      </c>
      <c r="P66" s="9">
        <f t="shared" si="46"/>
        <v>6.3563049517362205E-2</v>
      </c>
      <c r="Q66" s="12">
        <f t="shared" si="47"/>
        <v>1.207697940829882E-2</v>
      </c>
      <c r="R66" s="9">
        <f t="shared" si="48"/>
        <v>1.8955666666666669E-2</v>
      </c>
      <c r="S66" s="13">
        <f t="shared" si="49"/>
        <v>0.63711710174435887</v>
      </c>
      <c r="T66" s="2">
        <f t="shared" si="50"/>
        <v>0.01</v>
      </c>
      <c r="U66" s="14">
        <f t="shared" si="51"/>
        <v>6.3711710174435892E-3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2.647117101744359E-2</v>
      </c>
      <c r="AR66" s="9">
        <f t="shared" si="55"/>
        <v>9.9766666666666666</v>
      </c>
      <c r="AS66" s="1">
        <f t="shared" si="56"/>
        <v>0.19</v>
      </c>
      <c r="AT66" s="1">
        <f t="shared" si="57"/>
        <v>684.25</v>
      </c>
      <c r="AU66" s="1">
        <f t="shared" si="58"/>
        <v>230039.18785561074</v>
      </c>
    </row>
    <row r="67" spans="1:48" x14ac:dyDescent="0.15">
      <c r="C67" s="7">
        <v>9</v>
      </c>
      <c r="D67" s="8">
        <v>12.549817982866699</v>
      </c>
      <c r="E67" s="10">
        <f t="shared" si="59"/>
        <v>17.6775426548387</v>
      </c>
      <c r="F67" s="7" t="s">
        <v>83</v>
      </c>
      <c r="G67" s="1">
        <v>10</v>
      </c>
      <c r="H67" s="9">
        <f t="shared" si="41"/>
        <v>12.549817982866699</v>
      </c>
      <c r="I67" s="9">
        <f t="shared" si="42"/>
        <v>285.69981798286665</v>
      </c>
      <c r="J67" s="9">
        <f t="shared" si="43"/>
        <v>8.3413112672130307E-2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0.45404090383001267</v>
      </c>
      <c r="P67" s="9">
        <f t="shared" si="46"/>
        <v>3.7872965068928725E-2</v>
      </c>
      <c r="Q67" s="12">
        <f t="shared" si="47"/>
        <v>7.1958633630964577E-3</v>
      </c>
      <c r="R67" s="9">
        <f t="shared" si="48"/>
        <v>1.8955666666666669E-2</v>
      </c>
      <c r="S67" s="13">
        <f t="shared" si="49"/>
        <v>0.37961542000262666</v>
      </c>
      <c r="T67" s="2">
        <f t="shared" si="50"/>
        <v>0.01</v>
      </c>
      <c r="U67" s="14">
        <f t="shared" si="51"/>
        <v>3.7961542000262668E-3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2.3896154200026266E-2</v>
      </c>
      <c r="AR67" s="9">
        <f t="shared" si="55"/>
        <v>9.9766666666666666</v>
      </c>
      <c r="AS67" s="1">
        <f t="shared" si="56"/>
        <v>0.19</v>
      </c>
      <c r="AT67" s="1">
        <f t="shared" si="57"/>
        <v>684.25</v>
      </c>
      <c r="AU67" s="1">
        <f t="shared" si="58"/>
        <v>207661.83337428162</v>
      </c>
    </row>
    <row r="68" spans="1:48" x14ac:dyDescent="0.15">
      <c r="C68" s="7">
        <v>10</v>
      </c>
      <c r="D68" s="8">
        <v>8.9860111168387107</v>
      </c>
      <c r="E68" s="10">
        <f t="shared" si="59"/>
        <v>12.549817982866699</v>
      </c>
      <c r="F68" s="7" t="s">
        <v>83</v>
      </c>
      <c r="G68" s="1">
        <v>11</v>
      </c>
      <c r="H68" s="9">
        <f t="shared" si="41"/>
        <v>8.9860111168387107</v>
      </c>
      <c r="I68" s="9">
        <f t="shared" si="42"/>
        <v>282.13601111683869</v>
      </c>
      <c r="J68" s="9">
        <f t="shared" si="43"/>
        <v>5.4234494582504802E-2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0.39535954182302974</v>
      </c>
      <c r="O68" s="9">
        <f t="shared" si="60"/>
        <v>0.12057506360472098</v>
      </c>
      <c r="P68" s="9">
        <f t="shared" si="46"/>
        <v>6.5393276338554119E-3</v>
      </c>
      <c r="Q68" s="12">
        <f t="shared" si="47"/>
        <v>1.2424722504325283E-3</v>
      </c>
      <c r="R68" s="9">
        <f t="shared" si="48"/>
        <v>1.8955666666666669E-2</v>
      </c>
      <c r="S68" s="13">
        <f t="shared" si="49"/>
        <v>6.5546217512750526E-2</v>
      </c>
      <c r="T68" s="2">
        <f t="shared" si="50"/>
        <v>0.01</v>
      </c>
      <c r="U68" s="14">
        <f t="shared" si="51"/>
        <v>6.5546217512750526E-4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1.2655462175127506E-2</v>
      </c>
      <c r="AR68" s="9">
        <f t="shared" si="55"/>
        <v>9.9766666666666666</v>
      </c>
      <c r="AS68" s="1">
        <f t="shared" si="56"/>
        <v>0.19</v>
      </c>
      <c r="AT68" s="1">
        <f t="shared" si="57"/>
        <v>684.25</v>
      </c>
      <c r="AU68" s="1">
        <f t="shared" si="58"/>
        <v>109978.21890030167</v>
      </c>
    </row>
    <row r="69" spans="1:48" x14ac:dyDescent="0.15">
      <c r="C69" s="7">
        <v>11</v>
      </c>
      <c r="D69" s="8">
        <v>5.0053590344999996</v>
      </c>
      <c r="E69" s="10">
        <f t="shared" si="59"/>
        <v>8.9860111168387107</v>
      </c>
      <c r="F69" s="7" t="s">
        <v>85</v>
      </c>
      <c r="G69" s="1">
        <v>12</v>
      </c>
      <c r="H69" s="9">
        <f t="shared" si="41"/>
        <v>5.0053590344999996</v>
      </c>
      <c r="I69" s="9">
        <f t="shared" si="42"/>
        <v>278.15535903449995</v>
      </c>
      <c r="J69" s="9">
        <f t="shared" si="43"/>
        <v>3.3096720179309244E-2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0.21380240263753222</v>
      </c>
      <c r="P69" s="9">
        <f t="shared" si="46"/>
        <v>7.0761582937584125E-3</v>
      </c>
      <c r="Q69" s="12">
        <f t="shared" si="47"/>
        <v>1.3444700758140984E-3</v>
      </c>
      <c r="R69" s="9">
        <f t="shared" si="48"/>
        <v>1.8955666666666669E-2</v>
      </c>
      <c r="S69" s="13">
        <f t="shared" si="49"/>
        <v>7.0927079456315517E-2</v>
      </c>
      <c r="T69" s="2">
        <f t="shared" si="50"/>
        <v>0.01</v>
      </c>
      <c r="U69" s="14">
        <f t="shared" si="51"/>
        <v>7.092707945631552E-4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1.2709270794563155E-2</v>
      </c>
      <c r="AR69" s="9">
        <f t="shared" si="55"/>
        <v>9.9766666666666666</v>
      </c>
      <c r="AS69" s="1">
        <f t="shared" si="56"/>
        <v>0.19</v>
      </c>
      <c r="AT69" s="1">
        <f t="shared" si="57"/>
        <v>684.25</v>
      </c>
      <c r="AU69" s="1">
        <f t="shared" si="58"/>
        <v>110445.82538081783</v>
      </c>
      <c r="AV69" s="1">
        <f>SUM(AU58:AU69)</f>
        <v>1745076.6737099865</v>
      </c>
    </row>
    <row r="70" spans="1:48" x14ac:dyDescent="0.15">
      <c r="C70" s="7">
        <v>12</v>
      </c>
      <c r="D70" s="8">
        <v>2.5939974276129001</v>
      </c>
      <c r="E70" s="10">
        <f t="shared" si="59"/>
        <v>5.0053590344999996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3.6909852748709699</v>
      </c>
      <c r="E73" s="7"/>
      <c r="F73" s="7"/>
      <c r="G73" s="1">
        <v>1</v>
      </c>
      <c r="H73" s="9">
        <f t="shared" ref="H73:H84" si="61">E74</f>
        <v>3.6909852748709699</v>
      </c>
      <c r="I73" s="9">
        <f t="shared" ref="I73:I84" si="62">H73+273.15</f>
        <v>276.84098527487095</v>
      </c>
      <c r="J73" s="9">
        <f t="shared" ref="J73:J84" si="63">EXP(($C$15*(I73-$C$13))/($C$16*I73*$C$13))</f>
        <v>2.8028998094348386E-2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3.0691752913311488E-3</v>
      </c>
      <c r="Q73" s="12">
        <f t="shared" ref="Q73:Q84" si="67">P73*$B$75</f>
        <v>5.5245155243960678E-4</v>
      </c>
      <c r="R73" s="9">
        <f t="shared" ref="R73:R84" si="68">L73*$B$75</f>
        <v>1.9710000000000002E-2</v>
      </c>
      <c r="S73" s="13">
        <f t="shared" ref="S73:S84" si="69">Q73/R73</f>
        <v>2.802899809434839E-2</v>
      </c>
      <c r="T73" s="2">
        <f t="shared" ref="T73:T84" si="70">$B$74/100</f>
        <v>0.01</v>
      </c>
      <c r="U73" s="14">
        <f t="shared" ref="U73:U84" si="71">S73*T73</f>
        <v>2.8028998094348391E-4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1.2880289980943484E-2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408.16666666666669</v>
      </c>
      <c r="AU73" s="1">
        <f t="shared" ref="AU73:AU84" si="78">AT73*10000*AS73*0.67*AR73*AQ73</f>
        <v>69426.392997982475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2.7064796172580601</v>
      </c>
      <c r="E74" s="10">
        <f t="shared" ref="E74:E85" si="79">D73</f>
        <v>3.6909852748709699</v>
      </c>
      <c r="F74" s="7" t="s">
        <v>83</v>
      </c>
      <c r="G74" s="1">
        <v>2</v>
      </c>
      <c r="H74" s="9">
        <f t="shared" si="61"/>
        <v>2.7064796172580601</v>
      </c>
      <c r="I74" s="9">
        <f t="shared" si="62"/>
        <v>275.85647961725806</v>
      </c>
      <c r="J74" s="9">
        <f t="shared" si="63"/>
        <v>2.4722591474978371E-2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0.21593082470866887</v>
      </c>
      <c r="P74" s="9">
        <f t="shared" si="66"/>
        <v>5.3383695661275857E-3</v>
      </c>
      <c r="Q74" s="12">
        <f t="shared" si="67"/>
        <v>9.6090652190296538E-4</v>
      </c>
      <c r="R74" s="9">
        <f t="shared" si="68"/>
        <v>1.9710000000000002E-2</v>
      </c>
      <c r="S74" s="13">
        <f t="shared" si="69"/>
        <v>4.8752233480617212E-2</v>
      </c>
      <c r="T74" s="2">
        <f t="shared" si="70"/>
        <v>0.01</v>
      </c>
      <c r="U74" s="14">
        <f t="shared" si="71"/>
        <v>4.8752233480617215E-4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1.3087522334806173E-2</v>
      </c>
      <c r="AR74" s="9">
        <f t="shared" si="75"/>
        <v>10.950000000000001</v>
      </c>
      <c r="AS74" s="1">
        <f t="shared" si="76"/>
        <v>0.18</v>
      </c>
      <c r="AT74" s="1">
        <f t="shared" si="77"/>
        <v>408.16666666666669</v>
      </c>
      <c r="AU74" s="1">
        <f t="shared" si="78"/>
        <v>70543.401610556757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-2.0163785802413798</v>
      </c>
      <c r="E75" s="10">
        <f t="shared" si="79"/>
        <v>2.7064796172580601</v>
      </c>
      <c r="F75" s="7" t="s">
        <v>83</v>
      </c>
      <c r="G75" s="1">
        <v>3</v>
      </c>
      <c r="H75" s="9">
        <f t="shared" si="61"/>
        <v>-2.0163785802413798</v>
      </c>
      <c r="I75" s="9">
        <f t="shared" si="62"/>
        <v>271.13362141975858</v>
      </c>
      <c r="J75" s="9">
        <f t="shared" si="63"/>
        <v>1.3368334274624487E-2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0.32009245514254131</v>
      </c>
      <c r="P75" s="9">
        <f t="shared" si="66"/>
        <v>4.2791029391307358E-3</v>
      </c>
      <c r="Q75" s="12">
        <f t="shared" si="67"/>
        <v>7.7023852904353242E-4</v>
      </c>
      <c r="R75" s="9">
        <f t="shared" si="68"/>
        <v>1.9710000000000002E-2</v>
      </c>
      <c r="S75" s="13">
        <f t="shared" si="69"/>
        <v>3.9078565654161963E-2</v>
      </c>
      <c r="T75" s="2">
        <f t="shared" si="70"/>
        <v>0.01</v>
      </c>
      <c r="U75" s="14">
        <f t="shared" si="71"/>
        <v>3.9078565654161962E-4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1.2990785656541619E-2</v>
      </c>
      <c r="AR75" s="9">
        <f t="shared" si="75"/>
        <v>10.950000000000001</v>
      </c>
      <c r="AS75" s="1">
        <f t="shared" si="76"/>
        <v>0.18</v>
      </c>
      <c r="AT75" s="1">
        <f t="shared" si="77"/>
        <v>408.16666666666669</v>
      </c>
      <c r="AU75" s="1">
        <f t="shared" si="78"/>
        <v>70021.97867268417</v>
      </c>
    </row>
    <row r="76" spans="1:48" x14ac:dyDescent="0.15">
      <c r="C76" s="7">
        <v>3</v>
      </c>
      <c r="D76" s="8">
        <v>7.4609106009032304</v>
      </c>
      <c r="E76" s="10">
        <f t="shared" si="79"/>
        <v>-2.0163785802413798</v>
      </c>
      <c r="F76" s="7" t="s">
        <v>83</v>
      </c>
      <c r="G76" s="1">
        <v>4</v>
      </c>
      <c r="H76" s="9">
        <f t="shared" si="61"/>
        <v>7.4609106009032304</v>
      </c>
      <c r="I76" s="9">
        <f t="shared" si="62"/>
        <v>280.6109106009032</v>
      </c>
      <c r="J76" s="9">
        <f t="shared" si="63"/>
        <v>4.4959065287224632E-2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0.42531335220341054</v>
      </c>
      <c r="P76" s="9">
        <f t="shared" si="66"/>
        <v>1.9121690769241501E-2</v>
      </c>
      <c r="Q76" s="12">
        <f t="shared" si="67"/>
        <v>3.4419043384634699E-3</v>
      </c>
      <c r="R76" s="9">
        <f t="shared" si="68"/>
        <v>1.9710000000000002E-2</v>
      </c>
      <c r="S76" s="13">
        <f t="shared" si="69"/>
        <v>0.17462731296110956</v>
      </c>
      <c r="T76" s="2">
        <f t="shared" si="70"/>
        <v>0.01</v>
      </c>
      <c r="U76" s="14">
        <f t="shared" si="71"/>
        <v>1.7462731296110957E-3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1.4346273129611096E-2</v>
      </c>
      <c r="AR76" s="9">
        <f t="shared" si="75"/>
        <v>10.950000000000001</v>
      </c>
      <c r="AS76" s="1">
        <f t="shared" si="76"/>
        <v>0.18</v>
      </c>
      <c r="AT76" s="1">
        <f t="shared" si="77"/>
        <v>408.16666666666669</v>
      </c>
      <c r="AU76" s="1">
        <f t="shared" si="78"/>
        <v>77328.227689468375</v>
      </c>
    </row>
    <row r="77" spans="1:48" x14ac:dyDescent="0.15">
      <c r="C77" s="7">
        <v>4</v>
      </c>
      <c r="D77" s="8">
        <v>7.0167765782333298</v>
      </c>
      <c r="E77" s="10">
        <f t="shared" si="79"/>
        <v>7.4609106009032304</v>
      </c>
      <c r="F77" s="7" t="s">
        <v>83</v>
      </c>
      <c r="G77" s="1">
        <v>5</v>
      </c>
      <c r="H77" s="9">
        <f t="shared" si="61"/>
        <v>7.0167765782333298</v>
      </c>
      <c r="I77" s="9">
        <f t="shared" si="62"/>
        <v>280.16677657823328</v>
      </c>
      <c r="J77" s="9">
        <f t="shared" si="63"/>
        <v>4.2552840020124036E-2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0.38588207836246063</v>
      </c>
      <c r="O77" s="9">
        <f t="shared" si="80"/>
        <v>0.12980958307170837</v>
      </c>
      <c r="P77" s="9">
        <f t="shared" si="66"/>
        <v>5.5237664215294071E-3</v>
      </c>
      <c r="Q77" s="12">
        <f t="shared" si="67"/>
        <v>9.9427795587529321E-4</v>
      </c>
      <c r="R77" s="9">
        <f t="shared" si="68"/>
        <v>1.9710000000000002E-2</v>
      </c>
      <c r="S77" s="13">
        <f t="shared" si="69"/>
        <v>5.0445355447757134E-2</v>
      </c>
      <c r="T77" s="2">
        <f t="shared" si="70"/>
        <v>0.01</v>
      </c>
      <c r="U77" s="14">
        <f t="shared" si="71"/>
        <v>5.0445355447757136E-4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1.3104453554477572E-2</v>
      </c>
      <c r="AR77" s="9">
        <f t="shared" si="75"/>
        <v>10.950000000000001</v>
      </c>
      <c r="AS77" s="1">
        <f t="shared" si="76"/>
        <v>0.18</v>
      </c>
      <c r="AT77" s="1">
        <f t="shared" si="77"/>
        <v>408.16666666666669</v>
      </c>
      <c r="AU77" s="1">
        <f t="shared" si="78"/>
        <v>70634.663027231436</v>
      </c>
    </row>
    <row r="78" spans="1:48" x14ac:dyDescent="0.15">
      <c r="C78" s="7">
        <v>5</v>
      </c>
      <c r="D78" s="8">
        <v>13.467313408193499</v>
      </c>
      <c r="E78" s="10">
        <f t="shared" si="79"/>
        <v>7.0167765782333298</v>
      </c>
      <c r="F78" s="7" t="s">
        <v>85</v>
      </c>
      <c r="G78" s="1">
        <v>6</v>
      </c>
      <c r="H78" s="9">
        <f t="shared" si="61"/>
        <v>13.467313408193499</v>
      </c>
      <c r="I78" s="9">
        <f t="shared" si="62"/>
        <v>286.61731340819347</v>
      </c>
      <c r="J78" s="9">
        <f t="shared" si="63"/>
        <v>9.3028057057543342E-2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0.23378581665017897</v>
      </c>
      <c r="P78" s="9">
        <f t="shared" si="66"/>
        <v>2.1748640290577215E-2</v>
      </c>
      <c r="Q78" s="12">
        <f t="shared" si="67"/>
        <v>3.9147552523038989E-3</v>
      </c>
      <c r="R78" s="9">
        <f t="shared" si="68"/>
        <v>1.9710000000000002E-2</v>
      </c>
      <c r="S78" s="13">
        <f t="shared" si="69"/>
        <v>0.19861771954865035</v>
      </c>
      <c r="T78" s="2">
        <f t="shared" si="70"/>
        <v>0.01</v>
      </c>
      <c r="U78" s="14">
        <f t="shared" si="71"/>
        <v>1.9861771954865033E-3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1.4586177195486504E-2</v>
      </c>
      <c r="AR78" s="9">
        <f t="shared" si="75"/>
        <v>10.950000000000001</v>
      </c>
      <c r="AS78" s="1">
        <f t="shared" si="76"/>
        <v>0.18</v>
      </c>
      <c r="AT78" s="1">
        <f t="shared" si="77"/>
        <v>408.16666666666669</v>
      </c>
      <c r="AU78" s="1">
        <f t="shared" si="78"/>
        <v>78621.340964396353</v>
      </c>
    </row>
    <row r="79" spans="1:48" x14ac:dyDescent="0.15">
      <c r="C79" s="7">
        <v>6</v>
      </c>
      <c r="D79" s="8">
        <v>14.169652561933299</v>
      </c>
      <c r="E79" s="10">
        <f t="shared" si="79"/>
        <v>13.467313408193499</v>
      </c>
      <c r="F79" s="7" t="s">
        <v>83</v>
      </c>
      <c r="G79" s="1">
        <v>7</v>
      </c>
      <c r="H79" s="9">
        <f t="shared" si="61"/>
        <v>14.169652561933299</v>
      </c>
      <c r="I79" s="9">
        <f t="shared" si="62"/>
        <v>287.31965256193325</v>
      </c>
      <c r="J79" s="9">
        <f t="shared" si="63"/>
        <v>0.10108306253363507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0.32153717635960177</v>
      </c>
      <c r="P79" s="9">
        <f t="shared" si="66"/>
        <v>3.250196250484607E-2</v>
      </c>
      <c r="Q79" s="12">
        <f t="shared" si="67"/>
        <v>5.8503532508722925E-3</v>
      </c>
      <c r="R79" s="9">
        <f t="shared" si="68"/>
        <v>1.9710000000000002E-2</v>
      </c>
      <c r="S79" s="13">
        <f t="shared" si="69"/>
        <v>0.29682157538672205</v>
      </c>
      <c r="T79" s="2">
        <f t="shared" si="70"/>
        <v>0.01</v>
      </c>
      <c r="U79" s="14">
        <f t="shared" si="71"/>
        <v>2.9682157538672206E-3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2.4568215753867223E-2</v>
      </c>
      <c r="AR79" s="9">
        <f t="shared" si="75"/>
        <v>10.950000000000001</v>
      </c>
      <c r="AS79" s="1">
        <f t="shared" si="76"/>
        <v>0.18</v>
      </c>
      <c r="AT79" s="1">
        <f t="shared" si="77"/>
        <v>408.16666666666669</v>
      </c>
      <c r="AU79" s="1">
        <f t="shared" si="78"/>
        <v>132425.79202104799</v>
      </c>
    </row>
    <row r="80" spans="1:48" x14ac:dyDescent="0.15">
      <c r="C80" s="7">
        <v>7</v>
      </c>
      <c r="D80" s="8">
        <v>15.915229240322599</v>
      </c>
      <c r="E80" s="10">
        <f t="shared" si="79"/>
        <v>14.169652561933299</v>
      </c>
      <c r="F80" s="7" t="s">
        <v>83</v>
      </c>
      <c r="G80" s="1">
        <v>8</v>
      </c>
      <c r="H80" s="9">
        <f t="shared" si="61"/>
        <v>15.915229240322599</v>
      </c>
      <c r="I80" s="9">
        <f t="shared" si="62"/>
        <v>289.06522924032259</v>
      </c>
      <c r="J80" s="9">
        <f t="shared" si="63"/>
        <v>0.1240375056477694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0.39853521385475577</v>
      </c>
      <c r="P80" s="9">
        <f t="shared" si="66"/>
        <v>4.9433313839344253E-2</v>
      </c>
      <c r="Q80" s="12">
        <f t="shared" si="67"/>
        <v>8.8979964910819651E-3</v>
      </c>
      <c r="R80" s="9">
        <f t="shared" si="68"/>
        <v>1.9710000000000002E-2</v>
      </c>
      <c r="S80" s="13">
        <f t="shared" si="69"/>
        <v>0.45144578848716205</v>
      </c>
      <c r="T80" s="2">
        <f t="shared" si="70"/>
        <v>0.01</v>
      </c>
      <c r="U80" s="14">
        <f t="shared" si="71"/>
        <v>4.5144578848716208E-3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2.6114457884871621E-2</v>
      </c>
      <c r="AR80" s="9">
        <f t="shared" si="75"/>
        <v>10.950000000000001</v>
      </c>
      <c r="AS80" s="1">
        <f t="shared" si="76"/>
        <v>0.18</v>
      </c>
      <c r="AT80" s="1">
        <f t="shared" si="77"/>
        <v>408.16666666666669</v>
      </c>
      <c r="AU80" s="1">
        <f t="shared" si="78"/>
        <v>140760.2327841034</v>
      </c>
    </row>
    <row r="81" spans="1:48" x14ac:dyDescent="0.15">
      <c r="C81" s="7">
        <v>8</v>
      </c>
      <c r="D81" s="8">
        <v>17.6775426548387</v>
      </c>
      <c r="E81" s="10">
        <f t="shared" si="79"/>
        <v>15.915229240322599</v>
      </c>
      <c r="F81" s="7" t="s">
        <v>83</v>
      </c>
      <c r="G81" s="1">
        <v>9</v>
      </c>
      <c r="H81" s="9">
        <f t="shared" si="61"/>
        <v>17.6775426548387</v>
      </c>
      <c r="I81" s="9">
        <f t="shared" si="62"/>
        <v>290.82754265483868</v>
      </c>
      <c r="J81" s="9">
        <f t="shared" si="63"/>
        <v>0.1521239284849514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0.45860190001541157</v>
      </c>
      <c r="P81" s="9">
        <f t="shared" si="66"/>
        <v>6.9764322641007306E-2</v>
      </c>
      <c r="Q81" s="12">
        <f t="shared" si="67"/>
        <v>1.2557578075381314E-2</v>
      </c>
      <c r="R81" s="9">
        <f t="shared" si="68"/>
        <v>1.9710000000000002E-2</v>
      </c>
      <c r="S81" s="13">
        <f t="shared" si="69"/>
        <v>0.63711710174435887</v>
      </c>
      <c r="T81" s="2">
        <f t="shared" si="70"/>
        <v>0.01</v>
      </c>
      <c r="U81" s="14">
        <f t="shared" si="71"/>
        <v>6.3711710174435892E-3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2.7971171017443591E-2</v>
      </c>
      <c r="AR81" s="9">
        <f t="shared" si="75"/>
        <v>10.950000000000001</v>
      </c>
      <c r="AS81" s="1">
        <f t="shared" si="76"/>
        <v>0.18</v>
      </c>
      <c r="AT81" s="1">
        <f t="shared" si="77"/>
        <v>408.16666666666669</v>
      </c>
      <c r="AU81" s="1">
        <f t="shared" si="78"/>
        <v>150768.15153571323</v>
      </c>
    </row>
    <row r="82" spans="1:48" x14ac:dyDescent="0.15">
      <c r="C82" s="7">
        <v>9</v>
      </c>
      <c r="D82" s="8">
        <v>12.549817982866699</v>
      </c>
      <c r="E82" s="10">
        <f t="shared" si="79"/>
        <v>17.6775426548387</v>
      </c>
      <c r="F82" s="7" t="s">
        <v>83</v>
      </c>
      <c r="G82" s="1">
        <v>10</v>
      </c>
      <c r="H82" s="9">
        <f t="shared" si="61"/>
        <v>12.549817982866699</v>
      </c>
      <c r="I82" s="9">
        <f t="shared" si="62"/>
        <v>285.69981798286665</v>
      </c>
      <c r="J82" s="9">
        <f t="shared" si="63"/>
        <v>8.3413112672130307E-2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0.49833757737440432</v>
      </c>
      <c r="P82" s="9">
        <f t="shared" si="66"/>
        <v>4.1567888490287641E-2</v>
      </c>
      <c r="Q82" s="12">
        <f t="shared" si="67"/>
        <v>7.4822199282517749E-3</v>
      </c>
      <c r="R82" s="9">
        <f t="shared" si="68"/>
        <v>1.9710000000000002E-2</v>
      </c>
      <c r="S82" s="13">
        <f t="shared" si="69"/>
        <v>0.37961542000262682</v>
      </c>
      <c r="T82" s="2">
        <f t="shared" si="70"/>
        <v>0.01</v>
      </c>
      <c r="U82" s="14">
        <f t="shared" si="71"/>
        <v>3.7961542000262685E-3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2.539615420002627E-2</v>
      </c>
      <c r="AR82" s="9">
        <f t="shared" si="75"/>
        <v>10.950000000000001</v>
      </c>
      <c r="AS82" s="1">
        <f t="shared" si="76"/>
        <v>0.18</v>
      </c>
      <c r="AT82" s="1">
        <f t="shared" si="77"/>
        <v>408.16666666666669</v>
      </c>
      <c r="AU82" s="1">
        <f t="shared" si="78"/>
        <v>136888.48502145562</v>
      </c>
    </row>
    <row r="83" spans="1:48" x14ac:dyDescent="0.15">
      <c r="C83" s="7">
        <v>10</v>
      </c>
      <c r="D83" s="8">
        <v>8.9860111168387107</v>
      </c>
      <c r="E83" s="10">
        <f t="shared" si="79"/>
        <v>12.549817982866699</v>
      </c>
      <c r="F83" s="7" t="s">
        <v>83</v>
      </c>
      <c r="G83" s="1">
        <v>11</v>
      </c>
      <c r="H83" s="9">
        <f t="shared" si="61"/>
        <v>8.9860111168387107</v>
      </c>
      <c r="I83" s="9">
        <f t="shared" si="62"/>
        <v>282.13601111683869</v>
      </c>
      <c r="J83" s="9">
        <f t="shared" si="63"/>
        <v>5.4234494582504802E-2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0.43393120443991084</v>
      </c>
      <c r="O83" s="9">
        <f t="shared" si="80"/>
        <v>0.13233848444420593</v>
      </c>
      <c r="P83" s="9">
        <f t="shared" si="66"/>
        <v>7.1773108176461826E-3</v>
      </c>
      <c r="Q83" s="12">
        <f t="shared" si="67"/>
        <v>1.2919159471763129E-3</v>
      </c>
      <c r="R83" s="9">
        <f t="shared" si="68"/>
        <v>1.9710000000000002E-2</v>
      </c>
      <c r="S83" s="13">
        <f t="shared" si="69"/>
        <v>6.5546217512750526E-2</v>
      </c>
      <c r="T83" s="2">
        <f t="shared" si="70"/>
        <v>0.01</v>
      </c>
      <c r="U83" s="14">
        <f t="shared" si="71"/>
        <v>6.5546217512750526E-4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1.3255462175127505E-2</v>
      </c>
      <c r="AR83" s="9">
        <f t="shared" si="75"/>
        <v>10.950000000000001</v>
      </c>
      <c r="AS83" s="1">
        <f t="shared" si="76"/>
        <v>0.18</v>
      </c>
      <c r="AT83" s="1">
        <f t="shared" si="77"/>
        <v>408.16666666666669</v>
      </c>
      <c r="AU83" s="1">
        <f t="shared" si="78"/>
        <v>71448.618602675531</v>
      </c>
    </row>
    <row r="84" spans="1:48" x14ac:dyDescent="0.15">
      <c r="C84" s="7">
        <v>11</v>
      </c>
      <c r="D84" s="8">
        <v>5.0053590344999996</v>
      </c>
      <c r="E84" s="10">
        <f t="shared" si="79"/>
        <v>8.9860111168387107</v>
      </c>
      <c r="F84" s="7" t="s">
        <v>85</v>
      </c>
      <c r="G84" s="1">
        <v>12</v>
      </c>
      <c r="H84" s="9">
        <f t="shared" si="61"/>
        <v>5.0053590344999996</v>
      </c>
      <c r="I84" s="9">
        <f t="shared" si="62"/>
        <v>278.15535903449995</v>
      </c>
      <c r="J84" s="9">
        <f t="shared" si="63"/>
        <v>3.3096720179309244E-2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0.23466117362655975</v>
      </c>
      <c r="P84" s="9">
        <f t="shared" si="66"/>
        <v>7.7665152004665504E-3</v>
      </c>
      <c r="Q84" s="12">
        <f t="shared" si="67"/>
        <v>1.3979727360839791E-3</v>
      </c>
      <c r="R84" s="9">
        <f t="shared" si="68"/>
        <v>1.9710000000000002E-2</v>
      </c>
      <c r="S84" s="13">
        <f t="shared" si="69"/>
        <v>7.0927079456315517E-2</v>
      </c>
      <c r="T84" s="2">
        <f t="shared" si="70"/>
        <v>0.01</v>
      </c>
      <c r="U84" s="14">
        <f t="shared" si="71"/>
        <v>7.092707945631552E-4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1.3309270794563155E-2</v>
      </c>
      <c r="AR84" s="9">
        <f t="shared" si="75"/>
        <v>10.950000000000001</v>
      </c>
      <c r="AS84" s="1">
        <f t="shared" si="76"/>
        <v>0.18</v>
      </c>
      <c r="AT84" s="1">
        <f t="shared" si="77"/>
        <v>408.16666666666669</v>
      </c>
      <c r="AU84" s="1">
        <f t="shared" si="78"/>
        <v>71738.653870914466</v>
      </c>
      <c r="AV84" s="1">
        <f>SUM(AU73:AU84)</f>
        <v>1140605.9387982299</v>
      </c>
    </row>
    <row r="85" spans="1:48" x14ac:dyDescent="0.15">
      <c r="C85" s="7">
        <v>12</v>
      </c>
      <c r="D85" s="8">
        <v>2.5939974276129001</v>
      </c>
      <c r="E85" s="10">
        <f t="shared" si="79"/>
        <v>5.0053590344999996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3.6909852748709699</v>
      </c>
      <c r="E89" s="7"/>
      <c r="F89" s="7"/>
      <c r="G89" s="1">
        <v>1</v>
      </c>
      <c r="H89" s="9">
        <f t="shared" ref="H89:H100" si="81">E90</f>
        <v>3.6909852748709699</v>
      </c>
      <c r="I89" s="9">
        <f t="shared" ref="I89:I100" si="82">H89+273.15</f>
        <v>276.84098527487095</v>
      </c>
      <c r="J89" s="9">
        <f t="shared" ref="J89:J100" si="83">EXP(($C$15*(I89-$C$13))/($C$16*I89*$C$13))</f>
        <v>2.8028998094348386E-2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0.14870154286499412</v>
      </c>
      <c r="Q89" s="12">
        <f t="shared" ref="Q89:Q100" si="87">P89*$B$91</f>
        <v>6.691569428924736E-2</v>
      </c>
      <c r="R89" s="9">
        <f t="shared" ref="R89:R100" si="88">L89*$B$91</f>
        <v>2.3873737500000001</v>
      </c>
      <c r="S89" s="13">
        <f t="shared" ref="S89:S100" si="89">Q89/R89</f>
        <v>2.8028998094348386E-2</v>
      </c>
      <c r="T89" s="2">
        <f t="shared" ref="T89:T100" si="90">$B$90/100</f>
        <v>0.51</v>
      </c>
      <c r="U89" s="14">
        <f t="shared" ref="U89:U100" si="91">S89*T89</f>
        <v>1.4294789028117677E-2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3.4646878891977477E-2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7501.916666666667</v>
      </c>
      <c r="AN89" s="1">
        <f t="shared" ref="AN89:AN100" si="96">AM89*10000*AK89*AJ89</f>
        <v>27037969.76355676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2.7064796172580601</v>
      </c>
      <c r="E90" s="10">
        <f t="shared" ref="E90:E101" si="97">D89</f>
        <v>3.6909852748709699</v>
      </c>
      <c r="F90" s="7" t="s">
        <v>83</v>
      </c>
      <c r="G90" s="1">
        <v>2</v>
      </c>
      <c r="H90" s="9">
        <f t="shared" si="81"/>
        <v>2.7064796172580601</v>
      </c>
      <c r="I90" s="9">
        <f t="shared" si="82"/>
        <v>275.85647961725806</v>
      </c>
      <c r="J90" s="9">
        <f t="shared" si="83"/>
        <v>2.4722591474978371E-2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10.461848457135005</v>
      </c>
      <c r="P90" s="9">
        <f t="shared" si="86"/>
        <v>0.2586440054788815</v>
      </c>
      <c r="Q90" s="12">
        <f t="shared" si="87"/>
        <v>0.11638980246549668</v>
      </c>
      <c r="R90" s="9">
        <f t="shared" si="88"/>
        <v>2.3873737500000001</v>
      </c>
      <c r="S90" s="13">
        <f t="shared" si="89"/>
        <v>4.8752233480617219E-2</v>
      </c>
      <c r="T90" s="2">
        <f t="shared" si="90"/>
        <v>0.51</v>
      </c>
      <c r="U90" s="14">
        <f t="shared" si="91"/>
        <v>2.4863639075114782E-2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3.7833387181147107E-2</v>
      </c>
      <c r="AK90" s="9">
        <f t="shared" si="93"/>
        <v>10.4025</v>
      </c>
      <c r="AL90" s="1">
        <f t="shared" si="94"/>
        <v>0.45</v>
      </c>
      <c r="AM90" s="17">
        <f t="shared" si="95"/>
        <v>7501.916666666667</v>
      </c>
      <c r="AN90" s="1">
        <f t="shared" si="96"/>
        <v>29524679.02941912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-2.0163785802413798</v>
      </c>
      <c r="E91" s="10">
        <f t="shared" si="97"/>
        <v>2.7064796172580601</v>
      </c>
      <c r="F91" s="7" t="s">
        <v>83</v>
      </c>
      <c r="G91" s="1">
        <v>3</v>
      </c>
      <c r="H91" s="9">
        <f t="shared" si="81"/>
        <v>-2.0163785802413798</v>
      </c>
      <c r="I91" s="9">
        <f t="shared" si="82"/>
        <v>271.13362141975858</v>
      </c>
      <c r="J91" s="9">
        <f t="shared" si="83"/>
        <v>1.3368334274624487E-2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15.508479451656124</v>
      </c>
      <c r="P91" s="9">
        <f t="shared" si="86"/>
        <v>0.20732253740088413</v>
      </c>
      <c r="Q91" s="12">
        <f t="shared" si="87"/>
        <v>9.329514183039786E-2</v>
      </c>
      <c r="R91" s="9">
        <f t="shared" si="88"/>
        <v>2.3873737500000001</v>
      </c>
      <c r="S91" s="13">
        <f t="shared" si="89"/>
        <v>3.9078565654161963E-2</v>
      </c>
      <c r="T91" s="2">
        <f t="shared" si="90"/>
        <v>0.51</v>
      </c>
      <c r="U91" s="14">
        <f t="shared" si="91"/>
        <v>1.9930068483622602E-2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3.6345915647812213E-2</v>
      </c>
      <c r="AK91" s="9">
        <f t="shared" si="93"/>
        <v>10.4025</v>
      </c>
      <c r="AL91" s="1">
        <f t="shared" si="94"/>
        <v>0.45</v>
      </c>
      <c r="AM91" s="17">
        <f t="shared" si="95"/>
        <v>7501.916666666667</v>
      </c>
      <c r="AN91" s="1">
        <f t="shared" si="96"/>
        <v>28363875.758571748</v>
      </c>
    </row>
    <row r="92" spans="1:48" x14ac:dyDescent="0.15">
      <c r="C92" s="7">
        <v>3</v>
      </c>
      <c r="D92" s="8">
        <v>7.4609106009032304</v>
      </c>
      <c r="E92" s="10">
        <f t="shared" si="97"/>
        <v>-2.0163785802413798</v>
      </c>
      <c r="F92" s="7" t="s">
        <v>83</v>
      </c>
      <c r="G92" s="1">
        <v>4</v>
      </c>
      <c r="H92" s="9">
        <f t="shared" si="81"/>
        <v>7.4609106009032304</v>
      </c>
      <c r="I92" s="9">
        <f t="shared" si="82"/>
        <v>280.6109106009032</v>
      </c>
      <c r="J92" s="9">
        <f t="shared" si="83"/>
        <v>4.4959065287224632E-2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20.606431914255239</v>
      </c>
      <c r="P92" s="9">
        <f t="shared" si="86"/>
        <v>0.9264459177697506</v>
      </c>
      <c r="Q92" s="12">
        <f t="shared" si="87"/>
        <v>0.41690066299638778</v>
      </c>
      <c r="R92" s="9">
        <f t="shared" si="88"/>
        <v>2.3873737500000001</v>
      </c>
      <c r="S92" s="13">
        <f t="shared" si="89"/>
        <v>0.17462731296110959</v>
      </c>
      <c r="T92" s="2">
        <f t="shared" si="90"/>
        <v>0.51</v>
      </c>
      <c r="U92" s="14">
        <f t="shared" si="91"/>
        <v>8.9059929610165886E-2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5.7188568777465018E-2</v>
      </c>
      <c r="AK92" s="9">
        <f t="shared" si="93"/>
        <v>10.4025</v>
      </c>
      <c r="AL92" s="1">
        <f t="shared" si="94"/>
        <v>0.45</v>
      </c>
      <c r="AM92" s="17">
        <f t="shared" si="95"/>
        <v>7501.916666666667</v>
      </c>
      <c r="AN92" s="1">
        <f t="shared" si="96"/>
        <v>44629208.831397049</v>
      </c>
    </row>
    <row r="93" spans="1:48" x14ac:dyDescent="0.15">
      <c r="C93" s="7">
        <v>4</v>
      </c>
      <c r="D93" s="8">
        <v>7.0167765782333298</v>
      </c>
      <c r="E93" s="10">
        <f t="shared" si="97"/>
        <v>7.4609106009032304</v>
      </c>
      <c r="F93" s="7" t="s">
        <v>83</v>
      </c>
      <c r="G93" s="1">
        <v>5</v>
      </c>
      <c r="H93" s="9">
        <f t="shared" si="81"/>
        <v>7.0167765782333298</v>
      </c>
      <c r="I93" s="9">
        <f t="shared" si="82"/>
        <v>280.16677657823328</v>
      </c>
      <c r="J93" s="9">
        <f t="shared" si="83"/>
        <v>4.2552840020124036E-2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18.695986696661215</v>
      </c>
      <c r="O93" s="9">
        <f t="shared" si="98"/>
        <v>6.2892742998242746</v>
      </c>
      <c r="P93" s="9">
        <f t="shared" si="86"/>
        <v>0.26762648312309995</v>
      </c>
      <c r="Q93" s="12">
        <f t="shared" si="87"/>
        <v>0.12043191740539498</v>
      </c>
      <c r="R93" s="9">
        <f t="shared" si="88"/>
        <v>2.3873737500000001</v>
      </c>
      <c r="S93" s="13">
        <f t="shared" si="89"/>
        <v>5.0445355447757176E-2</v>
      </c>
      <c r="T93" s="2">
        <f t="shared" si="90"/>
        <v>0.51</v>
      </c>
      <c r="U93" s="14">
        <f t="shared" si="91"/>
        <v>2.5727131278356161E-2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3.0667730080424383E-2</v>
      </c>
      <c r="AK93" s="9">
        <f t="shared" si="93"/>
        <v>10.4025</v>
      </c>
      <c r="AL93" s="1">
        <f t="shared" si="94"/>
        <v>0.45</v>
      </c>
      <c r="AM93" s="17">
        <f t="shared" si="95"/>
        <v>7501.916666666667</v>
      </c>
      <c r="AN93" s="1">
        <f t="shared" si="96"/>
        <v>23932694.232479196</v>
      </c>
    </row>
    <row r="94" spans="1:48" x14ac:dyDescent="0.15">
      <c r="C94" s="7">
        <v>5</v>
      </c>
      <c r="D94" s="8">
        <v>13.467313408193499</v>
      </c>
      <c r="E94" s="10">
        <f t="shared" si="97"/>
        <v>7.0167765782333298</v>
      </c>
      <c r="F94" s="7" t="s">
        <v>85</v>
      </c>
      <c r="G94" s="1">
        <v>6</v>
      </c>
      <c r="H94" s="9">
        <f t="shared" si="81"/>
        <v>13.467313408193499</v>
      </c>
      <c r="I94" s="9">
        <f t="shared" si="82"/>
        <v>286.61731340819347</v>
      </c>
      <c r="J94" s="9">
        <f t="shared" si="83"/>
        <v>9.3028057057543342E-2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11.326922816701174</v>
      </c>
      <c r="P94" s="9">
        <f t="shared" si="86"/>
        <v>1.0537216220784664</v>
      </c>
      <c r="Q94" s="12">
        <f t="shared" si="87"/>
        <v>0.4741747299353099</v>
      </c>
      <c r="R94" s="9">
        <f t="shared" si="88"/>
        <v>2.3873737500000001</v>
      </c>
      <c r="S94" s="13">
        <f t="shared" si="89"/>
        <v>0.19861771954865043</v>
      </c>
      <c r="T94" s="2">
        <f t="shared" si="90"/>
        <v>0.51</v>
      </c>
      <c r="U94" s="14">
        <f t="shared" si="91"/>
        <v>0.10129503696981172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5.6669453646398235E-2</v>
      </c>
      <c r="AK94" s="9">
        <f t="shared" si="93"/>
        <v>10.4025</v>
      </c>
      <c r="AL94" s="1">
        <f t="shared" si="94"/>
        <v>0.45</v>
      </c>
      <c r="AM94" s="17">
        <f t="shared" si="95"/>
        <v>7501.916666666667</v>
      </c>
      <c r="AN94" s="1">
        <f t="shared" si="96"/>
        <v>44224098.193254158</v>
      </c>
    </row>
    <row r="95" spans="1:48" x14ac:dyDescent="0.15">
      <c r="C95" s="7">
        <v>6</v>
      </c>
      <c r="D95" s="8">
        <v>14.169652561933299</v>
      </c>
      <c r="E95" s="10">
        <f t="shared" si="97"/>
        <v>13.467313408193499</v>
      </c>
      <c r="F95" s="7" t="s">
        <v>83</v>
      </c>
      <c r="G95" s="1">
        <v>7</v>
      </c>
      <c r="H95" s="9">
        <f t="shared" si="81"/>
        <v>14.169652561933299</v>
      </c>
      <c r="I95" s="9">
        <f t="shared" si="82"/>
        <v>287.31965256193325</v>
      </c>
      <c r="J95" s="9">
        <f t="shared" si="83"/>
        <v>0.10108306253363507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15.578476194622706</v>
      </c>
      <c r="P95" s="9">
        <f t="shared" si="86"/>
        <v>1.5747200833597923</v>
      </c>
      <c r="Q95" s="12">
        <f t="shared" si="87"/>
        <v>0.7086240375119065</v>
      </c>
      <c r="R95" s="9">
        <f t="shared" si="88"/>
        <v>2.3873737500000001</v>
      </c>
      <c r="S95" s="13">
        <f t="shared" si="89"/>
        <v>0.2968215753867221</v>
      </c>
      <c r="T95" s="2">
        <f t="shared" si="90"/>
        <v>0.51</v>
      </c>
      <c r="U95" s="14">
        <f t="shared" si="91"/>
        <v>0.15137900344722827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9.2095769539339317E-2</v>
      </c>
      <c r="AK95" s="9">
        <f t="shared" si="93"/>
        <v>10.4025</v>
      </c>
      <c r="AL95" s="1">
        <f t="shared" si="94"/>
        <v>0.45</v>
      </c>
      <c r="AM95" s="17">
        <f t="shared" si="95"/>
        <v>7501.916666666667</v>
      </c>
      <c r="AN95" s="1">
        <f t="shared" si="96"/>
        <v>71870330.367123753</v>
      </c>
    </row>
    <row r="96" spans="1:48" x14ac:dyDescent="0.15">
      <c r="C96" s="7">
        <v>7</v>
      </c>
      <c r="D96" s="8">
        <v>15.915229240322599</v>
      </c>
      <c r="E96" s="10">
        <f t="shared" si="97"/>
        <v>14.169652561933299</v>
      </c>
      <c r="F96" s="7" t="s">
        <v>83</v>
      </c>
      <c r="G96" s="1">
        <v>8</v>
      </c>
      <c r="H96" s="9">
        <f t="shared" si="81"/>
        <v>15.915229240322599</v>
      </c>
      <c r="I96" s="9">
        <f t="shared" si="82"/>
        <v>289.06522924032259</v>
      </c>
      <c r="J96" s="9">
        <f t="shared" si="83"/>
        <v>0.1240375056477694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19.309031111262911</v>
      </c>
      <c r="P96" s="9">
        <f t="shared" si="86"/>
        <v>2.3950440555162285</v>
      </c>
      <c r="Q96" s="12">
        <f t="shared" si="87"/>
        <v>1.0777698249823029</v>
      </c>
      <c r="R96" s="9">
        <f t="shared" si="88"/>
        <v>2.3873737500000001</v>
      </c>
      <c r="S96" s="13">
        <f t="shared" si="89"/>
        <v>0.45144578848716205</v>
      </c>
      <c r="T96" s="2">
        <f t="shared" si="90"/>
        <v>0.51</v>
      </c>
      <c r="U96" s="14">
        <f t="shared" si="91"/>
        <v>0.23023735212845264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0.11587156166672848</v>
      </c>
      <c r="AK96" s="9">
        <f t="shared" si="93"/>
        <v>10.4025</v>
      </c>
      <c r="AL96" s="1">
        <f t="shared" si="94"/>
        <v>0.45</v>
      </c>
      <c r="AM96" s="17">
        <f t="shared" si="95"/>
        <v>7501.916666666667</v>
      </c>
      <c r="AN96" s="1">
        <f t="shared" si="96"/>
        <v>90424646.634665281</v>
      </c>
    </row>
    <row r="97" spans="1:50" x14ac:dyDescent="0.15">
      <c r="C97" s="7">
        <v>8</v>
      </c>
      <c r="D97" s="8">
        <v>17.6775426548387</v>
      </c>
      <c r="E97" s="10">
        <f t="shared" si="97"/>
        <v>15.915229240322599</v>
      </c>
      <c r="F97" s="7" t="s">
        <v>83</v>
      </c>
      <c r="G97" s="1">
        <v>9</v>
      </c>
      <c r="H97" s="9">
        <f t="shared" si="81"/>
        <v>17.6775426548387</v>
      </c>
      <c r="I97" s="9">
        <f t="shared" si="82"/>
        <v>290.82754265483868</v>
      </c>
      <c r="J97" s="9">
        <f t="shared" si="83"/>
        <v>0.1521239284849514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22.219262055746682</v>
      </c>
      <c r="P97" s="9">
        <f t="shared" si="86"/>
        <v>3.3800814319568024</v>
      </c>
      <c r="Q97" s="12">
        <f t="shared" si="87"/>
        <v>1.5210366443805612</v>
      </c>
      <c r="R97" s="9">
        <f t="shared" si="88"/>
        <v>2.3873737500000001</v>
      </c>
      <c r="S97" s="13">
        <f t="shared" si="89"/>
        <v>0.63711710174435865</v>
      </c>
      <c r="T97" s="2">
        <f t="shared" si="90"/>
        <v>0.51</v>
      </c>
      <c r="U97" s="14">
        <f t="shared" si="91"/>
        <v>0.32492972188962294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0.14442131114972132</v>
      </c>
      <c r="AK97" s="9">
        <f t="shared" si="93"/>
        <v>10.4025</v>
      </c>
      <c r="AL97" s="1">
        <f t="shared" si="94"/>
        <v>0.45</v>
      </c>
      <c r="AM97" s="17">
        <f t="shared" si="95"/>
        <v>7501.916666666667</v>
      </c>
      <c r="AN97" s="1">
        <f t="shared" si="96"/>
        <v>112704496.59416687</v>
      </c>
    </row>
    <row r="98" spans="1:50" x14ac:dyDescent="0.15">
      <c r="C98" s="7">
        <v>9</v>
      </c>
      <c r="D98" s="8">
        <v>12.549817982866699</v>
      </c>
      <c r="E98" s="10">
        <f t="shared" si="97"/>
        <v>17.6775426548387</v>
      </c>
      <c r="F98" s="7" t="s">
        <v>83</v>
      </c>
      <c r="G98" s="1">
        <v>10</v>
      </c>
      <c r="H98" s="9">
        <f t="shared" si="81"/>
        <v>12.549817982866699</v>
      </c>
      <c r="I98" s="9">
        <f t="shared" si="82"/>
        <v>285.69981798286665</v>
      </c>
      <c r="J98" s="9">
        <f t="shared" si="83"/>
        <v>8.3413112672130307E-2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24.144455623789881</v>
      </c>
      <c r="P98" s="9">
        <f t="shared" si="86"/>
        <v>2.0139641973544355</v>
      </c>
      <c r="Q98" s="12">
        <f t="shared" si="87"/>
        <v>0.90628388880949606</v>
      </c>
      <c r="R98" s="9">
        <f t="shared" si="88"/>
        <v>2.3873737500000001</v>
      </c>
      <c r="S98" s="13">
        <f t="shared" si="89"/>
        <v>0.37961542000262677</v>
      </c>
      <c r="T98" s="2">
        <f t="shared" si="90"/>
        <v>0.51</v>
      </c>
      <c r="U98" s="14">
        <f t="shared" si="91"/>
        <v>0.19360386420133965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0.10162056505670392</v>
      </c>
      <c r="AK98" s="9">
        <f t="shared" si="93"/>
        <v>10.4025</v>
      </c>
      <c r="AL98" s="1">
        <f t="shared" si="94"/>
        <v>0.45</v>
      </c>
      <c r="AM98" s="17">
        <f t="shared" si="95"/>
        <v>7501.916666666667</v>
      </c>
      <c r="AN98" s="1">
        <f t="shared" si="96"/>
        <v>79303355.835463896</v>
      </c>
    </row>
    <row r="99" spans="1:50" x14ac:dyDescent="0.15">
      <c r="C99" s="7">
        <v>10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>11</v>
      </c>
      <c r="H99" s="9">
        <f t="shared" si="81"/>
        <v>8.9860111168387107</v>
      </c>
      <c r="I99" s="9">
        <f t="shared" si="82"/>
        <v>282.13601111683869</v>
      </c>
      <c r="J99" s="9">
        <f t="shared" si="83"/>
        <v>5.4234494582504802E-2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21.02396685511367</v>
      </c>
      <c r="O99" s="9">
        <f t="shared" si="98"/>
        <v>6.4117995713217759</v>
      </c>
      <c r="P99" s="9">
        <f t="shared" si="86"/>
        <v>0.34774070911495747</v>
      </c>
      <c r="Q99" s="12">
        <f t="shared" si="87"/>
        <v>0.15648331910173086</v>
      </c>
      <c r="R99" s="9">
        <f t="shared" si="88"/>
        <v>2.3873737500000001</v>
      </c>
      <c r="S99" s="13">
        <f t="shared" si="89"/>
        <v>6.5546217512750513E-2</v>
      </c>
      <c r="T99" s="2">
        <f t="shared" si="90"/>
        <v>0.51</v>
      </c>
      <c r="U99" s="14">
        <f t="shared" si="91"/>
        <v>3.3428570931502762E-2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4.0415714135848081E-2</v>
      </c>
      <c r="AK99" s="9">
        <f t="shared" si="93"/>
        <v>10.4025</v>
      </c>
      <c r="AL99" s="1">
        <f t="shared" si="94"/>
        <v>0.45</v>
      </c>
      <c r="AM99" s="17">
        <f t="shared" si="95"/>
        <v>7501.916666666667</v>
      </c>
      <c r="AN99" s="1">
        <f t="shared" si="96"/>
        <v>31539893.107966024</v>
      </c>
    </row>
    <row r="100" spans="1:50" x14ac:dyDescent="0.15">
      <c r="C100" s="7">
        <v>11</v>
      </c>
      <c r="D100" s="8">
        <v>5.0053590344999996</v>
      </c>
      <c r="E100" s="10">
        <f t="shared" si="97"/>
        <v>8.9860111168387107</v>
      </c>
      <c r="F100" s="7" t="s">
        <v>85</v>
      </c>
      <c r="G100" s="1">
        <v>12</v>
      </c>
      <c r="H100" s="9">
        <f t="shared" si="81"/>
        <v>5.0053590344999996</v>
      </c>
      <c r="I100" s="9">
        <f t="shared" si="82"/>
        <v>278.15535903449995</v>
      </c>
      <c r="J100" s="9">
        <f t="shared" si="83"/>
        <v>3.3096720179309244E-2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11.369333862206819</v>
      </c>
      <c r="P100" s="9">
        <f t="shared" si="86"/>
        <v>0.37628766146260434</v>
      </c>
      <c r="Q100" s="12">
        <f t="shared" si="87"/>
        <v>0.16932944765817196</v>
      </c>
      <c r="R100" s="9">
        <f t="shared" si="88"/>
        <v>2.3873737500000001</v>
      </c>
      <c r="S100" s="13">
        <f t="shared" si="89"/>
        <v>7.0927079456315517E-2</v>
      </c>
      <c r="T100" s="2">
        <f t="shared" si="90"/>
        <v>0.51</v>
      </c>
      <c r="U100" s="14">
        <f t="shared" si="91"/>
        <v>3.6172810522720915E-2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4.1243102372600357E-2</v>
      </c>
      <c r="AK100" s="9">
        <f t="shared" si="93"/>
        <v>10.4025</v>
      </c>
      <c r="AL100" s="1">
        <f t="shared" si="94"/>
        <v>0.45</v>
      </c>
      <c r="AM100" s="17">
        <f t="shared" si="95"/>
        <v>7501.916666666667</v>
      </c>
      <c r="AN100" s="1">
        <f t="shared" si="96"/>
        <v>32185576.033628069</v>
      </c>
      <c r="AO100" s="1">
        <f>SUM(AN89:AN100)</f>
        <v>615740824.38169193</v>
      </c>
    </row>
    <row r="101" spans="1:50" x14ac:dyDescent="0.15">
      <c r="C101" s="7">
        <v>12</v>
      </c>
      <c r="D101" s="8">
        <v>2.5939974276129001</v>
      </c>
      <c r="E101" s="10">
        <f t="shared" si="97"/>
        <v>5.0053590344999996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3.6909852748709699</v>
      </c>
      <c r="E105" s="7"/>
      <c r="F105" s="7"/>
      <c r="G105" s="1">
        <v>1</v>
      </c>
      <c r="H105" s="9">
        <f t="shared" ref="H105:H116" si="99">E106</f>
        <v>3.6909852748709699</v>
      </c>
      <c r="I105" s="9">
        <f t="shared" ref="I105:I116" si="100">H105+273.15</f>
        <v>276.84098527487095</v>
      </c>
      <c r="J105" s="9">
        <f t="shared" ref="J105:J116" si="101">EXP(($C$15*(I105-$C$13))/($C$16*I105*$C$13))</f>
        <v>2.8028998094348386E-2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1.8159713414721983E-2</v>
      </c>
      <c r="Q105" s="12">
        <f t="shared" ref="Q105:Q116" si="105">P105*$B$107</f>
        <v>5.4479140244165945E-3</v>
      </c>
      <c r="R105" s="9">
        <f t="shared" ref="R105:R116" si="106">L105*$B$107</f>
        <v>0.19436706250000002</v>
      </c>
      <c r="S105" s="13">
        <f t="shared" ref="S105:S116" si="107">Q105/R105</f>
        <v>2.8028998094348386E-2</v>
      </c>
      <c r="T105" s="2">
        <f t="shared" ref="T105:T116" si="108">$B$106/100</f>
        <v>0.01</v>
      </c>
      <c r="U105" s="14">
        <f t="shared" ref="U105:U116" si="109">S105*T105</f>
        <v>2.8028998094348386E-4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5.7702899809434841E-3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407.25</v>
      </c>
      <c r="AX105" s="1">
        <f t="shared" ref="AX105:AX116" si="116">AW105*10000*AV105*0.67*AU105*AT105</f>
        <v>306024.50606012723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2.7064796172580601</v>
      </c>
      <c r="E106" s="10">
        <f t="shared" ref="E106:E117" si="117">D105</f>
        <v>3.6909852748709699</v>
      </c>
      <c r="F106" s="7" t="s">
        <v>83</v>
      </c>
      <c r="G106" s="1">
        <v>2</v>
      </c>
      <c r="H106" s="9">
        <f t="shared" si="99"/>
        <v>2.7064796172580601</v>
      </c>
      <c r="I106" s="9">
        <f t="shared" si="100"/>
        <v>275.85647961725806</v>
      </c>
      <c r="J106" s="9">
        <f t="shared" si="101"/>
        <v>2.4722591474978371E-2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1.2776207032519449</v>
      </c>
      <c r="P106" s="9">
        <f t="shared" si="104"/>
        <v>3.1586094706472403E-2</v>
      </c>
      <c r="Q106" s="12">
        <f t="shared" si="105"/>
        <v>9.4758284119417207E-3</v>
      </c>
      <c r="R106" s="9">
        <f t="shared" si="106"/>
        <v>0.19436706250000002</v>
      </c>
      <c r="S106" s="13">
        <f t="shared" si="107"/>
        <v>4.8752233480617219E-2</v>
      </c>
      <c r="T106" s="2">
        <f t="shared" si="108"/>
        <v>0.01</v>
      </c>
      <c r="U106" s="14">
        <f t="shared" si="109"/>
        <v>4.8752233480617221E-4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5.9775223348061722E-3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407.25</v>
      </c>
      <c r="AX106" s="1">
        <f t="shared" si="116"/>
        <v>317014.97256006859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-2.0163785802413798</v>
      </c>
      <c r="E107" s="10">
        <f t="shared" si="117"/>
        <v>2.7064796172580601</v>
      </c>
      <c r="F107" s="7" t="s">
        <v>83</v>
      </c>
      <c r="G107" s="1">
        <v>3</v>
      </c>
      <c r="H107" s="9">
        <f t="shared" si="99"/>
        <v>-2.0163785802413798</v>
      </c>
      <c r="I107" s="9">
        <f t="shared" si="100"/>
        <v>271.13362141975858</v>
      </c>
      <c r="J107" s="9">
        <f t="shared" si="101"/>
        <v>1.3368334274624487E-2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1.8939248168788061</v>
      </c>
      <c r="P107" s="9">
        <f t="shared" si="104"/>
        <v>2.5318620043042851E-2</v>
      </c>
      <c r="Q107" s="12">
        <f t="shared" si="105"/>
        <v>7.5955860129128545E-3</v>
      </c>
      <c r="R107" s="9">
        <f t="shared" si="106"/>
        <v>0.19436706250000002</v>
      </c>
      <c r="S107" s="13">
        <f t="shared" si="107"/>
        <v>3.907856565416197E-2</v>
      </c>
      <c r="T107" s="2">
        <f t="shared" si="108"/>
        <v>0.01</v>
      </c>
      <c r="U107" s="14">
        <f t="shared" si="109"/>
        <v>3.9078565654161973E-4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5.88078565654162E-3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407.25</v>
      </c>
      <c r="AX107" s="1">
        <f t="shared" si="116"/>
        <v>311884.59015613841</v>
      </c>
    </row>
    <row r="108" spans="1:50" x14ac:dyDescent="0.15">
      <c r="C108" s="7">
        <v>3</v>
      </c>
      <c r="D108" s="8">
        <v>7.4609106009032304</v>
      </c>
      <c r="E108" s="10">
        <f t="shared" si="117"/>
        <v>-2.0163785802413798</v>
      </c>
      <c r="F108" s="7" t="s">
        <v>83</v>
      </c>
      <c r="G108" s="1">
        <v>4</v>
      </c>
      <c r="H108" s="9">
        <f t="shared" si="99"/>
        <v>7.4609106009032304</v>
      </c>
      <c r="I108" s="9">
        <f t="shared" si="100"/>
        <v>280.6109106009032</v>
      </c>
      <c r="J108" s="9">
        <f t="shared" si="101"/>
        <v>4.4959065287224632E-2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2.516496405169097</v>
      </c>
      <c r="P108" s="9">
        <f t="shared" si="104"/>
        <v>0.11313932617506352</v>
      </c>
      <c r="Q108" s="12">
        <f t="shared" si="105"/>
        <v>3.3941797852519051E-2</v>
      </c>
      <c r="R108" s="9">
        <f t="shared" si="106"/>
        <v>0.19436706250000002</v>
      </c>
      <c r="S108" s="13">
        <f t="shared" si="107"/>
        <v>0.17462731296110959</v>
      </c>
      <c r="T108" s="2">
        <f t="shared" si="108"/>
        <v>0.01</v>
      </c>
      <c r="U108" s="14">
        <f t="shared" si="109"/>
        <v>1.746273129611096E-3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7.2362731296110958E-3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407.25</v>
      </c>
      <c r="AX108" s="1">
        <f t="shared" si="116"/>
        <v>383772.2051263919</v>
      </c>
    </row>
    <row r="109" spans="1:50" x14ac:dyDescent="0.15">
      <c r="C109" s="7">
        <v>4</v>
      </c>
      <c r="D109" s="8">
        <v>7.0167765782333298</v>
      </c>
      <c r="E109" s="10">
        <f t="shared" si="117"/>
        <v>7.4609106009032304</v>
      </c>
      <c r="F109" s="7" t="s">
        <v>83</v>
      </c>
      <c r="G109" s="1">
        <v>5</v>
      </c>
      <c r="H109" s="9">
        <f t="shared" si="99"/>
        <v>7.0167765782333298</v>
      </c>
      <c r="I109" s="9">
        <f t="shared" si="100"/>
        <v>280.16677657823328</v>
      </c>
      <c r="J109" s="9">
        <f t="shared" si="101"/>
        <v>4.2552840020124036E-2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2.2831892250443317</v>
      </c>
      <c r="O109" s="9">
        <f t="shared" si="118"/>
        <v>0.76805806228303508</v>
      </c>
      <c r="P109" s="9">
        <f t="shared" si="104"/>
        <v>3.2683051850496456E-2</v>
      </c>
      <c r="Q109" s="12">
        <f t="shared" si="105"/>
        <v>9.8049155551489364E-3</v>
      </c>
      <c r="R109" s="9">
        <f t="shared" si="106"/>
        <v>0.19436706250000002</v>
      </c>
      <c r="S109" s="13">
        <f t="shared" si="107"/>
        <v>5.0445355447757183E-2</v>
      </c>
      <c r="T109" s="2">
        <f t="shared" si="108"/>
        <v>0.01</v>
      </c>
      <c r="U109" s="14">
        <f t="shared" si="109"/>
        <v>5.044535544775718E-4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5.9944535544775718E-3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407.25</v>
      </c>
      <c r="AX109" s="1">
        <f t="shared" si="116"/>
        <v>317912.91151184525</v>
      </c>
    </row>
    <row r="110" spans="1:50" x14ac:dyDescent="0.15">
      <c r="C110" s="7">
        <v>5</v>
      </c>
      <c r="D110" s="8">
        <v>13.467313408193499</v>
      </c>
      <c r="E110" s="10">
        <f t="shared" si="117"/>
        <v>7.0167765782333298</v>
      </c>
      <c r="F110" s="7" t="s">
        <v>85</v>
      </c>
      <c r="G110" s="1">
        <v>6</v>
      </c>
      <c r="H110" s="9">
        <f t="shared" si="99"/>
        <v>13.467313408193499</v>
      </c>
      <c r="I110" s="9">
        <f t="shared" si="100"/>
        <v>286.61731340819347</v>
      </c>
      <c r="J110" s="9">
        <f t="shared" si="101"/>
        <v>9.3028057057543342E-2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1.3832652187658723</v>
      </c>
      <c r="P110" s="9">
        <f t="shared" si="104"/>
        <v>0.12868247569706673</v>
      </c>
      <c r="Q110" s="12">
        <f t="shared" si="105"/>
        <v>3.8604742709120017E-2</v>
      </c>
      <c r="R110" s="9">
        <f t="shared" si="106"/>
        <v>0.19436706250000002</v>
      </c>
      <c r="S110" s="13">
        <f t="shared" si="107"/>
        <v>0.19861771954865046</v>
      </c>
      <c r="T110" s="2">
        <f t="shared" si="108"/>
        <v>0.01</v>
      </c>
      <c r="U110" s="14">
        <f t="shared" si="109"/>
        <v>1.9861771954865046E-3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7.4761771954865051E-3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407.25</v>
      </c>
      <c r="AX110" s="1">
        <f t="shared" si="116"/>
        <v>396495.3998884919</v>
      </c>
    </row>
    <row r="111" spans="1:50" x14ac:dyDescent="0.15">
      <c r="C111" s="7">
        <v>6</v>
      </c>
      <c r="D111" s="8">
        <v>14.169652561933299</v>
      </c>
      <c r="E111" s="10">
        <f t="shared" si="117"/>
        <v>13.467313408193499</v>
      </c>
      <c r="F111" s="7" t="s">
        <v>83</v>
      </c>
      <c r="G111" s="1">
        <v>7</v>
      </c>
      <c r="H111" s="9">
        <f t="shared" si="99"/>
        <v>14.169652561933299</v>
      </c>
      <c r="I111" s="9">
        <f t="shared" si="100"/>
        <v>287.31965256193325</v>
      </c>
      <c r="J111" s="9">
        <f t="shared" si="101"/>
        <v>0.10108306253363507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1.902472951402139</v>
      </c>
      <c r="P111" s="9">
        <f t="shared" si="104"/>
        <v>0.19230779231513168</v>
      </c>
      <c r="Q111" s="12">
        <f t="shared" si="105"/>
        <v>5.7692337694539499E-2</v>
      </c>
      <c r="R111" s="9">
        <f t="shared" si="106"/>
        <v>0.19436706250000002</v>
      </c>
      <c r="S111" s="13">
        <f t="shared" si="107"/>
        <v>0.29682157538672216</v>
      </c>
      <c r="T111" s="2">
        <f t="shared" si="108"/>
        <v>0.01</v>
      </c>
      <c r="U111" s="14">
        <f t="shared" si="109"/>
        <v>2.9682157538672219E-3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1.2918215753867222E-2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407.25</v>
      </c>
      <c r="AX111" s="1">
        <f t="shared" si="116"/>
        <v>685111.25234801101</v>
      </c>
    </row>
    <row r="112" spans="1:50" x14ac:dyDescent="0.15">
      <c r="C112" s="7">
        <v>7</v>
      </c>
      <c r="D112" s="8">
        <v>15.915229240322599</v>
      </c>
      <c r="E112" s="10">
        <f t="shared" si="117"/>
        <v>14.169652561933299</v>
      </c>
      <c r="F112" s="7" t="s">
        <v>83</v>
      </c>
      <c r="G112" s="1">
        <v>8</v>
      </c>
      <c r="H112" s="9">
        <f t="shared" si="99"/>
        <v>15.915229240322599</v>
      </c>
      <c r="I112" s="9">
        <f t="shared" si="100"/>
        <v>289.06522924032259</v>
      </c>
      <c r="J112" s="9">
        <f t="shared" si="101"/>
        <v>0.1240375056477694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2.3580553674203406</v>
      </c>
      <c r="P112" s="9">
        <f t="shared" si="104"/>
        <v>0.29248730595415345</v>
      </c>
      <c r="Q112" s="12">
        <f t="shared" si="105"/>
        <v>8.7746191786246028E-2</v>
      </c>
      <c r="R112" s="9">
        <f t="shared" si="106"/>
        <v>0.19436706250000002</v>
      </c>
      <c r="S112" s="13">
        <f t="shared" si="107"/>
        <v>0.4514457884871621</v>
      </c>
      <c r="T112" s="2">
        <f t="shared" si="108"/>
        <v>0.01</v>
      </c>
      <c r="U112" s="14">
        <f t="shared" si="109"/>
        <v>4.5144578848716208E-3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1.446445788487162E-2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407.25</v>
      </c>
      <c r="AX112" s="1">
        <f t="shared" si="116"/>
        <v>767115.44727628911</v>
      </c>
    </row>
    <row r="113" spans="1:53" x14ac:dyDescent="0.15">
      <c r="C113" s="7">
        <v>8</v>
      </c>
      <c r="D113" s="8">
        <v>17.6775426548387</v>
      </c>
      <c r="E113" s="10">
        <f t="shared" si="117"/>
        <v>15.915229240322599</v>
      </c>
      <c r="F113" s="7" t="s">
        <v>83</v>
      </c>
      <c r="G113" s="1">
        <v>9</v>
      </c>
      <c r="H113" s="9">
        <f t="shared" si="99"/>
        <v>17.6775426548387</v>
      </c>
      <c r="I113" s="9">
        <f t="shared" si="100"/>
        <v>290.82754265483868</v>
      </c>
      <c r="J113" s="9">
        <f t="shared" si="101"/>
        <v>0.1521239284849514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2.7134582697995207</v>
      </c>
      <c r="P113" s="9">
        <f t="shared" si="104"/>
        <v>0.41278193178188227</v>
      </c>
      <c r="Q113" s="12">
        <f t="shared" si="105"/>
        <v>0.12383457953456467</v>
      </c>
      <c r="R113" s="9">
        <f t="shared" si="106"/>
        <v>0.19436706250000002</v>
      </c>
      <c r="S113" s="13">
        <f t="shared" si="107"/>
        <v>0.63711710174435887</v>
      </c>
      <c r="T113" s="2">
        <f t="shared" si="108"/>
        <v>0.01</v>
      </c>
      <c r="U113" s="14">
        <f t="shared" si="109"/>
        <v>6.3711710174435892E-3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1.6321171017443591E-2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407.25</v>
      </c>
      <c r="AX113" s="1">
        <f t="shared" si="116"/>
        <v>865585.3198766578</v>
      </c>
    </row>
    <row r="114" spans="1:53" x14ac:dyDescent="0.15">
      <c r="C114" s="7">
        <v>9</v>
      </c>
      <c r="D114" s="8">
        <v>12.549817982866699</v>
      </c>
      <c r="E114" s="10">
        <f t="shared" si="117"/>
        <v>17.6775426548387</v>
      </c>
      <c r="F114" s="7" t="s">
        <v>83</v>
      </c>
      <c r="G114" s="1">
        <v>10</v>
      </c>
      <c r="H114" s="9">
        <f t="shared" si="99"/>
        <v>12.549817982866699</v>
      </c>
      <c r="I114" s="9">
        <f t="shared" si="100"/>
        <v>285.69981798286665</v>
      </c>
      <c r="J114" s="9">
        <f t="shared" si="101"/>
        <v>8.3413112672130307E-2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2.948566546350972</v>
      </c>
      <c r="P114" s="9">
        <f t="shared" si="104"/>
        <v>0.24594911355204777</v>
      </c>
      <c r="Q114" s="12">
        <f t="shared" si="105"/>
        <v>7.3784734065614324E-2</v>
      </c>
      <c r="R114" s="9">
        <f t="shared" si="106"/>
        <v>0.19436706250000002</v>
      </c>
      <c r="S114" s="13">
        <f t="shared" si="107"/>
        <v>0.37961542000262682</v>
      </c>
      <c r="T114" s="2">
        <f t="shared" si="108"/>
        <v>0.01</v>
      </c>
      <c r="U114" s="14">
        <f t="shared" si="109"/>
        <v>3.7961542000262685E-3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1.374615420002627E-2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407.25</v>
      </c>
      <c r="AX114" s="1">
        <f t="shared" si="116"/>
        <v>729020.56277621654</v>
      </c>
    </row>
    <row r="115" spans="1:53" x14ac:dyDescent="0.15">
      <c r="C115" s="7">
        <v>10</v>
      </c>
      <c r="D115" s="8">
        <v>8.9860111168387107</v>
      </c>
      <c r="E115" s="10">
        <f t="shared" si="117"/>
        <v>12.549817982866699</v>
      </c>
      <c r="F115" s="7" t="s">
        <v>83</v>
      </c>
      <c r="G115" s="1">
        <v>11</v>
      </c>
      <c r="H115" s="9">
        <f t="shared" si="99"/>
        <v>8.9860111168387107</v>
      </c>
      <c r="I115" s="9">
        <f t="shared" si="100"/>
        <v>282.13601111683869</v>
      </c>
      <c r="J115" s="9">
        <f t="shared" si="101"/>
        <v>5.4234494582504802E-2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2.5674865611589781</v>
      </c>
      <c r="O115" s="9">
        <f t="shared" si="118"/>
        <v>0.78302107997327974</v>
      </c>
      <c r="P115" s="9">
        <f t="shared" si="104"/>
        <v>4.2466752519797903E-2</v>
      </c>
      <c r="Q115" s="12">
        <f t="shared" si="105"/>
        <v>1.274002575593937E-2</v>
      </c>
      <c r="R115" s="9">
        <f t="shared" si="106"/>
        <v>0.19436706250000002</v>
      </c>
      <c r="S115" s="13">
        <f t="shared" si="107"/>
        <v>6.5546217512750485E-2</v>
      </c>
      <c r="T115" s="2">
        <f t="shared" si="108"/>
        <v>0.01</v>
      </c>
      <c r="U115" s="14">
        <f t="shared" si="109"/>
        <v>6.5546217512750483E-4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6.1454621751275045E-3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407.25</v>
      </c>
      <c r="AX115" s="1">
        <f t="shared" si="116"/>
        <v>325921.57982796698</v>
      </c>
    </row>
    <row r="116" spans="1:53" x14ac:dyDescent="0.15">
      <c r="C116" s="7">
        <v>11</v>
      </c>
      <c r="D116" s="8">
        <v>5.0053590344999996</v>
      </c>
      <c r="E116" s="10">
        <f t="shared" si="117"/>
        <v>8.9860111168387107</v>
      </c>
      <c r="F116" s="7" t="s">
        <v>85</v>
      </c>
      <c r="G116" s="1">
        <v>12</v>
      </c>
      <c r="H116" s="9">
        <f t="shared" si="99"/>
        <v>5.0053590344999996</v>
      </c>
      <c r="I116" s="9">
        <f t="shared" si="100"/>
        <v>278.15535903449995</v>
      </c>
      <c r="J116" s="9">
        <f t="shared" si="101"/>
        <v>3.3096720179309244E-2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1.3884445357868154</v>
      </c>
      <c r="P116" s="9">
        <f t="shared" si="104"/>
        <v>4.5952960285427148E-2</v>
      </c>
      <c r="Q116" s="12">
        <f t="shared" si="105"/>
        <v>1.3785888085628145E-2</v>
      </c>
      <c r="R116" s="9">
        <f t="shared" si="106"/>
        <v>0.19436706250000002</v>
      </c>
      <c r="S116" s="13">
        <f t="shared" si="107"/>
        <v>7.0927079456315517E-2</v>
      </c>
      <c r="T116" s="2">
        <f t="shared" si="108"/>
        <v>0.01</v>
      </c>
      <c r="U116" s="14">
        <f t="shared" si="109"/>
        <v>7.092707945631552E-4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6.1992707945631555E-3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407.25</v>
      </c>
      <c r="AX116" s="1">
        <f t="shared" si="116"/>
        <v>328775.29363419756</v>
      </c>
      <c r="AY116" s="1">
        <f>SUM(AX105:AX116)</f>
        <v>5734634.0410424024</v>
      </c>
    </row>
    <row r="117" spans="1:53" x14ac:dyDescent="0.15">
      <c r="C117" s="7">
        <v>12</v>
      </c>
      <c r="D117" s="8">
        <v>2.5939974276129001</v>
      </c>
      <c r="E117" s="10">
        <f t="shared" si="117"/>
        <v>5.0053590344999996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3.6909852748709699</v>
      </c>
      <c r="E121" s="7"/>
      <c r="F121" s="7"/>
      <c r="G121" s="1">
        <v>1</v>
      </c>
      <c r="H121" s="9">
        <f t="shared" ref="H121:H132" si="119">E122</f>
        <v>3.6909852748709699</v>
      </c>
      <c r="I121" s="9">
        <f t="shared" ref="I121:I132" si="120">H121+273.15</f>
        <v>276.84098527487095</v>
      </c>
      <c r="J121" s="9">
        <f t="shared" ref="J121:J132" si="121">EXP(($C$15*(I121-$C$13))/($C$16*I121*$C$13))</f>
        <v>2.8028998094348386E-2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7.9798557574609855E-3</v>
      </c>
      <c r="Q121" s="12">
        <f t="shared" ref="Q121:Q132" si="125">P121*$B$123</f>
        <v>2.6333523999621253E-3</v>
      </c>
      <c r="R121" s="9">
        <f t="shared" ref="R121:R132" si="126">L121*$B$123</f>
        <v>9.3951000000000007E-2</v>
      </c>
      <c r="S121" s="13">
        <f t="shared" ref="S121:S132" si="127">Q121/R121</f>
        <v>2.8028998094348386E-2</v>
      </c>
      <c r="T121" s="2">
        <f t="shared" ref="T121:T132" si="128">$B$122/100</f>
        <v>0.01</v>
      </c>
      <c r="U121" s="14">
        <f t="shared" ref="U121:U132" si="129">S121*T121</f>
        <v>2.8028998094348386E-4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5.7702899809434841E-3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2.7064796172580601</v>
      </c>
      <c r="E122" s="10">
        <f t="shared" ref="E122:E133" si="139">D121</f>
        <v>3.6909852748709699</v>
      </c>
      <c r="F122" s="7" t="s">
        <v>83</v>
      </c>
      <c r="G122" s="1">
        <v>2</v>
      </c>
      <c r="H122" s="9">
        <f t="shared" si="119"/>
        <v>2.7064796172580601</v>
      </c>
      <c r="I122" s="9">
        <f t="shared" si="120"/>
        <v>275.85647961725806</v>
      </c>
      <c r="J122" s="9">
        <f t="shared" si="121"/>
        <v>2.4722591474978371E-2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0.56142014424253905</v>
      </c>
      <c r="P122" s="9">
        <f t="shared" si="124"/>
        <v>1.3879760871931723E-2</v>
      </c>
      <c r="Q122" s="12">
        <f t="shared" si="125"/>
        <v>4.5803210877374684E-3</v>
      </c>
      <c r="R122" s="9">
        <f t="shared" si="126"/>
        <v>9.3951000000000007E-2</v>
      </c>
      <c r="S122" s="13">
        <f t="shared" si="127"/>
        <v>4.8752233480617219E-2</v>
      </c>
      <c r="T122" s="2">
        <f t="shared" si="128"/>
        <v>0.01</v>
      </c>
      <c r="U122" s="14">
        <f t="shared" si="129"/>
        <v>4.8752233480617221E-4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5.9775223348061722E-3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-2.0163785802413798</v>
      </c>
      <c r="E123" s="10">
        <f t="shared" si="139"/>
        <v>2.7064796172580601</v>
      </c>
      <c r="F123" s="7" t="s">
        <v>83</v>
      </c>
      <c r="G123" s="1">
        <v>3</v>
      </c>
      <c r="H123" s="9">
        <f t="shared" si="119"/>
        <v>-2.0163785802413798</v>
      </c>
      <c r="I123" s="9">
        <f t="shared" si="120"/>
        <v>271.13362141975858</v>
      </c>
      <c r="J123" s="9">
        <f t="shared" si="121"/>
        <v>1.3368334274624487E-2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0.83224038337060724</v>
      </c>
      <c r="P123" s="9">
        <f t="shared" si="124"/>
        <v>1.1125667641739912E-2</v>
      </c>
      <c r="Q123" s="12">
        <f t="shared" si="125"/>
        <v>3.6714703217741711E-3</v>
      </c>
      <c r="R123" s="9">
        <f t="shared" si="126"/>
        <v>9.3951000000000007E-2</v>
      </c>
      <c r="S123" s="13">
        <f t="shared" si="127"/>
        <v>3.9078565654161963E-2</v>
      </c>
      <c r="T123" s="2">
        <f t="shared" si="128"/>
        <v>0.01</v>
      </c>
      <c r="U123" s="14">
        <f t="shared" si="129"/>
        <v>3.9078565654161962E-4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5.88078565654162E-3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7.4609106009032304</v>
      </c>
      <c r="E124" s="10">
        <f t="shared" si="139"/>
        <v>-2.0163785802413798</v>
      </c>
      <c r="F124" s="7" t="s">
        <v>83</v>
      </c>
      <c r="G124" s="1">
        <v>4</v>
      </c>
      <c r="H124" s="9">
        <f t="shared" si="119"/>
        <v>7.4609106009032304</v>
      </c>
      <c r="I124" s="9">
        <f t="shared" si="120"/>
        <v>280.6109106009032</v>
      </c>
      <c r="J124" s="9">
        <f t="shared" si="121"/>
        <v>4.4959065287224632E-2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1.1058147157288674</v>
      </c>
      <c r="P124" s="9">
        <f t="shared" si="124"/>
        <v>4.9716396000027897E-2</v>
      </c>
      <c r="Q124" s="12">
        <f t="shared" si="125"/>
        <v>1.6406410680009208E-2</v>
      </c>
      <c r="R124" s="9">
        <f t="shared" si="126"/>
        <v>9.3951000000000007E-2</v>
      </c>
      <c r="S124" s="13">
        <f t="shared" si="127"/>
        <v>0.17462731296110959</v>
      </c>
      <c r="T124" s="2">
        <f t="shared" si="128"/>
        <v>0.01</v>
      </c>
      <c r="U124" s="14">
        <f t="shared" si="129"/>
        <v>1.746273129611096E-3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7.2362731296110958E-3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7.0167765782333298</v>
      </c>
      <c r="E125" s="10">
        <f t="shared" si="139"/>
        <v>7.4609106009032304</v>
      </c>
      <c r="F125" s="7" t="s">
        <v>83</v>
      </c>
      <c r="G125" s="1">
        <v>5</v>
      </c>
      <c r="H125" s="9">
        <f t="shared" si="119"/>
        <v>7.0167765782333298</v>
      </c>
      <c r="I125" s="9">
        <f t="shared" si="120"/>
        <v>280.16677657823328</v>
      </c>
      <c r="J125" s="9">
        <f t="shared" si="121"/>
        <v>4.2552840020124036E-2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1.0032934037423973</v>
      </c>
      <c r="O125" s="9">
        <f t="shared" si="140"/>
        <v>0.33750491598644206</v>
      </c>
      <c r="P125" s="9">
        <f t="shared" si="124"/>
        <v>1.4361792695976473E-2</v>
      </c>
      <c r="Q125" s="12">
        <f t="shared" si="125"/>
        <v>4.7393915896722363E-3</v>
      </c>
      <c r="R125" s="9">
        <f t="shared" si="126"/>
        <v>9.3951000000000007E-2</v>
      </c>
      <c r="S125" s="13">
        <f t="shared" si="127"/>
        <v>5.044535544775719E-2</v>
      </c>
      <c r="T125" s="2">
        <f t="shared" si="128"/>
        <v>0.01</v>
      </c>
      <c r="U125" s="14">
        <f t="shared" si="129"/>
        <v>5.0445355447757191E-4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5.9944535544775718E-3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13.467313408193499</v>
      </c>
      <c r="E126" s="10">
        <f t="shared" si="139"/>
        <v>7.0167765782333298</v>
      </c>
      <c r="F126" s="7" t="s">
        <v>85</v>
      </c>
      <c r="G126" s="1">
        <v>6</v>
      </c>
      <c r="H126" s="9">
        <f t="shared" si="119"/>
        <v>13.467313408193499</v>
      </c>
      <c r="I126" s="9">
        <f t="shared" si="120"/>
        <v>286.61731340819347</v>
      </c>
      <c r="J126" s="9">
        <f t="shared" si="121"/>
        <v>9.3028057057543342E-2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0.60784312329046553</v>
      </c>
      <c r="P126" s="9">
        <f t="shared" si="124"/>
        <v>5.6546464755500778E-2</v>
      </c>
      <c r="Q126" s="12">
        <f t="shared" si="125"/>
        <v>1.8660333369315257E-2</v>
      </c>
      <c r="R126" s="9">
        <f t="shared" si="126"/>
        <v>9.3951000000000007E-2</v>
      </c>
      <c r="S126" s="13">
        <f t="shared" si="127"/>
        <v>0.19861771954865043</v>
      </c>
      <c r="T126" s="2">
        <f t="shared" si="128"/>
        <v>0.01</v>
      </c>
      <c r="U126" s="14">
        <f t="shared" si="129"/>
        <v>1.9861771954865041E-3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7.4761771954865042E-3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14.169652561933299</v>
      </c>
      <c r="E127" s="10">
        <f t="shared" si="139"/>
        <v>13.467313408193499</v>
      </c>
      <c r="F127" s="7" t="s">
        <v>83</v>
      </c>
      <c r="G127" s="1">
        <v>7</v>
      </c>
      <c r="H127" s="9">
        <f t="shared" si="119"/>
        <v>14.169652561933299</v>
      </c>
      <c r="I127" s="9">
        <f t="shared" si="120"/>
        <v>287.31965256193325</v>
      </c>
      <c r="J127" s="9">
        <f t="shared" si="121"/>
        <v>0.10108306253363507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0.83599665853496474</v>
      </c>
      <c r="P127" s="9">
        <f t="shared" si="124"/>
        <v>8.4505102512599808E-2</v>
      </c>
      <c r="Q127" s="12">
        <f t="shared" si="125"/>
        <v>2.7886683829157939E-2</v>
      </c>
      <c r="R127" s="9">
        <f t="shared" si="126"/>
        <v>9.3951000000000007E-2</v>
      </c>
      <c r="S127" s="13">
        <f t="shared" si="127"/>
        <v>0.29682157538672221</v>
      </c>
      <c r="T127" s="2">
        <f t="shared" si="128"/>
        <v>0.01</v>
      </c>
      <c r="U127" s="14">
        <f t="shared" si="129"/>
        <v>2.9682157538672223E-3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1.2918215753867222E-2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15.915229240322599</v>
      </c>
      <c r="E128" s="10">
        <f t="shared" si="139"/>
        <v>14.169652561933299</v>
      </c>
      <c r="F128" s="7" t="s">
        <v>83</v>
      </c>
      <c r="G128" s="1">
        <v>8</v>
      </c>
      <c r="H128" s="9">
        <f t="shared" si="119"/>
        <v>15.915229240322599</v>
      </c>
      <c r="I128" s="9">
        <f t="shared" si="120"/>
        <v>289.06522924032259</v>
      </c>
      <c r="J128" s="9">
        <f t="shared" si="121"/>
        <v>0.1240375056477694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1.0361915560223649</v>
      </c>
      <c r="P128" s="9">
        <f t="shared" si="124"/>
        <v>0.12852661598229506</v>
      </c>
      <c r="Q128" s="12">
        <f t="shared" si="125"/>
        <v>4.2413783274157374E-2</v>
      </c>
      <c r="R128" s="9">
        <f t="shared" si="126"/>
        <v>9.3951000000000007E-2</v>
      </c>
      <c r="S128" s="13">
        <f t="shared" si="127"/>
        <v>0.45144578848716216</v>
      </c>
      <c r="T128" s="2">
        <f t="shared" si="128"/>
        <v>0.01</v>
      </c>
      <c r="U128" s="14">
        <f t="shared" si="129"/>
        <v>4.5144578848716217E-3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1.446445788487162E-2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17.6775426548387</v>
      </c>
      <c r="E129" s="10">
        <f t="shared" si="139"/>
        <v>15.915229240322599</v>
      </c>
      <c r="F129" s="7" t="s">
        <v>83</v>
      </c>
      <c r="G129" s="1">
        <v>9</v>
      </c>
      <c r="H129" s="9">
        <f t="shared" si="119"/>
        <v>17.6775426548387</v>
      </c>
      <c r="I129" s="9">
        <f t="shared" si="120"/>
        <v>290.82754265483868</v>
      </c>
      <c r="J129" s="9">
        <f t="shared" si="121"/>
        <v>0.1521239284849514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1.1923649400400698</v>
      </c>
      <c r="P129" s="9">
        <f t="shared" si="124"/>
        <v>0.18138723886661895</v>
      </c>
      <c r="Q129" s="12">
        <f t="shared" si="125"/>
        <v>5.9857788825984255E-2</v>
      </c>
      <c r="R129" s="9">
        <f t="shared" si="126"/>
        <v>9.3951000000000007E-2</v>
      </c>
      <c r="S129" s="13">
        <f t="shared" si="127"/>
        <v>0.63711710174435876</v>
      </c>
      <c r="T129" s="2">
        <f t="shared" si="128"/>
        <v>0.01</v>
      </c>
      <c r="U129" s="14">
        <f t="shared" si="129"/>
        <v>6.3711710174435875E-3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1.6321171017443587E-2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12.549817982866699</v>
      </c>
      <c r="E130" s="10">
        <f t="shared" si="139"/>
        <v>17.6775426548387</v>
      </c>
      <c r="F130" s="7" t="s">
        <v>83</v>
      </c>
      <c r="G130" s="1">
        <v>10</v>
      </c>
      <c r="H130" s="9">
        <f t="shared" si="119"/>
        <v>12.549817982866699</v>
      </c>
      <c r="I130" s="9">
        <f t="shared" si="120"/>
        <v>285.69981798286665</v>
      </c>
      <c r="J130" s="9">
        <f t="shared" si="121"/>
        <v>8.3413112672130307E-2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1.2956777011734508</v>
      </c>
      <c r="P130" s="9">
        <f t="shared" si="124"/>
        <v>0.10807651007474783</v>
      </c>
      <c r="Q130" s="12">
        <f t="shared" si="125"/>
        <v>3.566524832466679E-2</v>
      </c>
      <c r="R130" s="9">
        <f t="shared" si="126"/>
        <v>9.3951000000000007E-2</v>
      </c>
      <c r="S130" s="13">
        <f t="shared" si="127"/>
        <v>0.37961542000262677</v>
      </c>
      <c r="T130" s="2">
        <f t="shared" si="128"/>
        <v>0.01</v>
      </c>
      <c r="U130" s="14">
        <f t="shared" si="129"/>
        <v>3.7961542000262676E-3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1.3746154200026266E-2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8.9860111168387107</v>
      </c>
      <c r="E131" s="10">
        <f t="shared" si="139"/>
        <v>12.549817982866699</v>
      </c>
      <c r="F131" s="7" t="s">
        <v>83</v>
      </c>
      <c r="G131" s="1">
        <v>11</v>
      </c>
      <c r="H131" s="9">
        <f t="shared" si="119"/>
        <v>8.9860111168387107</v>
      </c>
      <c r="I131" s="9">
        <f t="shared" si="120"/>
        <v>282.13601111683869</v>
      </c>
      <c r="J131" s="9">
        <f t="shared" si="121"/>
        <v>5.4234494582504802E-2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1.1282211315437678</v>
      </c>
      <c r="O131" s="9">
        <f t="shared" si="140"/>
        <v>0.34408005955493515</v>
      </c>
      <c r="P131" s="9">
        <f t="shared" si="124"/>
        <v>1.866100812588006E-2</v>
      </c>
      <c r="Q131" s="12">
        <f t="shared" si="125"/>
        <v>6.1581326815404198E-3</v>
      </c>
      <c r="R131" s="9">
        <f t="shared" si="126"/>
        <v>9.3951000000000007E-2</v>
      </c>
      <c r="S131" s="13">
        <f t="shared" si="127"/>
        <v>6.5546217512750471E-2</v>
      </c>
      <c r="T131" s="2">
        <f t="shared" si="128"/>
        <v>0.01</v>
      </c>
      <c r="U131" s="14">
        <f t="shared" si="129"/>
        <v>6.5546217512750472E-4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6.1454621751275045E-3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5.0053590344999996</v>
      </c>
      <c r="E132" s="10">
        <f t="shared" si="139"/>
        <v>8.9860111168387107</v>
      </c>
      <c r="F132" s="7" t="s">
        <v>85</v>
      </c>
      <c r="G132" s="1">
        <v>12</v>
      </c>
      <c r="H132" s="9">
        <f t="shared" si="119"/>
        <v>5.0053590344999996</v>
      </c>
      <c r="I132" s="9">
        <f t="shared" si="120"/>
        <v>278.15535903449995</v>
      </c>
      <c r="J132" s="9">
        <f t="shared" si="121"/>
        <v>3.3096720179309244E-2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0.61011905142905509</v>
      </c>
      <c r="P132" s="9">
        <f t="shared" si="124"/>
        <v>2.0192939521213021E-2</v>
      </c>
      <c r="Q132" s="12">
        <f t="shared" si="125"/>
        <v>6.6636700420002973E-3</v>
      </c>
      <c r="R132" s="9">
        <f t="shared" si="126"/>
        <v>9.3951000000000007E-2</v>
      </c>
      <c r="S132" s="13">
        <f t="shared" si="127"/>
        <v>7.0927079456315489E-2</v>
      </c>
      <c r="T132" s="2">
        <f t="shared" si="128"/>
        <v>0.01</v>
      </c>
      <c r="U132" s="14">
        <f t="shared" si="129"/>
        <v>7.0927079456315487E-4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6.1992707945631546E-3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2.5939974276129001</v>
      </c>
      <c r="E133" s="10">
        <f t="shared" si="139"/>
        <v>5.0053590344999996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3.6909852748709699</v>
      </c>
      <c r="E136" s="7"/>
      <c r="F136" s="7"/>
      <c r="G136" s="1">
        <v>1</v>
      </c>
      <c r="H136" s="9">
        <f t="shared" ref="H136:H147" si="141">E137</f>
        <v>3.6909852748709699</v>
      </c>
      <c r="I136" s="9">
        <f t="shared" ref="I136:I147" si="142">H136+273.15</f>
        <v>276.84098527487095</v>
      </c>
      <c r="J136" s="9">
        <f t="shared" ref="J136:J147" si="143">EXP(($C$15*(I136-$C$13))/($C$16*I136*$C$13))</f>
        <v>2.8028998094348386E-2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2.1275352609769115E-2</v>
      </c>
      <c r="Q136" s="12">
        <f t="shared" ref="Q136:Q147" si="147">P136*$B$138</f>
        <v>5.5315916785399696E-3</v>
      </c>
      <c r="R136" s="9">
        <f t="shared" ref="R136:R147" si="148">L136*$B$138</f>
        <v>0.19735245833333334</v>
      </c>
      <c r="S136" s="13">
        <f t="shared" ref="S136:S147" si="149">Q136/R136</f>
        <v>2.8028998094348386E-2</v>
      </c>
      <c r="T136" s="2">
        <f t="shared" ref="T136:T147" si="150">$B$137/100</f>
        <v>0.01</v>
      </c>
      <c r="U136" s="14">
        <f t="shared" ref="U136:U147" si="151">S136*T136</f>
        <v>2.8028998094348386E-4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5.7702899809434841E-3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2.7064796172580601</v>
      </c>
      <c r="E137" s="10">
        <f t="shared" ref="E137:E148" si="159">D136</f>
        <v>3.6909852748709699</v>
      </c>
      <c r="F137" s="7" t="s">
        <v>83</v>
      </c>
      <c r="G137" s="1">
        <v>2</v>
      </c>
      <c r="H137" s="9">
        <f t="shared" si="141"/>
        <v>2.7064796172580601</v>
      </c>
      <c r="I137" s="9">
        <f t="shared" si="142"/>
        <v>275.85647961725806</v>
      </c>
      <c r="J137" s="9">
        <f t="shared" si="143"/>
        <v>2.4722591474978371E-2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1.4968204807235643</v>
      </c>
      <c r="P137" s="9">
        <f t="shared" si="146"/>
        <v>3.7005281256309419E-2</v>
      </c>
      <c r="Q137" s="12">
        <f t="shared" si="147"/>
        <v>9.6213731266404489E-3</v>
      </c>
      <c r="R137" s="9">
        <f t="shared" si="148"/>
        <v>0.19735245833333334</v>
      </c>
      <c r="S137" s="13">
        <f t="shared" si="149"/>
        <v>4.8752233480617219E-2</v>
      </c>
      <c r="T137" s="2">
        <f t="shared" si="150"/>
        <v>0.01</v>
      </c>
      <c r="U137" s="14">
        <f t="shared" si="151"/>
        <v>4.8752233480617221E-4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5.9775223348061722E-3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-2.0163785802413798</v>
      </c>
      <c r="E138" s="10">
        <f t="shared" si="159"/>
        <v>2.7064796172580601</v>
      </c>
      <c r="F138" s="7" t="s">
        <v>83</v>
      </c>
      <c r="G138" s="1">
        <v>3</v>
      </c>
      <c r="H138" s="9">
        <f t="shared" si="141"/>
        <v>-2.0163785802413798</v>
      </c>
      <c r="I138" s="9">
        <f t="shared" si="142"/>
        <v>271.13362141975858</v>
      </c>
      <c r="J138" s="9">
        <f t="shared" si="143"/>
        <v>1.3368334274624487E-2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2.2188631161339214</v>
      </c>
      <c r="P138" s="9">
        <f t="shared" si="146"/>
        <v>2.9662503846113197E-2</v>
      </c>
      <c r="Q138" s="12">
        <f t="shared" si="147"/>
        <v>7.712250999989431E-3</v>
      </c>
      <c r="R138" s="9">
        <f t="shared" si="148"/>
        <v>0.19735245833333334</v>
      </c>
      <c r="S138" s="13">
        <f t="shared" si="149"/>
        <v>3.907856565416197E-2</v>
      </c>
      <c r="T138" s="2">
        <f t="shared" si="150"/>
        <v>0.01</v>
      </c>
      <c r="U138" s="14">
        <f t="shared" si="151"/>
        <v>3.9078565654161973E-4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5.88078565654162E-3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7.4609106009032304</v>
      </c>
      <c r="E139" s="10">
        <f t="shared" si="159"/>
        <v>-2.0163785802413798</v>
      </c>
      <c r="F139" s="7" t="s">
        <v>83</v>
      </c>
      <c r="G139" s="1">
        <v>4</v>
      </c>
      <c r="H139" s="9">
        <f t="shared" si="141"/>
        <v>7.4609106009032304</v>
      </c>
      <c r="I139" s="9">
        <f t="shared" si="142"/>
        <v>280.6109106009032</v>
      </c>
      <c r="J139" s="9">
        <f t="shared" si="143"/>
        <v>4.4959065287224632E-2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2.9482485289544749</v>
      </c>
      <c r="P139" s="9">
        <f t="shared" si="146"/>
        <v>0.13255049809622821</v>
      </c>
      <c r="Q139" s="12">
        <f t="shared" si="147"/>
        <v>3.4463129505019334E-2</v>
      </c>
      <c r="R139" s="9">
        <f t="shared" si="148"/>
        <v>0.19735245833333334</v>
      </c>
      <c r="S139" s="13">
        <f t="shared" si="149"/>
        <v>0.17462731296110956</v>
      </c>
      <c r="T139" s="2">
        <f t="shared" si="150"/>
        <v>0.01</v>
      </c>
      <c r="U139" s="14">
        <f t="shared" si="151"/>
        <v>1.7462731296110957E-3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7.2362731296110958E-3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7.0167765782333298</v>
      </c>
      <c r="E140" s="10">
        <f t="shared" si="159"/>
        <v>7.4609106009032304</v>
      </c>
      <c r="F140" s="7" t="s">
        <v>83</v>
      </c>
      <c r="G140" s="1">
        <v>5</v>
      </c>
      <c r="H140" s="9">
        <f t="shared" si="141"/>
        <v>7.0167765782333298</v>
      </c>
      <c r="I140" s="9">
        <f t="shared" si="142"/>
        <v>280.16677657823328</v>
      </c>
      <c r="J140" s="9">
        <f t="shared" si="143"/>
        <v>4.2552840020124036E-2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3.5747459475249137</v>
      </c>
      <c r="P140" s="9">
        <f t="shared" si="146"/>
        <v>0.15211559241761435</v>
      </c>
      <c r="Q140" s="12">
        <f t="shared" si="147"/>
        <v>3.955005402857973E-2</v>
      </c>
      <c r="R140" s="9">
        <f t="shared" si="148"/>
        <v>0.19735245833333334</v>
      </c>
      <c r="S140" s="13">
        <f t="shared" si="149"/>
        <v>0.20040314857278685</v>
      </c>
      <c r="T140" s="2">
        <f t="shared" si="150"/>
        <v>0.01</v>
      </c>
      <c r="U140" s="14">
        <f t="shared" si="151"/>
        <v>2.0040314857278684E-3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7.4940314857278685E-3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13.467313408193499</v>
      </c>
      <c r="E141" s="10">
        <f t="shared" si="159"/>
        <v>7.0167765782333298</v>
      </c>
      <c r="F141" s="7" t="s">
        <v>85</v>
      </c>
      <c r="G141" s="1">
        <v>6</v>
      </c>
      <c r="H141" s="9">
        <f t="shared" si="141"/>
        <v>13.467313408193499</v>
      </c>
      <c r="I141" s="9">
        <f t="shared" si="142"/>
        <v>286.61731340819347</v>
      </c>
      <c r="J141" s="9">
        <f t="shared" si="143"/>
        <v>9.3028057057543342E-2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4.1816782717739658</v>
      </c>
      <c r="P141" s="9">
        <f t="shared" si="146"/>
        <v>0.38901340486287772</v>
      </c>
      <c r="Q141" s="12">
        <f t="shared" si="147"/>
        <v>0.10114348526434822</v>
      </c>
      <c r="R141" s="9">
        <f t="shared" si="148"/>
        <v>0.19735245833333334</v>
      </c>
      <c r="S141" s="13">
        <f t="shared" si="149"/>
        <v>0.51250177534406127</v>
      </c>
      <c r="T141" s="2">
        <f t="shared" si="150"/>
        <v>0.01</v>
      </c>
      <c r="U141" s="14">
        <f t="shared" si="151"/>
        <v>5.1250177534406128E-3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1.0615017753440613E-2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14.169652561933299</v>
      </c>
      <c r="E142" s="10">
        <f t="shared" si="159"/>
        <v>13.467313408193499</v>
      </c>
      <c r="F142" s="7" t="s">
        <v>83</v>
      </c>
      <c r="G142" s="1">
        <v>7</v>
      </c>
      <c r="H142" s="9">
        <f t="shared" si="141"/>
        <v>14.169652561933299</v>
      </c>
      <c r="I142" s="9">
        <f t="shared" si="142"/>
        <v>287.31965256193325</v>
      </c>
      <c r="J142" s="9">
        <f t="shared" si="143"/>
        <v>0.10108306253363507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4.5517127835777549</v>
      </c>
      <c r="P142" s="9">
        <f t="shared" si="146"/>
        <v>0.46010106793753636</v>
      </c>
      <c r="Q142" s="12">
        <f t="shared" si="147"/>
        <v>0.11962627766375945</v>
      </c>
      <c r="R142" s="9">
        <f t="shared" si="148"/>
        <v>0.19735245833333334</v>
      </c>
      <c r="S142" s="13">
        <f t="shared" si="149"/>
        <v>0.60615549800604773</v>
      </c>
      <c r="T142" s="2">
        <f t="shared" si="150"/>
        <v>0.01</v>
      </c>
      <c r="U142" s="14">
        <f t="shared" si="151"/>
        <v>6.0615549800604775E-3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1.6011554980060478E-2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15.915229240322599</v>
      </c>
      <c r="E143" s="10">
        <f t="shared" si="159"/>
        <v>14.169652561933299</v>
      </c>
      <c r="F143" s="7" t="s">
        <v>83</v>
      </c>
      <c r="G143" s="1">
        <v>8</v>
      </c>
      <c r="H143" s="9">
        <f t="shared" si="141"/>
        <v>15.915229240322599</v>
      </c>
      <c r="I143" s="9">
        <f t="shared" si="142"/>
        <v>289.06522924032259</v>
      </c>
      <c r="J143" s="9">
        <f t="shared" si="143"/>
        <v>0.1240375056477694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4.8506596323068853</v>
      </c>
      <c r="P143" s="9">
        <f t="shared" si="146"/>
        <v>0.60166372153767234</v>
      </c>
      <c r="Q143" s="12">
        <f t="shared" si="147"/>
        <v>0.15643256759979482</v>
      </c>
      <c r="R143" s="9">
        <f t="shared" si="148"/>
        <v>0.19735245833333334</v>
      </c>
      <c r="S143" s="13">
        <f t="shared" si="149"/>
        <v>0.79265578407731929</v>
      </c>
      <c r="T143" s="2">
        <f t="shared" si="150"/>
        <v>0.01</v>
      </c>
      <c r="U143" s="14">
        <f t="shared" si="151"/>
        <v>7.9265578407731931E-3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1.7876557840773192E-2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17.6775426548387</v>
      </c>
      <c r="E144" s="10">
        <f t="shared" si="159"/>
        <v>15.915229240322599</v>
      </c>
      <c r="F144" s="7" t="s">
        <v>83</v>
      </c>
      <c r="G144" s="1">
        <v>9</v>
      </c>
      <c r="H144" s="9">
        <f t="shared" si="141"/>
        <v>17.6775426548387</v>
      </c>
      <c r="I144" s="9">
        <f t="shared" si="142"/>
        <v>290.82754265483868</v>
      </c>
      <c r="J144" s="9">
        <f t="shared" si="143"/>
        <v>0.1521239284849514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5.0080438274358796</v>
      </c>
      <c r="P144" s="9">
        <f t="shared" si="146"/>
        <v>0.76184330105435805</v>
      </c>
      <c r="Q144" s="12">
        <f t="shared" si="147"/>
        <v>0.19807925827413309</v>
      </c>
      <c r="R144" s="9">
        <f t="shared" si="148"/>
        <v>0.19735245833333334</v>
      </c>
      <c r="S144" s="13">
        <f t="shared" si="149"/>
        <v>1.003682750886093</v>
      </c>
      <c r="T144" s="2">
        <f t="shared" si="150"/>
        <v>0.01</v>
      </c>
      <c r="U144" s="14">
        <f t="shared" si="151"/>
        <v>1.0036827508860931E-2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1.9986827508860931E-2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12.549817982866699</v>
      </c>
      <c r="E145" s="10">
        <f t="shared" si="159"/>
        <v>17.6775426548387</v>
      </c>
      <c r="F145" s="7" t="s">
        <v>83</v>
      </c>
      <c r="G145" s="1">
        <v>10</v>
      </c>
      <c r="H145" s="9">
        <f t="shared" si="141"/>
        <v>12.549817982866699</v>
      </c>
      <c r="I145" s="9">
        <f t="shared" si="142"/>
        <v>285.69981798286665</v>
      </c>
      <c r="J145" s="9">
        <f t="shared" si="143"/>
        <v>8.3413112672130307E-2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5.0052484430481883</v>
      </c>
      <c r="P145" s="9">
        <f t="shared" si="146"/>
        <v>0.41750335233198332</v>
      </c>
      <c r="Q145" s="12">
        <f t="shared" si="147"/>
        <v>0.10855087160631567</v>
      </c>
      <c r="R145" s="9">
        <f t="shared" si="148"/>
        <v>0.19735245833333334</v>
      </c>
      <c r="S145" s="13">
        <f t="shared" si="149"/>
        <v>0.5500355684598085</v>
      </c>
      <c r="T145" s="2">
        <f t="shared" si="150"/>
        <v>0.01</v>
      </c>
      <c r="U145" s="14">
        <f t="shared" si="151"/>
        <v>5.500355684598085E-3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1.5450355684598086E-2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8.9860111168387107</v>
      </c>
      <c r="E146" s="10">
        <f t="shared" si="159"/>
        <v>12.549817982866699</v>
      </c>
      <c r="F146" s="7" t="s">
        <v>83</v>
      </c>
      <c r="G146" s="1">
        <v>11</v>
      </c>
      <c r="H146" s="9">
        <f t="shared" si="141"/>
        <v>8.9860111168387107</v>
      </c>
      <c r="I146" s="9">
        <f t="shared" si="142"/>
        <v>282.13601111683869</v>
      </c>
      <c r="J146" s="9">
        <f t="shared" si="143"/>
        <v>5.4234494582504802E-2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5.346793007382872</v>
      </c>
      <c r="P146" s="9">
        <f t="shared" si="146"/>
        <v>0.28998061639268091</v>
      </c>
      <c r="Q146" s="12">
        <f t="shared" si="147"/>
        <v>7.5394960262097035E-2</v>
      </c>
      <c r="R146" s="9">
        <f t="shared" si="148"/>
        <v>0.19735245833333334</v>
      </c>
      <c r="S146" s="13">
        <f t="shared" si="149"/>
        <v>0.38203202989624291</v>
      </c>
      <c r="T146" s="2">
        <f t="shared" si="150"/>
        <v>0.01</v>
      </c>
      <c r="U146" s="14">
        <f t="shared" si="151"/>
        <v>3.8203202989624293E-3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9.3103202989624281E-3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5.0053590344999996</v>
      </c>
      <c r="E147" s="10">
        <f t="shared" si="159"/>
        <v>8.9860111168387107</v>
      </c>
      <c r="F147" s="7" t="s">
        <v>85</v>
      </c>
      <c r="G147" s="1">
        <v>12</v>
      </c>
      <c r="H147" s="9">
        <f t="shared" si="141"/>
        <v>5.0053590344999996</v>
      </c>
      <c r="I147" s="9">
        <f t="shared" si="142"/>
        <v>278.15535903449995</v>
      </c>
      <c r="J147" s="9">
        <f t="shared" si="143"/>
        <v>3.3096720179309244E-2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5.815860307656858</v>
      </c>
      <c r="P147" s="9">
        <f t="shared" si="146"/>
        <v>0.1924859012044704</v>
      </c>
      <c r="Q147" s="12">
        <f t="shared" si="147"/>
        <v>5.0046334313162306E-2</v>
      </c>
      <c r="R147" s="9">
        <f t="shared" si="148"/>
        <v>0.19735245833333334</v>
      </c>
      <c r="S147" s="13">
        <f t="shared" si="149"/>
        <v>0.25358860353607943</v>
      </c>
      <c r="T147" s="2">
        <f t="shared" si="150"/>
        <v>0.01</v>
      </c>
      <c r="U147" s="14">
        <f t="shared" si="151"/>
        <v>2.5358860353607944E-3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8.0258860353607936E-3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2.5939974276129001</v>
      </c>
      <c r="E148" s="10">
        <f t="shared" si="159"/>
        <v>5.0053590344999996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380600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13400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79700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375000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11500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1015686.5848858673</v>
      </c>
      <c r="J13" s="6" t="s">
        <v>37</v>
      </c>
      <c r="K13" s="6">
        <f>I13/(10000*1000)</f>
        <v>0.10156865848858673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1.9923650516451601</v>
      </c>
      <c r="E26" s="7"/>
      <c r="F26" s="7"/>
      <c r="G26" s="1">
        <v>1</v>
      </c>
      <c r="H26" s="9">
        <f t="shared" ref="H26:H37" si="0">E27</f>
        <v>1.9923650516451601</v>
      </c>
      <c r="I26" s="9">
        <f t="shared" ref="I26:I37" si="1">H26+273.15</f>
        <v>275.14236505164513</v>
      </c>
      <c r="J26" s="9">
        <f t="shared" ref="J26:J37" si="2">EXP(($C$15*(I26-$C$13))/($C$16*I26*$C$13))</f>
        <v>2.2558398497360816E-2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0.91433913214422047</v>
      </c>
      <c r="Q26" s="12">
        <f t="shared" ref="Q26:Q37" si="6">P26*$B$28</f>
        <v>9.1433913214422055E-2</v>
      </c>
      <c r="R26" s="9">
        <f t="shared" ref="R26:R37" si="7">L26*$B$28</f>
        <v>4.0532094166666672</v>
      </c>
      <c r="S26" s="13">
        <f t="shared" ref="S26:S37" si="8">Q26/R26</f>
        <v>2.2558398497360816E-2</v>
      </c>
      <c r="T26" s="2">
        <f t="shared" ref="T26:T37" si="9">$B$27/100</f>
        <v>0.34</v>
      </c>
      <c r="U26" s="14">
        <f t="shared" ref="U26:U37" si="10">S26*T26</f>
        <v>7.6698554891026782E-3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2.056985548910268E-2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-3.7519034224838701</v>
      </c>
      <c r="E27" s="10">
        <f t="shared" ref="E27:E38" si="18">D26</f>
        <v>1.9923650516451601</v>
      </c>
      <c r="F27" s="7" t="s">
        <v>83</v>
      </c>
      <c r="G27" s="1">
        <v>2</v>
      </c>
      <c r="H27" s="9">
        <f t="shared" si="0"/>
        <v>-3.7519034224838701</v>
      </c>
      <c r="I27" s="9">
        <f t="shared" si="1"/>
        <v>269.39809657751613</v>
      </c>
      <c r="J27" s="9">
        <f t="shared" si="2"/>
        <v>1.0607265852029431E-2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80.149849201189113</v>
      </c>
      <c r="P27" s="9">
        <f t="shared" si="5"/>
        <v>0.85017075847708168</v>
      </c>
      <c r="Q27" s="12">
        <f t="shared" si="6"/>
        <v>8.5017075847708179E-2</v>
      </c>
      <c r="R27" s="9">
        <f t="shared" si="7"/>
        <v>4.0532094166666672</v>
      </c>
      <c r="S27" s="13">
        <f t="shared" si="8"/>
        <v>2.0975248774001334E-2</v>
      </c>
      <c r="T27" s="2">
        <f t="shared" si="9"/>
        <v>0.34</v>
      </c>
      <c r="U27" s="14">
        <f t="shared" si="10"/>
        <v>7.1315845831604538E-3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2.0031584583160456E-2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-9.3322384730689691</v>
      </c>
      <c r="E28" s="10">
        <f t="shared" si="18"/>
        <v>-3.7519034224838701</v>
      </c>
      <c r="F28" s="7" t="s">
        <v>83</v>
      </c>
      <c r="G28" s="1">
        <v>3</v>
      </c>
      <c r="H28" s="9">
        <f t="shared" si="0"/>
        <v>-9.3322384730689691</v>
      </c>
      <c r="I28" s="9">
        <f t="shared" si="1"/>
        <v>263.81776152693101</v>
      </c>
      <c r="J28" s="9">
        <f t="shared" si="2"/>
        <v>4.9383893266863564E-3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119.8317726093787</v>
      </c>
      <c r="P28" s="9">
        <f t="shared" si="5"/>
        <v>0.59177594685206225</v>
      </c>
      <c r="Q28" s="12">
        <f t="shared" si="6"/>
        <v>5.9177594685206225E-2</v>
      </c>
      <c r="R28" s="9">
        <f t="shared" si="7"/>
        <v>4.0532094166666672</v>
      </c>
      <c r="S28" s="13">
        <f t="shared" si="8"/>
        <v>1.4600181881022445E-2</v>
      </c>
      <c r="T28" s="2">
        <f t="shared" si="9"/>
        <v>0.34</v>
      </c>
      <c r="U28" s="14">
        <f t="shared" si="10"/>
        <v>4.9640618395476316E-3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1.7864061839547633E-2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0.79390844254838699</v>
      </c>
      <c r="E29" s="10">
        <f t="shared" si="18"/>
        <v>-9.3322384730689691</v>
      </c>
      <c r="F29" s="7" t="s">
        <v>83</v>
      </c>
      <c r="G29" s="1">
        <v>4</v>
      </c>
      <c r="H29" s="9">
        <f t="shared" si="0"/>
        <v>0.79390844254838699</v>
      </c>
      <c r="I29" s="9">
        <f t="shared" si="1"/>
        <v>273.94390844254838</v>
      </c>
      <c r="J29" s="9">
        <f t="shared" si="2"/>
        <v>1.9322888427888554E-2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159.7720908291933</v>
      </c>
      <c r="P29" s="9">
        <f t="shared" si="5"/>
        <v>3.0872582849829784</v>
      </c>
      <c r="Q29" s="12">
        <f t="shared" si="6"/>
        <v>0.30872582849829788</v>
      </c>
      <c r="R29" s="9">
        <f t="shared" si="7"/>
        <v>4.0532094166666672</v>
      </c>
      <c r="S29" s="13">
        <f t="shared" si="8"/>
        <v>7.6168240216956756E-2</v>
      </c>
      <c r="T29" s="2">
        <f t="shared" si="9"/>
        <v>0.34</v>
      </c>
      <c r="U29" s="14">
        <f t="shared" si="10"/>
        <v>2.5897201673765299E-2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3.8797201673765297E-2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6.0159312253333299</v>
      </c>
      <c r="E30" s="10">
        <f t="shared" si="18"/>
        <v>0.79390844254838699</v>
      </c>
      <c r="F30" s="7" t="s">
        <v>83</v>
      </c>
      <c r="G30" s="1">
        <v>5</v>
      </c>
      <c r="H30" s="9">
        <f t="shared" si="0"/>
        <v>6.0159312253333299</v>
      </c>
      <c r="I30" s="9">
        <f t="shared" si="1"/>
        <v>279.16593122533328</v>
      </c>
      <c r="J30" s="9">
        <f t="shared" si="2"/>
        <v>3.7567928295932779E-2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148.85059091699983</v>
      </c>
      <c r="O30" s="9">
        <f t="shared" si="19"/>
        <v>48.36633579387717</v>
      </c>
      <c r="P30" s="9">
        <f t="shared" si="5"/>
        <v>1.8170230350413845</v>
      </c>
      <c r="Q30" s="12">
        <f t="shared" si="6"/>
        <v>0.18170230350413846</v>
      </c>
      <c r="R30" s="9">
        <f t="shared" si="7"/>
        <v>4.0532094166666672</v>
      </c>
      <c r="S30" s="13">
        <f t="shared" si="8"/>
        <v>4.4829241429516178E-2</v>
      </c>
      <c r="T30" s="2">
        <f t="shared" si="9"/>
        <v>0.34</v>
      </c>
      <c r="U30" s="14">
        <f t="shared" si="10"/>
        <v>1.5241942086035501E-2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2.8141942086035501E-2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11.903825136870999</v>
      </c>
      <c r="E31" s="10">
        <f t="shared" si="18"/>
        <v>6.0159312253333299</v>
      </c>
      <c r="F31" s="7" t="s">
        <v>85</v>
      </c>
      <c r="G31" s="1">
        <v>6</v>
      </c>
      <c r="H31" s="9">
        <f t="shared" si="0"/>
        <v>11.903825136870999</v>
      </c>
      <c r="I31" s="9">
        <f t="shared" si="1"/>
        <v>285.05382513687096</v>
      </c>
      <c r="J31" s="9">
        <f t="shared" si="2"/>
        <v>7.7213310633714935E-2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87.081406925502449</v>
      </c>
      <c r="P31" s="9">
        <f t="shared" si="5"/>
        <v>6.7238437233597557</v>
      </c>
      <c r="Q31" s="12">
        <f t="shared" si="6"/>
        <v>0.67238437233597559</v>
      </c>
      <c r="R31" s="9">
        <f t="shared" si="7"/>
        <v>4.0532094166666672</v>
      </c>
      <c r="S31" s="13">
        <f t="shared" si="8"/>
        <v>0.16588937388015348</v>
      </c>
      <c r="T31" s="2">
        <f t="shared" si="9"/>
        <v>0.34</v>
      </c>
      <c r="U31" s="14">
        <f t="shared" si="10"/>
        <v>5.640238711925219E-2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6.9302387119252185E-2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14.0004081987333</v>
      </c>
      <c r="E32" s="10">
        <f t="shared" si="18"/>
        <v>11.903825136870999</v>
      </c>
      <c r="F32" s="7" t="s">
        <v>83</v>
      </c>
      <c r="G32" s="1">
        <v>7</v>
      </c>
      <c r="H32" s="9">
        <f t="shared" si="0"/>
        <v>14.0004081987333</v>
      </c>
      <c r="I32" s="9">
        <f t="shared" si="1"/>
        <v>287.15040819873326</v>
      </c>
      <c r="J32" s="9">
        <f t="shared" si="2"/>
        <v>9.9084104775238019E-2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120.88965736880937</v>
      </c>
      <c r="P32" s="9">
        <f t="shared" si="5"/>
        <v>11.978243476973732</v>
      </c>
      <c r="Q32" s="12">
        <f t="shared" si="6"/>
        <v>1.1978243476973733</v>
      </c>
      <c r="R32" s="9">
        <f t="shared" si="7"/>
        <v>4.0532094166666672</v>
      </c>
      <c r="S32" s="13">
        <f t="shared" si="8"/>
        <v>0.2955249099076791</v>
      </c>
      <c r="T32" s="2">
        <f t="shared" si="9"/>
        <v>0.34</v>
      </c>
      <c r="U32" s="14">
        <f t="shared" si="10"/>
        <v>0.10047846936861091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0.12612846936861091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18.248454217741902</v>
      </c>
      <c r="E33" s="10">
        <f t="shared" si="18"/>
        <v>14.0004081987333</v>
      </c>
      <c r="F33" s="7" t="s">
        <v>83</v>
      </c>
      <c r="G33" s="1">
        <v>8</v>
      </c>
      <c r="H33" s="9">
        <f t="shared" si="0"/>
        <v>18.248454217741902</v>
      </c>
      <c r="I33" s="9">
        <f t="shared" si="1"/>
        <v>291.39845421774186</v>
      </c>
      <c r="J33" s="9">
        <f t="shared" si="2"/>
        <v>0.16243682579929136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149.44350805850229</v>
      </c>
      <c r="P33" s="9">
        <f t="shared" si="5"/>
        <v>24.27512908533393</v>
      </c>
      <c r="Q33" s="12">
        <f t="shared" si="6"/>
        <v>2.4275129085333931</v>
      </c>
      <c r="R33" s="9">
        <f t="shared" si="7"/>
        <v>4.0532094166666672</v>
      </c>
      <c r="S33" s="13">
        <f t="shared" si="8"/>
        <v>0.59891129694694234</v>
      </c>
      <c r="T33" s="2">
        <f t="shared" si="9"/>
        <v>0.34</v>
      </c>
      <c r="U33" s="14">
        <f t="shared" si="10"/>
        <v>0.20362984096196041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0.22927984096196041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15.783614852258101</v>
      </c>
      <c r="E34" s="10">
        <f t="shared" si="18"/>
        <v>18.248454217741902</v>
      </c>
      <c r="F34" s="7" t="s">
        <v>83</v>
      </c>
      <c r="G34" s="1">
        <v>9</v>
      </c>
      <c r="H34" s="9">
        <f t="shared" si="0"/>
        <v>15.783614852258101</v>
      </c>
      <c r="I34" s="9">
        <f t="shared" si="1"/>
        <v>288.93361485225807</v>
      </c>
      <c r="J34" s="9">
        <f t="shared" si="2"/>
        <v>0.12214885910872512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165.70047313983503</v>
      </c>
      <c r="P34" s="9">
        <f t="shared" si="5"/>
        <v>20.240123747806802</v>
      </c>
      <c r="Q34" s="12">
        <f t="shared" si="6"/>
        <v>2.0240123747806802</v>
      </c>
      <c r="R34" s="9">
        <f t="shared" si="7"/>
        <v>4.0532094166666672</v>
      </c>
      <c r="S34" s="13">
        <f t="shared" si="8"/>
        <v>0.49936042447202611</v>
      </c>
      <c r="T34" s="2">
        <f t="shared" si="9"/>
        <v>0.34</v>
      </c>
      <c r="U34" s="14">
        <f t="shared" si="10"/>
        <v>0.16978254432048889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0.1954325443204889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12.878492773</v>
      </c>
      <c r="E35" s="10">
        <f t="shared" si="18"/>
        <v>15.783614852258101</v>
      </c>
      <c r="F35" s="7" t="s">
        <v>83</v>
      </c>
      <c r="G35" s="1">
        <v>10</v>
      </c>
      <c r="H35" s="9">
        <f t="shared" si="0"/>
        <v>12.878492773</v>
      </c>
      <c r="I35" s="9">
        <f t="shared" si="1"/>
        <v>286.02849277299998</v>
      </c>
      <c r="J35" s="9">
        <f t="shared" si="2"/>
        <v>8.6744528609291688E-2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185.9924435586949</v>
      </c>
      <c r="P35" s="9">
        <f t="shared" si="5"/>
        <v>16.133826841389279</v>
      </c>
      <c r="Q35" s="12">
        <f t="shared" si="6"/>
        <v>1.613382684138928</v>
      </c>
      <c r="R35" s="9">
        <f t="shared" si="7"/>
        <v>4.0532094166666672</v>
      </c>
      <c r="S35" s="13">
        <f t="shared" si="8"/>
        <v>0.39805066017678487</v>
      </c>
      <c r="T35" s="2">
        <f t="shared" si="9"/>
        <v>0.34</v>
      </c>
      <c r="U35" s="14">
        <f t="shared" si="10"/>
        <v>0.13533722446010688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0.16098722446010688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6.7498868264516103</v>
      </c>
      <c r="E36" s="10">
        <f t="shared" si="18"/>
        <v>12.878492773</v>
      </c>
      <c r="F36" s="7" t="s">
        <v>83</v>
      </c>
      <c r="G36" s="1">
        <v>11</v>
      </c>
      <c r="H36" s="9">
        <f t="shared" si="0"/>
        <v>6.7498868264516103</v>
      </c>
      <c r="I36" s="9">
        <f t="shared" si="1"/>
        <v>279.89988682645156</v>
      </c>
      <c r="J36" s="9">
        <f t="shared" si="2"/>
        <v>4.1165825941495836E-2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161.36568588144033</v>
      </c>
      <c r="O36" s="9">
        <f t="shared" si="19"/>
        <v>49.025025002531976</v>
      </c>
      <c r="P36" s="9">
        <f t="shared" si="5"/>
        <v>2.0181556460317127</v>
      </c>
      <c r="Q36" s="12">
        <f t="shared" si="6"/>
        <v>0.20181556460317129</v>
      </c>
      <c r="R36" s="9">
        <f t="shared" si="7"/>
        <v>4.0532094166666672</v>
      </c>
      <c r="S36" s="13">
        <f t="shared" si="8"/>
        <v>4.9791546366519369E-2</v>
      </c>
      <c r="T36" s="2">
        <f t="shared" si="9"/>
        <v>0.34</v>
      </c>
      <c r="U36" s="14">
        <f t="shared" si="10"/>
        <v>1.6929125764616589E-2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2.982912576461659E-2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3.8563454662000001</v>
      </c>
      <c r="E37" s="10">
        <f t="shared" si="18"/>
        <v>6.7498868264516103</v>
      </c>
      <c r="F37" s="7" t="s">
        <v>85</v>
      </c>
      <c r="G37" s="1">
        <v>12</v>
      </c>
      <c r="H37" s="9">
        <f t="shared" si="0"/>
        <v>3.8563454662000001</v>
      </c>
      <c r="I37" s="9">
        <f t="shared" si="1"/>
        <v>277.0063454662</v>
      </c>
      <c r="J37" s="9">
        <f t="shared" si="2"/>
        <v>2.8623702692867476E-2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87.538963523166927</v>
      </c>
      <c r="P37" s="9">
        <f t="shared" si="5"/>
        <v>2.505689265928901</v>
      </c>
      <c r="Q37" s="12">
        <f t="shared" si="6"/>
        <v>0.2505689265928901</v>
      </c>
      <c r="R37" s="9">
        <f t="shared" si="7"/>
        <v>4.0532094166666672</v>
      </c>
      <c r="S37" s="13">
        <f t="shared" si="8"/>
        <v>6.18198816874743E-2</v>
      </c>
      <c r="T37" s="2">
        <f t="shared" si="9"/>
        <v>0.34</v>
      </c>
      <c r="U37" s="14">
        <f t="shared" si="10"/>
        <v>2.1018759773741263E-2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3.3918759773741265E-2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-4.9391951990000003</v>
      </c>
      <c r="E38" s="10">
        <f t="shared" si="18"/>
        <v>3.8563454662000001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1.9923650516451601</v>
      </c>
      <c r="E42" s="7"/>
      <c r="F42" s="7"/>
      <c r="G42" s="1">
        <v>1</v>
      </c>
      <c r="H42" s="9">
        <f t="shared" ref="H42:H53" si="20">E43</f>
        <v>1.9923650516451601</v>
      </c>
      <c r="I42" s="9">
        <f t="shared" ref="I42:I53" si="21">H42+273.15</f>
        <v>275.14236505164513</v>
      </c>
      <c r="J42" s="9">
        <f t="shared" ref="J42:J53" si="22">EXP(($C$15*(I42-$C$13))/($C$16*I42*$C$13))</f>
        <v>2.2558398497360816E-2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1.3277027415602927</v>
      </c>
      <c r="Q42" s="12">
        <f t="shared" ref="Q42:Q53" si="26">P42*$B$44</f>
        <v>0.31864865797447023</v>
      </c>
      <c r="R42" s="9">
        <f t="shared" ref="R42:R53" si="27">L42*$B$44</f>
        <v>14.125500000000001</v>
      </c>
      <c r="S42" s="13">
        <f t="shared" ref="S42:S53" si="28">Q42/R42</f>
        <v>2.2558398497360816E-2</v>
      </c>
      <c r="T42" s="2">
        <f t="shared" ref="T42:T53" si="29">$B$43/100</f>
        <v>0.43</v>
      </c>
      <c r="U42" s="14">
        <f t="shared" ref="U42:U53" si="30">S42*T42</f>
        <v>9.7001113538651516E-3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1.812011135386515E-2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31716.666666666668</v>
      </c>
      <c r="AU42" s="1">
        <f t="shared" ref="AU42:AU53" si="38">AT42*10000*AS42*0.67*AR42*AQ42</f>
        <v>126490694.39567153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-3.7519034224838701</v>
      </c>
      <c r="E43" s="10">
        <f t="shared" ref="E43:E54" si="39">D42</f>
        <v>1.9923650516451601</v>
      </c>
      <c r="F43" s="7" t="s">
        <v>83</v>
      </c>
      <c r="G43" s="1">
        <v>2</v>
      </c>
      <c r="H43" s="9">
        <f t="shared" si="20"/>
        <v>-3.7519034224838701</v>
      </c>
      <c r="I43" s="9">
        <f t="shared" si="21"/>
        <v>269.39809657751613</v>
      </c>
      <c r="J43" s="9">
        <f t="shared" si="22"/>
        <v>1.0607265852029431E-2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116.38479725843972</v>
      </c>
      <c r="P43" s="9">
        <f t="shared" si="25"/>
        <v>1.2345244856548161</v>
      </c>
      <c r="Q43" s="12">
        <f t="shared" si="26"/>
        <v>0.29628587655715583</v>
      </c>
      <c r="R43" s="9">
        <f t="shared" si="27"/>
        <v>14.125500000000001</v>
      </c>
      <c r="S43" s="13">
        <f t="shared" si="28"/>
        <v>2.097524877400133E-2</v>
      </c>
      <c r="T43" s="2">
        <f t="shared" si="29"/>
        <v>0.43</v>
      </c>
      <c r="U43" s="14">
        <f t="shared" si="30"/>
        <v>9.0193569728205716E-3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1.743935697282057E-2</v>
      </c>
      <c r="AR43" s="9">
        <f t="shared" si="35"/>
        <v>136.875</v>
      </c>
      <c r="AS43" s="1">
        <f t="shared" si="36"/>
        <v>0.24</v>
      </c>
      <c r="AT43" s="1">
        <f t="shared" si="37"/>
        <v>31716.666666666668</v>
      </c>
      <c r="AU43" s="1">
        <f t="shared" si="38"/>
        <v>121738566.07318985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-9.3322384730689691</v>
      </c>
      <c r="E44" s="10">
        <f t="shared" si="39"/>
        <v>-3.7519034224838701</v>
      </c>
      <c r="F44" s="7" t="s">
        <v>83</v>
      </c>
      <c r="G44" s="1">
        <v>3</v>
      </c>
      <c r="H44" s="9">
        <f t="shared" si="20"/>
        <v>-9.3322384730689691</v>
      </c>
      <c r="I44" s="9">
        <f t="shared" si="21"/>
        <v>263.81776152693101</v>
      </c>
      <c r="J44" s="9">
        <f t="shared" si="22"/>
        <v>4.9383893266863564E-3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174.0065227727849</v>
      </c>
      <c r="P44" s="9">
        <f t="shared" si="25"/>
        <v>0.85931195483492739</v>
      </c>
      <c r="Q44" s="12">
        <f t="shared" si="26"/>
        <v>0.20623486916038256</v>
      </c>
      <c r="R44" s="9">
        <f t="shared" si="27"/>
        <v>14.125500000000001</v>
      </c>
      <c r="S44" s="13">
        <f t="shared" si="28"/>
        <v>1.4600181881022445E-2</v>
      </c>
      <c r="T44" s="2">
        <f t="shared" si="29"/>
        <v>0.43</v>
      </c>
      <c r="U44" s="14">
        <f t="shared" si="30"/>
        <v>6.2780782088396507E-3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1.469807820883965E-2</v>
      </c>
      <c r="AR44" s="9">
        <f t="shared" si="35"/>
        <v>136.875</v>
      </c>
      <c r="AS44" s="1">
        <f t="shared" si="36"/>
        <v>0.24</v>
      </c>
      <c r="AT44" s="1">
        <f t="shared" si="37"/>
        <v>31716.666666666668</v>
      </c>
      <c r="AU44" s="1">
        <f t="shared" si="38"/>
        <v>102602576.91636322</v>
      </c>
    </row>
    <row r="45" spans="1:48" x14ac:dyDescent="0.15">
      <c r="C45" s="7">
        <v>3</v>
      </c>
      <c r="D45" s="8">
        <v>0.79390844254838699</v>
      </c>
      <c r="E45" s="10">
        <f t="shared" si="39"/>
        <v>-9.3322384730689691</v>
      </c>
      <c r="F45" s="7" t="s">
        <v>83</v>
      </c>
      <c r="G45" s="1">
        <v>4</v>
      </c>
      <c r="H45" s="9">
        <f t="shared" si="20"/>
        <v>0.79390844254838699</v>
      </c>
      <c r="I45" s="9">
        <f t="shared" si="21"/>
        <v>273.94390844254838</v>
      </c>
      <c r="J45" s="9">
        <f t="shared" si="22"/>
        <v>1.9322888427888554E-2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232.00346081794999</v>
      </c>
      <c r="P45" s="9">
        <f t="shared" si="25"/>
        <v>4.4829769882692618</v>
      </c>
      <c r="Q45" s="12">
        <f t="shared" si="26"/>
        <v>1.0759144771846227</v>
      </c>
      <c r="R45" s="9">
        <f t="shared" si="27"/>
        <v>14.125500000000001</v>
      </c>
      <c r="S45" s="13">
        <f t="shared" si="28"/>
        <v>7.6168240216956756E-2</v>
      </c>
      <c r="T45" s="2">
        <f t="shared" si="29"/>
        <v>0.43</v>
      </c>
      <c r="U45" s="14">
        <f t="shared" si="30"/>
        <v>3.2752343293291401E-2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4.1172343293291398E-2</v>
      </c>
      <c r="AR45" s="9">
        <f t="shared" si="35"/>
        <v>136.875</v>
      </c>
      <c r="AS45" s="1">
        <f t="shared" si="36"/>
        <v>0.24</v>
      </c>
      <c r="AT45" s="1">
        <f t="shared" si="37"/>
        <v>31716.666666666668</v>
      </c>
      <c r="AU45" s="1">
        <f t="shared" si="38"/>
        <v>287410943.08752757</v>
      </c>
    </row>
    <row r="46" spans="1:48" x14ac:dyDescent="0.15">
      <c r="C46" s="7">
        <v>4</v>
      </c>
      <c r="D46" s="8">
        <v>6.0159312253333299</v>
      </c>
      <c r="E46" s="10">
        <f t="shared" si="39"/>
        <v>0.79390844254838699</v>
      </c>
      <c r="F46" s="7" t="s">
        <v>83</v>
      </c>
      <c r="G46" s="1">
        <v>5</v>
      </c>
      <c r="H46" s="9">
        <f t="shared" si="20"/>
        <v>6.0159312253333299</v>
      </c>
      <c r="I46" s="9">
        <f t="shared" si="21"/>
        <v>279.16593122533328</v>
      </c>
      <c r="J46" s="9">
        <f t="shared" si="22"/>
        <v>3.7567928295932779E-2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216.14445963819668</v>
      </c>
      <c r="O46" s="9">
        <f t="shared" si="40"/>
        <v>70.232274191484009</v>
      </c>
      <c r="P46" s="9">
        <f t="shared" si="25"/>
        <v>2.6384810408859614</v>
      </c>
      <c r="Q46" s="12">
        <f t="shared" si="26"/>
        <v>0.63323544981263069</v>
      </c>
      <c r="R46" s="9">
        <f t="shared" si="27"/>
        <v>14.125500000000001</v>
      </c>
      <c r="S46" s="13">
        <f t="shared" si="28"/>
        <v>4.4829241429516171E-2</v>
      </c>
      <c r="T46" s="2">
        <f t="shared" si="29"/>
        <v>0.43</v>
      </c>
      <c r="U46" s="14">
        <f t="shared" si="30"/>
        <v>1.9276573814691954E-2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2.7696573814691955E-2</v>
      </c>
      <c r="AR46" s="9">
        <f t="shared" si="35"/>
        <v>136.875</v>
      </c>
      <c r="AS46" s="1">
        <f t="shared" si="36"/>
        <v>0.24</v>
      </c>
      <c r="AT46" s="1">
        <f t="shared" si="37"/>
        <v>31716.666666666668</v>
      </c>
      <c r="AU46" s="1">
        <f t="shared" si="38"/>
        <v>193340911.97260037</v>
      </c>
    </row>
    <row r="47" spans="1:48" x14ac:dyDescent="0.15">
      <c r="C47" s="7">
        <v>5</v>
      </c>
      <c r="D47" s="8">
        <v>11.903825136870999</v>
      </c>
      <c r="E47" s="10">
        <f t="shared" si="39"/>
        <v>6.0159312253333299</v>
      </c>
      <c r="F47" s="7" t="s">
        <v>85</v>
      </c>
      <c r="G47" s="1">
        <v>6</v>
      </c>
      <c r="H47" s="9">
        <f t="shared" si="20"/>
        <v>11.903825136870999</v>
      </c>
      <c r="I47" s="9">
        <f t="shared" si="21"/>
        <v>285.05382513687096</v>
      </c>
      <c r="J47" s="9">
        <f t="shared" si="22"/>
        <v>7.7213310633714935E-2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126.45004315059803</v>
      </c>
      <c r="P47" s="9">
        <f t="shared" si="25"/>
        <v>9.763626461433784</v>
      </c>
      <c r="Q47" s="12">
        <f t="shared" si="26"/>
        <v>2.3432703507441079</v>
      </c>
      <c r="R47" s="9">
        <f t="shared" si="27"/>
        <v>14.125500000000001</v>
      </c>
      <c r="S47" s="13">
        <f t="shared" si="28"/>
        <v>0.16588937388015346</v>
      </c>
      <c r="T47" s="2">
        <f t="shared" si="29"/>
        <v>0.43</v>
      </c>
      <c r="U47" s="14">
        <f t="shared" si="30"/>
        <v>7.1332430768465988E-2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7.9752430768465998E-2</v>
      </c>
      <c r="AR47" s="9">
        <f t="shared" si="35"/>
        <v>136.875</v>
      </c>
      <c r="AS47" s="1">
        <f t="shared" si="36"/>
        <v>0.24</v>
      </c>
      <c r="AT47" s="1">
        <f t="shared" si="37"/>
        <v>31716.666666666668</v>
      </c>
      <c r="AU47" s="1">
        <f t="shared" si="38"/>
        <v>556726178.47870755</v>
      </c>
    </row>
    <row r="48" spans="1:48" x14ac:dyDescent="0.15">
      <c r="C48" s="7">
        <v>6</v>
      </c>
      <c r="D48" s="8">
        <v>14.0004081987333</v>
      </c>
      <c r="E48" s="10">
        <f t="shared" si="39"/>
        <v>11.903825136870999</v>
      </c>
      <c r="F48" s="7" t="s">
        <v>83</v>
      </c>
      <c r="G48" s="1">
        <v>7</v>
      </c>
      <c r="H48" s="9">
        <f t="shared" si="20"/>
        <v>14.0004081987333</v>
      </c>
      <c r="I48" s="9">
        <f t="shared" si="21"/>
        <v>287.15040819873326</v>
      </c>
      <c r="J48" s="9">
        <f t="shared" si="22"/>
        <v>9.9084104775238019E-2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175.54266668916426</v>
      </c>
      <c r="P48" s="9">
        <f t="shared" si="25"/>
        <v>17.393487978753836</v>
      </c>
      <c r="Q48" s="12">
        <f t="shared" si="26"/>
        <v>4.1744371149009201</v>
      </c>
      <c r="R48" s="9">
        <f t="shared" si="27"/>
        <v>14.125500000000001</v>
      </c>
      <c r="S48" s="13">
        <f t="shared" si="28"/>
        <v>0.29552490990767899</v>
      </c>
      <c r="T48" s="2">
        <f t="shared" si="29"/>
        <v>0.43</v>
      </c>
      <c r="U48" s="14">
        <f t="shared" si="30"/>
        <v>0.12707571126030195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0.14267571126030193</v>
      </c>
      <c r="AR48" s="9">
        <f t="shared" si="35"/>
        <v>136.875</v>
      </c>
      <c r="AS48" s="1">
        <f t="shared" si="36"/>
        <v>0.24</v>
      </c>
      <c r="AT48" s="1">
        <f t="shared" si="37"/>
        <v>31716.666666666668</v>
      </c>
      <c r="AU48" s="1">
        <f t="shared" si="38"/>
        <v>995973448.41163671</v>
      </c>
    </row>
    <row r="49" spans="1:48" x14ac:dyDescent="0.15">
      <c r="C49" s="7">
        <v>7</v>
      </c>
      <c r="D49" s="8">
        <v>18.248454217741902</v>
      </c>
      <c r="E49" s="10">
        <f t="shared" si="39"/>
        <v>14.0004081987333</v>
      </c>
      <c r="F49" s="7" t="s">
        <v>83</v>
      </c>
      <c r="G49" s="1">
        <v>8</v>
      </c>
      <c r="H49" s="9">
        <f t="shared" si="20"/>
        <v>18.248454217741902</v>
      </c>
      <c r="I49" s="9">
        <f t="shared" si="21"/>
        <v>291.39845421774186</v>
      </c>
      <c r="J49" s="9">
        <f t="shared" si="22"/>
        <v>0.16243682579929136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217.00542871041043</v>
      </c>
      <c r="P49" s="9">
        <f t="shared" si="25"/>
        <v>35.249673020933479</v>
      </c>
      <c r="Q49" s="12">
        <f t="shared" si="26"/>
        <v>8.4599215250240345</v>
      </c>
      <c r="R49" s="9">
        <f t="shared" si="27"/>
        <v>14.125500000000001</v>
      </c>
      <c r="S49" s="13">
        <f t="shared" si="28"/>
        <v>0.59891129694694234</v>
      </c>
      <c r="T49" s="2">
        <f t="shared" si="29"/>
        <v>0.43</v>
      </c>
      <c r="U49" s="14">
        <f t="shared" si="30"/>
        <v>0.25753185768718523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0.27313185768718523</v>
      </c>
      <c r="AR49" s="9">
        <f t="shared" si="35"/>
        <v>136.875</v>
      </c>
      <c r="AS49" s="1">
        <f t="shared" si="36"/>
        <v>0.24</v>
      </c>
      <c r="AT49" s="1">
        <f t="shared" si="37"/>
        <v>31716.666666666668</v>
      </c>
      <c r="AU49" s="1">
        <f t="shared" si="38"/>
        <v>1906646028.0368159</v>
      </c>
    </row>
    <row r="50" spans="1:48" x14ac:dyDescent="0.15">
      <c r="C50" s="7">
        <v>8</v>
      </c>
      <c r="D50" s="8">
        <v>15.783614852258101</v>
      </c>
      <c r="E50" s="10">
        <f t="shared" si="39"/>
        <v>18.248454217741902</v>
      </c>
      <c r="F50" s="7" t="s">
        <v>83</v>
      </c>
      <c r="G50" s="1">
        <v>9</v>
      </c>
      <c r="H50" s="9">
        <f t="shared" si="20"/>
        <v>15.783614852258101</v>
      </c>
      <c r="I50" s="9">
        <f t="shared" si="21"/>
        <v>288.93361485225807</v>
      </c>
      <c r="J50" s="9">
        <f t="shared" si="22"/>
        <v>0.12214885910872512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240.61200568947697</v>
      </c>
      <c r="P50" s="9">
        <f t="shared" si="25"/>
        <v>29.390481982831691</v>
      </c>
      <c r="Q50" s="12">
        <f t="shared" si="26"/>
        <v>7.053715675879606</v>
      </c>
      <c r="R50" s="9">
        <f t="shared" si="27"/>
        <v>14.125500000000001</v>
      </c>
      <c r="S50" s="13">
        <f t="shared" si="28"/>
        <v>0.49936042447202617</v>
      </c>
      <c r="T50" s="2">
        <f t="shared" si="29"/>
        <v>0.43</v>
      </c>
      <c r="U50" s="14">
        <f t="shared" si="30"/>
        <v>0.21472498252297126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0.23032498252297123</v>
      </c>
      <c r="AR50" s="9">
        <f t="shared" si="35"/>
        <v>136.875</v>
      </c>
      <c r="AS50" s="1">
        <f t="shared" si="36"/>
        <v>0.24</v>
      </c>
      <c r="AT50" s="1">
        <f t="shared" si="37"/>
        <v>31716.666666666668</v>
      </c>
      <c r="AU50" s="1">
        <f t="shared" si="38"/>
        <v>1607824941.4172091</v>
      </c>
    </row>
    <row r="51" spans="1:48" x14ac:dyDescent="0.15">
      <c r="C51" s="7">
        <v>9</v>
      </c>
      <c r="D51" s="8">
        <v>12.878492773</v>
      </c>
      <c r="E51" s="10">
        <f t="shared" si="39"/>
        <v>15.783614852258101</v>
      </c>
      <c r="F51" s="7" t="s">
        <v>83</v>
      </c>
      <c r="G51" s="1">
        <v>10</v>
      </c>
      <c r="H51" s="9">
        <f t="shared" si="20"/>
        <v>12.878492773</v>
      </c>
      <c r="I51" s="9">
        <f t="shared" si="21"/>
        <v>286.02849277299998</v>
      </c>
      <c r="J51" s="9">
        <f t="shared" si="22"/>
        <v>8.6744528609291688E-2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270.07777370664525</v>
      </c>
      <c r="P51" s="9">
        <f t="shared" si="25"/>
        <v>23.427769168029894</v>
      </c>
      <c r="Q51" s="12">
        <f t="shared" si="26"/>
        <v>5.6226646003271741</v>
      </c>
      <c r="R51" s="9">
        <f t="shared" si="27"/>
        <v>14.125500000000001</v>
      </c>
      <c r="S51" s="13">
        <f t="shared" si="28"/>
        <v>0.39805066017678481</v>
      </c>
      <c r="T51" s="2">
        <f t="shared" si="29"/>
        <v>0.43</v>
      </c>
      <c r="U51" s="14">
        <f t="shared" si="30"/>
        <v>0.17116178387601746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0.18676178387601744</v>
      </c>
      <c r="AR51" s="9">
        <f t="shared" si="35"/>
        <v>136.875</v>
      </c>
      <c r="AS51" s="1">
        <f t="shared" si="36"/>
        <v>0.24</v>
      </c>
      <c r="AT51" s="1">
        <f t="shared" si="37"/>
        <v>31716.666666666668</v>
      </c>
      <c r="AU51" s="1">
        <f t="shared" si="38"/>
        <v>1303724202.7771914</v>
      </c>
    </row>
    <row r="52" spans="1:48" x14ac:dyDescent="0.15">
      <c r="C52" s="7">
        <v>10</v>
      </c>
      <c r="D52" s="8">
        <v>6.7498868264516103</v>
      </c>
      <c r="E52" s="10">
        <f t="shared" si="39"/>
        <v>12.878492773</v>
      </c>
      <c r="F52" s="7" t="s">
        <v>83</v>
      </c>
      <c r="G52" s="1">
        <v>11</v>
      </c>
      <c r="H52" s="9">
        <f t="shared" si="20"/>
        <v>6.7498868264516103</v>
      </c>
      <c r="I52" s="9">
        <f t="shared" si="21"/>
        <v>279.89988682645156</v>
      </c>
      <c r="J52" s="9">
        <f t="shared" si="22"/>
        <v>4.1165825941495836E-2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234.31750431168456</v>
      </c>
      <c r="O52" s="9">
        <f t="shared" si="40"/>
        <v>71.188750226930779</v>
      </c>
      <c r="P52" s="9">
        <f t="shared" si="25"/>
        <v>2.9305437008344546</v>
      </c>
      <c r="Q52" s="12">
        <f t="shared" si="26"/>
        <v>0.70333048820026911</v>
      </c>
      <c r="R52" s="9">
        <f t="shared" si="27"/>
        <v>14.125500000000001</v>
      </c>
      <c r="S52" s="13">
        <f t="shared" si="28"/>
        <v>4.9791546366519349E-2</v>
      </c>
      <c r="T52" s="2">
        <f t="shared" si="29"/>
        <v>0.43</v>
      </c>
      <c r="U52" s="14">
        <f t="shared" si="30"/>
        <v>2.1410364937603319E-2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2.9830364937603319E-2</v>
      </c>
      <c r="AR52" s="9">
        <f t="shared" si="35"/>
        <v>136.875</v>
      </c>
      <c r="AS52" s="1">
        <f t="shared" si="36"/>
        <v>0.24</v>
      </c>
      <c r="AT52" s="1">
        <f t="shared" si="37"/>
        <v>31716.666666666668</v>
      </c>
      <c r="AU52" s="1">
        <f t="shared" si="38"/>
        <v>208236224.4550375</v>
      </c>
    </row>
    <row r="53" spans="1:48" x14ac:dyDescent="0.15">
      <c r="C53" s="7">
        <v>11</v>
      </c>
      <c r="D53" s="8">
        <v>3.8563454662000001</v>
      </c>
      <c r="E53" s="10">
        <f t="shared" si="39"/>
        <v>6.7498868264516103</v>
      </c>
      <c r="F53" s="7" t="s">
        <v>85</v>
      </c>
      <c r="G53" s="1">
        <v>12</v>
      </c>
      <c r="H53" s="9">
        <f t="shared" si="20"/>
        <v>3.8563454662000001</v>
      </c>
      <c r="I53" s="9">
        <f t="shared" si="21"/>
        <v>277.0063454662</v>
      </c>
      <c r="J53" s="9">
        <f t="shared" si="22"/>
        <v>2.8623702692867476E-2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127.11445652609632</v>
      </c>
      <c r="P53" s="9">
        <f t="shared" si="25"/>
        <v>3.638486411568409</v>
      </c>
      <c r="Q53" s="12">
        <f t="shared" si="26"/>
        <v>0.87323673877641816</v>
      </c>
      <c r="R53" s="9">
        <f t="shared" si="27"/>
        <v>14.125500000000001</v>
      </c>
      <c r="S53" s="13">
        <f t="shared" si="28"/>
        <v>6.1819881687474293E-2</v>
      </c>
      <c r="T53" s="2">
        <f t="shared" si="29"/>
        <v>0.43</v>
      </c>
      <c r="U53" s="14">
        <f t="shared" si="30"/>
        <v>2.6582549125613947E-2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3.5002549125613944E-2</v>
      </c>
      <c r="AR53" s="9">
        <f t="shared" si="35"/>
        <v>136.875</v>
      </c>
      <c r="AS53" s="1">
        <f t="shared" si="36"/>
        <v>0.24</v>
      </c>
      <c r="AT53" s="1">
        <f t="shared" si="37"/>
        <v>31716.666666666668</v>
      </c>
      <c r="AU53" s="1">
        <f t="shared" si="38"/>
        <v>244341585.87955347</v>
      </c>
      <c r="AV53" s="1">
        <f>SUM(AU42:AU53)</f>
        <v>7655056301.9015045</v>
      </c>
    </row>
    <row r="54" spans="1:48" x14ac:dyDescent="0.15">
      <c r="C54" s="7">
        <v>12</v>
      </c>
      <c r="D54" s="8">
        <v>-4.9391951990000003</v>
      </c>
      <c r="E54" s="10">
        <f t="shared" si="39"/>
        <v>3.8563454662000001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1.9923650516451601</v>
      </c>
      <c r="E58" s="7"/>
      <c r="F58" s="7"/>
      <c r="G58" s="1">
        <v>1</v>
      </c>
      <c r="H58" s="9">
        <f t="shared" ref="H58:H69" si="41">E59</f>
        <v>1.9923650516451601</v>
      </c>
      <c r="I58" s="9">
        <f t="shared" ref="I58:I69" si="42">H58+273.15</f>
        <v>275.14236505164513</v>
      </c>
      <c r="J58" s="9">
        <f t="shared" ref="J58:J69" si="43">EXP(($C$15*(I58-$C$13))/($C$16*I58*$C$13))</f>
        <v>2.2558398497360816E-2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2.250576223420031E-3</v>
      </c>
      <c r="Q58" s="12">
        <f t="shared" ref="Q58:Q69" si="47">P58*$B$60</f>
        <v>4.2760948244980587E-4</v>
      </c>
      <c r="R58" s="9">
        <f t="shared" ref="R58:R69" si="48">L58*$B$60</f>
        <v>1.8955666666666669E-2</v>
      </c>
      <c r="S58" s="13">
        <f t="shared" ref="S58:S69" si="49">Q58/R58</f>
        <v>2.2558398497360816E-2</v>
      </c>
      <c r="T58" s="2">
        <f t="shared" ref="T58:T69" si="50">$B$59/100</f>
        <v>0.01</v>
      </c>
      <c r="U58" s="14">
        <f t="shared" ref="U58:U69" si="51">S58*T58</f>
        <v>2.2558398497360817E-4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1.2225583984973608E-2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6641.666666666667</v>
      </c>
      <c r="AU58" s="1">
        <f t="shared" ref="AU58:AU69" si="58">AT58*10000*AS58*0.67*AR58*AQ58</f>
        <v>1031241.9099611144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-3.7519034224838701</v>
      </c>
      <c r="E59" s="10">
        <f t="shared" ref="E59:E70" si="59">D58</f>
        <v>1.9923650516451601</v>
      </c>
      <c r="F59" s="7" t="s">
        <v>83</v>
      </c>
      <c r="G59" s="1">
        <v>2</v>
      </c>
      <c r="H59" s="9">
        <f t="shared" si="41"/>
        <v>-3.7519034224838701</v>
      </c>
      <c r="I59" s="9">
        <f t="shared" si="42"/>
        <v>269.39809657751613</v>
      </c>
      <c r="J59" s="9">
        <f t="shared" si="43"/>
        <v>1.0607265852029431E-2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0.1972827571099133</v>
      </c>
      <c r="P59" s="9">
        <f t="shared" si="46"/>
        <v>2.0926306526861996E-3</v>
      </c>
      <c r="Q59" s="12">
        <f t="shared" si="47"/>
        <v>3.9759982401037794E-4</v>
      </c>
      <c r="R59" s="9">
        <f t="shared" si="48"/>
        <v>1.8955666666666669E-2</v>
      </c>
      <c r="S59" s="13">
        <f t="shared" si="49"/>
        <v>2.097524877400133E-2</v>
      </c>
      <c r="T59" s="2">
        <f t="shared" si="50"/>
        <v>0.01</v>
      </c>
      <c r="U59" s="14">
        <f t="shared" si="51"/>
        <v>2.0975248774001331E-4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1.2209752487740014E-2</v>
      </c>
      <c r="AR59" s="9">
        <f t="shared" si="55"/>
        <v>9.9766666666666666</v>
      </c>
      <c r="AS59" s="1">
        <f t="shared" si="56"/>
        <v>0.19</v>
      </c>
      <c r="AT59" s="1">
        <f t="shared" si="57"/>
        <v>6641.666666666667</v>
      </c>
      <c r="AU59" s="1">
        <f t="shared" si="58"/>
        <v>1029906.5051686087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-9.3322384730689691</v>
      </c>
      <c r="E60" s="10">
        <f t="shared" si="59"/>
        <v>-3.7519034224838701</v>
      </c>
      <c r="F60" s="7" t="s">
        <v>83</v>
      </c>
      <c r="G60" s="1">
        <v>3</v>
      </c>
      <c r="H60" s="9">
        <f t="shared" si="41"/>
        <v>-9.3322384730689691</v>
      </c>
      <c r="I60" s="9">
        <f t="shared" si="42"/>
        <v>263.81776152693101</v>
      </c>
      <c r="J60" s="9">
        <f t="shared" si="43"/>
        <v>4.9383893266863564E-3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0.29495679312389372</v>
      </c>
      <c r="P60" s="9">
        <f t="shared" si="46"/>
        <v>1.4566114789966724E-3</v>
      </c>
      <c r="Q60" s="12">
        <f t="shared" si="47"/>
        <v>2.7675618100936778E-4</v>
      </c>
      <c r="R60" s="9">
        <f t="shared" si="48"/>
        <v>1.8955666666666669E-2</v>
      </c>
      <c r="S60" s="13">
        <f t="shared" si="49"/>
        <v>1.4600181881022443E-2</v>
      </c>
      <c r="T60" s="2">
        <f t="shared" si="50"/>
        <v>0.01</v>
      </c>
      <c r="U60" s="14">
        <f t="shared" si="51"/>
        <v>1.4600181881022444E-4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1.2146001818810225E-2</v>
      </c>
      <c r="AR60" s="9">
        <f t="shared" si="55"/>
        <v>9.9766666666666666</v>
      </c>
      <c r="AS60" s="1">
        <f t="shared" si="56"/>
        <v>0.19</v>
      </c>
      <c r="AT60" s="1">
        <f t="shared" si="57"/>
        <v>6641.666666666667</v>
      </c>
      <c r="AU60" s="1">
        <f t="shared" si="58"/>
        <v>1024529.0637580996</v>
      </c>
    </row>
    <row r="61" spans="1:48" x14ac:dyDescent="0.15">
      <c r="C61" s="7">
        <v>3</v>
      </c>
      <c r="D61" s="8">
        <v>0.79390844254838699</v>
      </c>
      <c r="E61" s="10">
        <f t="shared" si="59"/>
        <v>-9.3322384730689691</v>
      </c>
      <c r="F61" s="7" t="s">
        <v>83</v>
      </c>
      <c r="G61" s="1">
        <v>4</v>
      </c>
      <c r="H61" s="9">
        <f t="shared" si="41"/>
        <v>0.79390844254838699</v>
      </c>
      <c r="I61" s="9">
        <f t="shared" si="42"/>
        <v>273.94390844254838</v>
      </c>
      <c r="J61" s="9">
        <f t="shared" si="43"/>
        <v>1.9322888427888554E-2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0.39326684831156372</v>
      </c>
      <c r="P61" s="9">
        <f t="shared" si="46"/>
        <v>7.5990514323117184E-3</v>
      </c>
      <c r="Q61" s="12">
        <f t="shared" si="47"/>
        <v>1.4438197721392265E-3</v>
      </c>
      <c r="R61" s="9">
        <f t="shared" si="48"/>
        <v>1.8955666666666669E-2</v>
      </c>
      <c r="S61" s="13">
        <f t="shared" si="49"/>
        <v>7.6168240216956742E-2</v>
      </c>
      <c r="T61" s="2">
        <f t="shared" si="50"/>
        <v>0.01</v>
      </c>
      <c r="U61" s="14">
        <f t="shared" si="51"/>
        <v>7.6168240216956747E-4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1.2761682402169568E-2</v>
      </c>
      <c r="AR61" s="9">
        <f t="shared" si="55"/>
        <v>9.9766666666666666</v>
      </c>
      <c r="AS61" s="1">
        <f t="shared" si="56"/>
        <v>0.19</v>
      </c>
      <c r="AT61" s="1">
        <f t="shared" si="57"/>
        <v>6641.666666666667</v>
      </c>
      <c r="AU61" s="1">
        <f t="shared" si="58"/>
        <v>1076462.4210103857</v>
      </c>
    </row>
    <row r="62" spans="1:48" x14ac:dyDescent="0.15">
      <c r="C62" s="7">
        <v>4</v>
      </c>
      <c r="D62" s="8">
        <v>6.0159312253333299</v>
      </c>
      <c r="E62" s="10">
        <f t="shared" si="59"/>
        <v>0.79390844254838699</v>
      </c>
      <c r="F62" s="7" t="s">
        <v>83</v>
      </c>
      <c r="G62" s="1">
        <v>5</v>
      </c>
      <c r="H62" s="9">
        <f t="shared" si="41"/>
        <v>6.0159312253333299</v>
      </c>
      <c r="I62" s="9">
        <f t="shared" si="42"/>
        <v>279.16593122533328</v>
      </c>
      <c r="J62" s="9">
        <f t="shared" si="43"/>
        <v>3.7567928295932779E-2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0.36638440703528941</v>
      </c>
      <c r="O62" s="9">
        <f t="shared" si="60"/>
        <v>0.11905005651062928</v>
      </c>
      <c r="P62" s="9">
        <f t="shared" si="46"/>
        <v>4.4724639866180662E-3</v>
      </c>
      <c r="Q62" s="12">
        <f t="shared" si="47"/>
        <v>8.497681574574326E-4</v>
      </c>
      <c r="R62" s="9">
        <f t="shared" si="48"/>
        <v>1.8955666666666669E-2</v>
      </c>
      <c r="S62" s="13">
        <f t="shared" si="49"/>
        <v>4.4829241429516192E-2</v>
      </c>
      <c r="T62" s="2">
        <f t="shared" si="50"/>
        <v>0.01</v>
      </c>
      <c r="U62" s="14">
        <f t="shared" si="51"/>
        <v>4.4829241429516191E-4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1.2448292414295162E-2</v>
      </c>
      <c r="AR62" s="9">
        <f t="shared" si="55"/>
        <v>9.9766666666666666</v>
      </c>
      <c r="AS62" s="1">
        <f t="shared" si="56"/>
        <v>0.19</v>
      </c>
      <c r="AT62" s="1">
        <f t="shared" si="57"/>
        <v>6641.666666666667</v>
      </c>
      <c r="AU62" s="1">
        <f t="shared" si="58"/>
        <v>1050027.619200058</v>
      </c>
    </row>
    <row r="63" spans="1:48" x14ac:dyDescent="0.15">
      <c r="C63" s="7">
        <v>5</v>
      </c>
      <c r="D63" s="8">
        <v>11.903825136870999</v>
      </c>
      <c r="E63" s="10">
        <f t="shared" si="59"/>
        <v>6.0159312253333299</v>
      </c>
      <c r="F63" s="7" t="s">
        <v>85</v>
      </c>
      <c r="G63" s="1">
        <v>6</v>
      </c>
      <c r="H63" s="9">
        <f t="shared" si="41"/>
        <v>11.903825136870999</v>
      </c>
      <c r="I63" s="9">
        <f t="shared" si="42"/>
        <v>285.05382513687096</v>
      </c>
      <c r="J63" s="9">
        <f t="shared" si="43"/>
        <v>7.7213310633714935E-2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0.21434425919067787</v>
      </c>
      <c r="P63" s="9">
        <f t="shared" si="46"/>
        <v>1.6550229867443318E-2</v>
      </c>
      <c r="Q63" s="12">
        <f t="shared" si="47"/>
        <v>3.1445436748142306E-3</v>
      </c>
      <c r="R63" s="9">
        <f t="shared" si="48"/>
        <v>1.8955666666666669E-2</v>
      </c>
      <c r="S63" s="13">
        <f t="shared" si="49"/>
        <v>0.16588937388015351</v>
      </c>
      <c r="T63" s="2">
        <f t="shared" si="50"/>
        <v>0.01</v>
      </c>
      <c r="U63" s="14">
        <f t="shared" si="51"/>
        <v>1.6588937388015352E-3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1.3658893738801536E-2</v>
      </c>
      <c r="AR63" s="9">
        <f t="shared" si="55"/>
        <v>9.9766666666666666</v>
      </c>
      <c r="AS63" s="1">
        <f t="shared" si="56"/>
        <v>0.19</v>
      </c>
      <c r="AT63" s="1">
        <f t="shared" si="57"/>
        <v>6641.666666666667</v>
      </c>
      <c r="AU63" s="1">
        <f t="shared" si="58"/>
        <v>1152143.2174095043</v>
      </c>
    </row>
    <row r="64" spans="1:48" x14ac:dyDescent="0.15">
      <c r="C64" s="7">
        <v>6</v>
      </c>
      <c r="D64" s="8">
        <v>14.0004081987333</v>
      </c>
      <c r="E64" s="10">
        <f t="shared" si="59"/>
        <v>11.903825136870999</v>
      </c>
      <c r="F64" s="7" t="s">
        <v>83</v>
      </c>
      <c r="G64" s="1">
        <v>7</v>
      </c>
      <c r="H64" s="9">
        <f t="shared" si="41"/>
        <v>14.0004081987333</v>
      </c>
      <c r="I64" s="9">
        <f t="shared" si="42"/>
        <v>287.15040819873326</v>
      </c>
      <c r="J64" s="9">
        <f t="shared" si="43"/>
        <v>9.9084104775238019E-2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0.29756069598990126</v>
      </c>
      <c r="P64" s="9">
        <f t="shared" si="46"/>
        <v>2.9483535178456123E-2</v>
      </c>
      <c r="Q64" s="12">
        <f t="shared" si="47"/>
        <v>5.6018716839066635E-3</v>
      </c>
      <c r="R64" s="9">
        <f t="shared" si="48"/>
        <v>1.8955666666666669E-2</v>
      </c>
      <c r="S64" s="13">
        <f t="shared" si="49"/>
        <v>0.2955249099076791</v>
      </c>
      <c r="T64" s="2">
        <f t="shared" si="50"/>
        <v>0.01</v>
      </c>
      <c r="U64" s="14">
        <f t="shared" si="51"/>
        <v>2.9552490990767911E-3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2.3055249099076792E-2</v>
      </c>
      <c r="AR64" s="9">
        <f t="shared" si="55"/>
        <v>9.9766666666666666</v>
      </c>
      <c r="AS64" s="1">
        <f t="shared" si="56"/>
        <v>0.19</v>
      </c>
      <c r="AT64" s="1">
        <f t="shared" si="57"/>
        <v>6641.666666666667</v>
      </c>
      <c r="AU64" s="1">
        <f t="shared" si="58"/>
        <v>1944736.4759657769</v>
      </c>
    </row>
    <row r="65" spans="1:48" x14ac:dyDescent="0.15">
      <c r="C65" s="7">
        <v>7</v>
      </c>
      <c r="D65" s="8">
        <v>18.248454217741902</v>
      </c>
      <c r="E65" s="10">
        <f t="shared" si="59"/>
        <v>14.0004081987333</v>
      </c>
      <c r="F65" s="7" t="s">
        <v>83</v>
      </c>
      <c r="G65" s="1">
        <v>8</v>
      </c>
      <c r="H65" s="9">
        <f t="shared" si="41"/>
        <v>18.248454217741902</v>
      </c>
      <c r="I65" s="9">
        <f t="shared" si="42"/>
        <v>291.39845421774186</v>
      </c>
      <c r="J65" s="9">
        <f t="shared" si="43"/>
        <v>0.16243682579929136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0.36784382747811178</v>
      </c>
      <c r="P65" s="9">
        <f t="shared" si="46"/>
        <v>5.9751383725406629E-2</v>
      </c>
      <c r="Q65" s="12">
        <f t="shared" si="47"/>
        <v>1.135276290782726E-2</v>
      </c>
      <c r="R65" s="9">
        <f t="shared" si="48"/>
        <v>1.8955666666666669E-2</v>
      </c>
      <c r="S65" s="13">
        <f t="shared" si="49"/>
        <v>0.59891129694694245</v>
      </c>
      <c r="T65" s="2">
        <f t="shared" si="50"/>
        <v>0.01</v>
      </c>
      <c r="U65" s="14">
        <f t="shared" si="51"/>
        <v>5.9891129694694244E-3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2.6089112969469426E-2</v>
      </c>
      <c r="AR65" s="9">
        <f t="shared" si="55"/>
        <v>9.9766666666666666</v>
      </c>
      <c r="AS65" s="1">
        <f t="shared" si="56"/>
        <v>0.19</v>
      </c>
      <c r="AT65" s="1">
        <f t="shared" si="57"/>
        <v>6641.666666666667</v>
      </c>
      <c r="AU65" s="1">
        <f t="shared" si="58"/>
        <v>2200646.3430208904</v>
      </c>
    </row>
    <row r="66" spans="1:48" x14ac:dyDescent="0.15">
      <c r="C66" s="7">
        <v>8</v>
      </c>
      <c r="D66" s="8">
        <v>15.783614852258101</v>
      </c>
      <c r="E66" s="10">
        <f t="shared" si="59"/>
        <v>18.248454217741902</v>
      </c>
      <c r="F66" s="7" t="s">
        <v>83</v>
      </c>
      <c r="G66" s="1">
        <v>9</v>
      </c>
      <c r="H66" s="9">
        <f t="shared" si="41"/>
        <v>15.783614852258101</v>
      </c>
      <c r="I66" s="9">
        <f t="shared" si="42"/>
        <v>288.93361485225807</v>
      </c>
      <c r="J66" s="9">
        <f t="shared" si="43"/>
        <v>0.12214885910872512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0.40785911041937184</v>
      </c>
      <c r="P66" s="9">
        <f t="shared" si="46"/>
        <v>4.9819525014825818E-2</v>
      </c>
      <c r="Q66" s="12">
        <f t="shared" si="47"/>
        <v>9.4657097528169053E-3</v>
      </c>
      <c r="R66" s="9">
        <f t="shared" si="48"/>
        <v>1.8955666666666669E-2</v>
      </c>
      <c r="S66" s="13">
        <f t="shared" si="49"/>
        <v>0.49936042447202617</v>
      </c>
      <c r="T66" s="2">
        <f t="shared" si="50"/>
        <v>0.01</v>
      </c>
      <c r="U66" s="14">
        <f t="shared" si="51"/>
        <v>4.9936042447202619E-3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2.5093604244720263E-2</v>
      </c>
      <c r="AR66" s="9">
        <f t="shared" si="55"/>
        <v>9.9766666666666666</v>
      </c>
      <c r="AS66" s="1">
        <f t="shared" si="56"/>
        <v>0.19</v>
      </c>
      <c r="AT66" s="1">
        <f t="shared" si="57"/>
        <v>6641.666666666667</v>
      </c>
      <c r="AU66" s="1">
        <f t="shared" si="58"/>
        <v>2116674.0501672253</v>
      </c>
    </row>
    <row r="67" spans="1:48" x14ac:dyDescent="0.15">
      <c r="C67" s="7">
        <v>9</v>
      </c>
      <c r="D67" s="8">
        <v>12.878492773</v>
      </c>
      <c r="E67" s="10">
        <f t="shared" si="59"/>
        <v>15.783614852258101</v>
      </c>
      <c r="F67" s="7" t="s">
        <v>83</v>
      </c>
      <c r="G67" s="1">
        <v>10</v>
      </c>
      <c r="H67" s="9">
        <f t="shared" si="41"/>
        <v>12.878492773</v>
      </c>
      <c r="I67" s="9">
        <f t="shared" si="42"/>
        <v>286.02849277299998</v>
      </c>
      <c r="J67" s="9">
        <f t="shared" si="43"/>
        <v>8.6744528609291688E-2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0.45780625207121267</v>
      </c>
      <c r="P67" s="9">
        <f t="shared" si="46"/>
        <v>3.9712187530303908E-2</v>
      </c>
      <c r="Q67" s="12">
        <f t="shared" si="47"/>
        <v>7.5453156307577424E-3</v>
      </c>
      <c r="R67" s="9">
        <f t="shared" si="48"/>
        <v>1.8955666666666669E-2</v>
      </c>
      <c r="S67" s="13">
        <f t="shared" si="49"/>
        <v>0.39805066017678487</v>
      </c>
      <c r="T67" s="2">
        <f t="shared" si="50"/>
        <v>0.01</v>
      </c>
      <c r="U67" s="14">
        <f t="shared" si="51"/>
        <v>3.9805066017678491E-3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2.4080506601767849E-2</v>
      </c>
      <c r="AR67" s="9">
        <f t="shared" si="55"/>
        <v>9.9766666666666666</v>
      </c>
      <c r="AS67" s="1">
        <f t="shared" si="56"/>
        <v>0.19</v>
      </c>
      <c r="AT67" s="1">
        <f t="shared" si="57"/>
        <v>6641.666666666667</v>
      </c>
      <c r="AU67" s="1">
        <f t="shared" si="58"/>
        <v>2031218.1120640275</v>
      </c>
    </row>
    <row r="68" spans="1:48" x14ac:dyDescent="0.15">
      <c r="C68" s="7">
        <v>10</v>
      </c>
      <c r="D68" s="8">
        <v>6.7498868264516103</v>
      </c>
      <c r="E68" s="10">
        <f t="shared" si="59"/>
        <v>12.878492773</v>
      </c>
      <c r="F68" s="7" t="s">
        <v>83</v>
      </c>
      <c r="G68" s="1">
        <v>11</v>
      </c>
      <c r="H68" s="9">
        <f t="shared" si="41"/>
        <v>6.7498868264516103</v>
      </c>
      <c r="I68" s="9">
        <f t="shared" si="42"/>
        <v>279.89988682645156</v>
      </c>
      <c r="J68" s="9">
        <f t="shared" si="43"/>
        <v>4.1165825941495836E-2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0.39718936131386329</v>
      </c>
      <c r="O68" s="9">
        <f t="shared" si="60"/>
        <v>0.12067136989371208</v>
      </c>
      <c r="P68" s="9">
        <f t="shared" si="46"/>
        <v>4.9675366091664125E-3</v>
      </c>
      <c r="Q68" s="12">
        <f t="shared" si="47"/>
        <v>9.4383195574161834E-4</v>
      </c>
      <c r="R68" s="9">
        <f t="shared" si="48"/>
        <v>1.8955666666666669E-2</v>
      </c>
      <c r="S68" s="13">
        <f t="shared" si="49"/>
        <v>4.9791546366519328E-2</v>
      </c>
      <c r="T68" s="2">
        <f t="shared" si="50"/>
        <v>0.01</v>
      </c>
      <c r="U68" s="14">
        <f t="shared" si="51"/>
        <v>4.979154636651933E-4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1.2497915463665193E-2</v>
      </c>
      <c r="AR68" s="9">
        <f t="shared" si="55"/>
        <v>9.9766666666666666</v>
      </c>
      <c r="AS68" s="1">
        <f t="shared" si="56"/>
        <v>0.19</v>
      </c>
      <c r="AT68" s="1">
        <f t="shared" si="57"/>
        <v>6641.666666666667</v>
      </c>
      <c r="AU68" s="1">
        <f t="shared" si="58"/>
        <v>1054213.3798372056</v>
      </c>
    </row>
    <row r="69" spans="1:48" x14ac:dyDescent="0.15">
      <c r="C69" s="7">
        <v>11</v>
      </c>
      <c r="D69" s="8">
        <v>3.8563454662000001</v>
      </c>
      <c r="E69" s="10">
        <f t="shared" si="59"/>
        <v>6.7498868264516103</v>
      </c>
      <c r="F69" s="7" t="s">
        <v>85</v>
      </c>
      <c r="G69" s="1">
        <v>12</v>
      </c>
      <c r="H69" s="9">
        <f t="shared" si="41"/>
        <v>3.8563454662000001</v>
      </c>
      <c r="I69" s="9">
        <f t="shared" si="42"/>
        <v>277.0063454662</v>
      </c>
      <c r="J69" s="9">
        <f t="shared" si="43"/>
        <v>2.8623702692867476E-2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0.21547049995121234</v>
      </c>
      <c r="P69" s="9">
        <f t="shared" si="46"/>
        <v>6.1675635296870182E-3</v>
      </c>
      <c r="Q69" s="12">
        <f t="shared" si="47"/>
        <v>1.1718370706405336E-3</v>
      </c>
      <c r="R69" s="9">
        <f t="shared" si="48"/>
        <v>1.8955666666666669E-2</v>
      </c>
      <c r="S69" s="13">
        <f t="shared" si="49"/>
        <v>6.1819881687474286E-2</v>
      </c>
      <c r="T69" s="2">
        <f t="shared" si="50"/>
        <v>0.01</v>
      </c>
      <c r="U69" s="14">
        <f t="shared" si="51"/>
        <v>6.181988168747429E-4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1.2618198816874744E-2</v>
      </c>
      <c r="AR69" s="9">
        <f t="shared" si="55"/>
        <v>9.9766666666666666</v>
      </c>
      <c r="AS69" s="1">
        <f t="shared" si="56"/>
        <v>0.19</v>
      </c>
      <c r="AT69" s="1">
        <f t="shared" si="57"/>
        <v>6641.666666666667</v>
      </c>
      <c r="AU69" s="1">
        <f t="shared" si="58"/>
        <v>1064359.4174459451</v>
      </c>
      <c r="AV69" s="1">
        <f>SUM(AU58:AU69)</f>
        <v>16776158.515008841</v>
      </c>
    </row>
    <row r="70" spans="1:48" x14ac:dyDescent="0.15">
      <c r="C70" s="7">
        <v>12</v>
      </c>
      <c r="D70" s="8">
        <v>-4.9391951990000003</v>
      </c>
      <c r="E70" s="10">
        <f t="shared" si="59"/>
        <v>3.8563454662000001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1.9923650516451601</v>
      </c>
      <c r="E73" s="7"/>
      <c r="F73" s="7"/>
      <c r="G73" s="1">
        <v>1</v>
      </c>
      <c r="H73" s="9">
        <f t="shared" ref="H73:H84" si="61">E74</f>
        <v>1.9923650516451601</v>
      </c>
      <c r="I73" s="9">
        <f t="shared" ref="I73:I84" si="62">H73+273.15</f>
        <v>275.14236505164513</v>
      </c>
      <c r="J73" s="9">
        <f t="shared" ref="J73:J84" si="63">EXP(($C$15*(I73-$C$13))/($C$16*I73*$C$13))</f>
        <v>2.2558398497360816E-2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2.4701446354610098E-3</v>
      </c>
      <c r="Q73" s="12">
        <f t="shared" ref="Q73:Q84" si="67">P73*$B$75</f>
        <v>4.4462603438298175E-4</v>
      </c>
      <c r="R73" s="9">
        <f t="shared" ref="R73:R84" si="68">L73*$B$75</f>
        <v>1.9710000000000002E-2</v>
      </c>
      <c r="S73" s="13">
        <f t="shared" ref="S73:S84" si="69">Q73/R73</f>
        <v>2.2558398497360816E-2</v>
      </c>
      <c r="T73" s="2">
        <f t="shared" ref="T73:T84" si="70">$B$74/100</f>
        <v>0.01</v>
      </c>
      <c r="U73" s="14">
        <f t="shared" ref="U73:U84" si="71">S73*T73</f>
        <v>2.2558398497360817E-4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1.2825583984973608E-2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1116.6666666666667</v>
      </c>
      <c r="AU73" s="1">
        <f t="shared" ref="AU73:AU84" si="78">AT73*10000*AS73*0.67*AR73*AQ73</f>
        <v>189130.74278057538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-3.7519034224838701</v>
      </c>
      <c r="E74" s="10">
        <f t="shared" ref="E74:E85" si="79">D73</f>
        <v>1.9923650516451601</v>
      </c>
      <c r="F74" s="7" t="s">
        <v>83</v>
      </c>
      <c r="G74" s="1">
        <v>2</v>
      </c>
      <c r="H74" s="9">
        <f t="shared" si="61"/>
        <v>-3.7519034224838701</v>
      </c>
      <c r="I74" s="9">
        <f t="shared" si="62"/>
        <v>269.39809657751613</v>
      </c>
      <c r="J74" s="9">
        <f t="shared" si="63"/>
        <v>1.0607265852029431E-2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0.21652985536453903</v>
      </c>
      <c r="P74" s="9">
        <f t="shared" si="66"/>
        <v>2.2967897407531464E-3</v>
      </c>
      <c r="Q74" s="12">
        <f t="shared" si="67"/>
        <v>4.1342215333556634E-4</v>
      </c>
      <c r="R74" s="9">
        <f t="shared" si="68"/>
        <v>1.9710000000000002E-2</v>
      </c>
      <c r="S74" s="13">
        <f t="shared" si="69"/>
        <v>2.0975248774001334E-2</v>
      </c>
      <c r="T74" s="2">
        <f t="shared" si="70"/>
        <v>0.01</v>
      </c>
      <c r="U74" s="14">
        <f t="shared" si="71"/>
        <v>2.0975248774001334E-4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1.2809752487740014E-2</v>
      </c>
      <c r="AR74" s="9">
        <f t="shared" si="75"/>
        <v>10.950000000000001</v>
      </c>
      <c r="AS74" s="1">
        <f t="shared" si="76"/>
        <v>0.18</v>
      </c>
      <c r="AT74" s="1">
        <f t="shared" si="77"/>
        <v>1116.6666666666667</v>
      </c>
      <c r="AU74" s="1">
        <f t="shared" si="78"/>
        <v>188897.28574387231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-9.3322384730689691</v>
      </c>
      <c r="E75" s="10">
        <f t="shared" si="79"/>
        <v>-3.7519034224838701</v>
      </c>
      <c r="F75" s="7" t="s">
        <v>83</v>
      </c>
      <c r="G75" s="1">
        <v>3</v>
      </c>
      <c r="H75" s="9">
        <f t="shared" si="61"/>
        <v>-9.3322384730689691</v>
      </c>
      <c r="I75" s="9">
        <f t="shared" si="62"/>
        <v>263.81776152693101</v>
      </c>
      <c r="J75" s="9">
        <f t="shared" si="63"/>
        <v>4.9383893266863564E-3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0.3237330656237859</v>
      </c>
      <c r="P75" s="9">
        <f t="shared" si="66"/>
        <v>1.5987199159719582E-3</v>
      </c>
      <c r="Q75" s="12">
        <f t="shared" si="67"/>
        <v>2.8776958487495245E-4</v>
      </c>
      <c r="R75" s="9">
        <f t="shared" si="68"/>
        <v>1.9710000000000002E-2</v>
      </c>
      <c r="S75" s="13">
        <f t="shared" si="69"/>
        <v>1.4600181881022446E-2</v>
      </c>
      <c r="T75" s="2">
        <f t="shared" si="70"/>
        <v>0.01</v>
      </c>
      <c r="U75" s="14">
        <f t="shared" si="71"/>
        <v>1.4600181881022447E-4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1.2746001818810224E-2</v>
      </c>
      <c r="AR75" s="9">
        <f t="shared" si="75"/>
        <v>10.950000000000001</v>
      </c>
      <c r="AS75" s="1">
        <f t="shared" si="76"/>
        <v>0.18</v>
      </c>
      <c r="AT75" s="1">
        <f t="shared" si="77"/>
        <v>1116.6666666666667</v>
      </c>
      <c r="AU75" s="1">
        <f t="shared" si="78"/>
        <v>187957.19511083947</v>
      </c>
    </row>
    <row r="76" spans="1:48" x14ac:dyDescent="0.15">
      <c r="C76" s="7">
        <v>3</v>
      </c>
      <c r="D76" s="8">
        <v>0.79390844254838699</v>
      </c>
      <c r="E76" s="10">
        <f t="shared" si="79"/>
        <v>-9.3322384730689691</v>
      </c>
      <c r="F76" s="7" t="s">
        <v>83</v>
      </c>
      <c r="G76" s="1">
        <v>4</v>
      </c>
      <c r="H76" s="9">
        <f t="shared" si="61"/>
        <v>0.79390844254838699</v>
      </c>
      <c r="I76" s="9">
        <f t="shared" si="62"/>
        <v>273.94390844254838</v>
      </c>
      <c r="J76" s="9">
        <f t="shared" si="63"/>
        <v>1.9322888427888554E-2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0.431634345707814</v>
      </c>
      <c r="P76" s="9">
        <f t="shared" si="66"/>
        <v>8.3404223037567664E-3</v>
      </c>
      <c r="Q76" s="12">
        <f t="shared" si="67"/>
        <v>1.5012760146762179E-3</v>
      </c>
      <c r="R76" s="9">
        <f t="shared" si="68"/>
        <v>1.9710000000000002E-2</v>
      </c>
      <c r="S76" s="13">
        <f t="shared" si="69"/>
        <v>7.6168240216956756E-2</v>
      </c>
      <c r="T76" s="2">
        <f t="shared" si="70"/>
        <v>0.01</v>
      </c>
      <c r="U76" s="14">
        <f t="shared" si="71"/>
        <v>7.6168240216956758E-4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1.3361682402169568E-2</v>
      </c>
      <c r="AR76" s="9">
        <f t="shared" si="75"/>
        <v>10.950000000000001</v>
      </c>
      <c r="AS76" s="1">
        <f t="shared" si="76"/>
        <v>0.18</v>
      </c>
      <c r="AT76" s="1">
        <f t="shared" si="77"/>
        <v>1116.6666666666667</v>
      </c>
      <c r="AU76" s="1">
        <f t="shared" si="78"/>
        <v>197036.2457164693</v>
      </c>
    </row>
    <row r="77" spans="1:48" x14ac:dyDescent="0.15">
      <c r="C77" s="7">
        <v>4</v>
      </c>
      <c r="D77" s="8">
        <v>6.0159312253333299</v>
      </c>
      <c r="E77" s="10">
        <f t="shared" si="79"/>
        <v>0.79390844254838699</v>
      </c>
      <c r="F77" s="7" t="s">
        <v>83</v>
      </c>
      <c r="G77" s="1">
        <v>5</v>
      </c>
      <c r="H77" s="9">
        <f t="shared" si="61"/>
        <v>6.0159312253333299</v>
      </c>
      <c r="I77" s="9">
        <f t="shared" si="62"/>
        <v>279.16593122533328</v>
      </c>
      <c r="J77" s="9">
        <f t="shared" si="63"/>
        <v>3.7567928295932779E-2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0.40212922723385441</v>
      </c>
      <c r="O77" s="9">
        <f t="shared" si="80"/>
        <v>0.13066469617020288</v>
      </c>
      <c r="P77" s="9">
        <f t="shared" si="66"/>
        <v>4.9088019365320238E-3</v>
      </c>
      <c r="Q77" s="12">
        <f t="shared" si="67"/>
        <v>8.8358434857576426E-4</v>
      </c>
      <c r="R77" s="9">
        <f t="shared" si="68"/>
        <v>1.9710000000000002E-2</v>
      </c>
      <c r="S77" s="13">
        <f t="shared" si="69"/>
        <v>4.4829241429516192E-2</v>
      </c>
      <c r="T77" s="2">
        <f t="shared" si="70"/>
        <v>0.01</v>
      </c>
      <c r="U77" s="14">
        <f t="shared" si="71"/>
        <v>4.4829241429516191E-4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1.3048292414295162E-2</v>
      </c>
      <c r="AR77" s="9">
        <f t="shared" si="75"/>
        <v>10.950000000000001</v>
      </c>
      <c r="AS77" s="1">
        <f t="shared" si="76"/>
        <v>0.18</v>
      </c>
      <c r="AT77" s="1">
        <f t="shared" si="77"/>
        <v>1116.6666666666667</v>
      </c>
      <c r="AU77" s="1">
        <f t="shared" si="78"/>
        <v>192414.88256792774</v>
      </c>
    </row>
    <row r="78" spans="1:48" x14ac:dyDescent="0.15">
      <c r="C78" s="7">
        <v>5</v>
      </c>
      <c r="D78" s="8">
        <v>11.903825136870999</v>
      </c>
      <c r="E78" s="10">
        <f t="shared" si="79"/>
        <v>6.0159312253333299</v>
      </c>
      <c r="F78" s="7" t="s">
        <v>85</v>
      </c>
      <c r="G78" s="1">
        <v>6</v>
      </c>
      <c r="H78" s="9">
        <f t="shared" si="61"/>
        <v>11.903825136870999</v>
      </c>
      <c r="I78" s="9">
        <f t="shared" si="62"/>
        <v>285.05382513687096</v>
      </c>
      <c r="J78" s="9">
        <f t="shared" si="63"/>
        <v>7.7213310633714935E-2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0.23525589423367085</v>
      </c>
      <c r="P78" s="9">
        <f t="shared" si="66"/>
        <v>1.8164886439876814E-2</v>
      </c>
      <c r="Q78" s="12">
        <f t="shared" si="67"/>
        <v>3.2696795591778262E-3</v>
      </c>
      <c r="R78" s="9">
        <f t="shared" si="68"/>
        <v>1.9710000000000002E-2</v>
      </c>
      <c r="S78" s="13">
        <f t="shared" si="69"/>
        <v>0.16588937388015351</v>
      </c>
      <c r="T78" s="2">
        <f t="shared" si="70"/>
        <v>0.01</v>
      </c>
      <c r="U78" s="14">
        <f t="shared" si="71"/>
        <v>1.6588937388015352E-3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1.4258893738801535E-2</v>
      </c>
      <c r="AR78" s="9">
        <f t="shared" si="75"/>
        <v>10.950000000000001</v>
      </c>
      <c r="AS78" s="1">
        <f t="shared" si="76"/>
        <v>0.18</v>
      </c>
      <c r="AT78" s="1">
        <f t="shared" si="77"/>
        <v>1116.6666666666667</v>
      </c>
      <c r="AU78" s="1">
        <f t="shared" si="78"/>
        <v>210266.85156858215</v>
      </c>
    </row>
    <row r="79" spans="1:48" x14ac:dyDescent="0.15">
      <c r="C79" s="7">
        <v>6</v>
      </c>
      <c r="D79" s="8">
        <v>14.0004081987333</v>
      </c>
      <c r="E79" s="10">
        <f t="shared" si="79"/>
        <v>11.903825136870999</v>
      </c>
      <c r="F79" s="7" t="s">
        <v>83</v>
      </c>
      <c r="G79" s="1">
        <v>7</v>
      </c>
      <c r="H79" s="9">
        <f t="shared" si="61"/>
        <v>14.0004081987333</v>
      </c>
      <c r="I79" s="9">
        <f t="shared" si="62"/>
        <v>287.15040819873326</v>
      </c>
      <c r="J79" s="9">
        <f t="shared" si="63"/>
        <v>9.9084104775238019E-2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0.32659100779379407</v>
      </c>
      <c r="P79" s="9">
        <f t="shared" si="66"/>
        <v>3.2359977634890867E-2</v>
      </c>
      <c r="Q79" s="12">
        <f t="shared" si="67"/>
        <v>5.8247959742803558E-3</v>
      </c>
      <c r="R79" s="9">
        <f t="shared" si="68"/>
        <v>1.9710000000000002E-2</v>
      </c>
      <c r="S79" s="13">
        <f t="shared" si="69"/>
        <v>0.2955249099076791</v>
      </c>
      <c r="T79" s="2">
        <f t="shared" si="70"/>
        <v>0.01</v>
      </c>
      <c r="U79" s="14">
        <f t="shared" si="71"/>
        <v>2.9552490990767911E-3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2.4555249099076793E-2</v>
      </c>
      <c r="AR79" s="9">
        <f t="shared" si="75"/>
        <v>10.950000000000001</v>
      </c>
      <c r="AS79" s="1">
        <f t="shared" si="76"/>
        <v>0.18</v>
      </c>
      <c r="AT79" s="1">
        <f t="shared" si="77"/>
        <v>1116.6666666666667</v>
      </c>
      <c r="AU79" s="1">
        <f t="shared" si="78"/>
        <v>362100.66588090762</v>
      </c>
    </row>
    <row r="80" spans="1:48" x14ac:dyDescent="0.15">
      <c r="C80" s="7">
        <v>7</v>
      </c>
      <c r="D80" s="8">
        <v>18.248454217741902</v>
      </c>
      <c r="E80" s="10">
        <f t="shared" si="79"/>
        <v>14.0004081987333</v>
      </c>
      <c r="F80" s="7" t="s">
        <v>83</v>
      </c>
      <c r="G80" s="1">
        <v>8</v>
      </c>
      <c r="H80" s="9">
        <f t="shared" si="61"/>
        <v>18.248454217741902</v>
      </c>
      <c r="I80" s="9">
        <f t="shared" si="62"/>
        <v>291.39845421774186</v>
      </c>
      <c r="J80" s="9">
        <f t="shared" si="63"/>
        <v>0.16243682579929136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0.40373103015890321</v>
      </c>
      <c r="P80" s="9">
        <f t="shared" si="66"/>
        <v>6.5580787015690215E-2</v>
      </c>
      <c r="Q80" s="12">
        <f t="shared" si="67"/>
        <v>1.1804541662824238E-2</v>
      </c>
      <c r="R80" s="9">
        <f t="shared" si="68"/>
        <v>1.9710000000000002E-2</v>
      </c>
      <c r="S80" s="13">
        <f t="shared" si="69"/>
        <v>0.59891129694694256</v>
      </c>
      <c r="T80" s="2">
        <f t="shared" si="70"/>
        <v>0.01</v>
      </c>
      <c r="U80" s="14">
        <f t="shared" si="71"/>
        <v>5.9891129694694262E-3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2.7589112969469427E-2</v>
      </c>
      <c r="AR80" s="9">
        <f t="shared" si="75"/>
        <v>10.950000000000001</v>
      </c>
      <c r="AS80" s="1">
        <f t="shared" si="76"/>
        <v>0.18</v>
      </c>
      <c r="AT80" s="1">
        <f t="shared" si="77"/>
        <v>1116.6666666666667</v>
      </c>
      <c r="AU80" s="1">
        <f t="shared" si="78"/>
        <v>406839.12987403013</v>
      </c>
    </row>
    <row r="81" spans="1:48" x14ac:dyDescent="0.15">
      <c r="C81" s="7">
        <v>8</v>
      </c>
      <c r="D81" s="8">
        <v>15.783614852258101</v>
      </c>
      <c r="E81" s="10">
        <f t="shared" si="79"/>
        <v>18.248454217741902</v>
      </c>
      <c r="F81" s="7" t="s">
        <v>83</v>
      </c>
      <c r="G81" s="1">
        <v>9</v>
      </c>
      <c r="H81" s="9">
        <f t="shared" si="61"/>
        <v>15.783614852258101</v>
      </c>
      <c r="I81" s="9">
        <f t="shared" si="62"/>
        <v>288.93361485225807</v>
      </c>
      <c r="J81" s="9">
        <f t="shared" si="63"/>
        <v>0.12214885910872512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0.44765024314321306</v>
      </c>
      <c r="P81" s="9">
        <f t="shared" si="66"/>
        <v>5.4679966479686877E-2</v>
      </c>
      <c r="Q81" s="12">
        <f t="shared" si="67"/>
        <v>9.8423939663436367E-3</v>
      </c>
      <c r="R81" s="9">
        <f t="shared" si="68"/>
        <v>1.9710000000000002E-2</v>
      </c>
      <c r="S81" s="13">
        <f t="shared" si="69"/>
        <v>0.49936042447202617</v>
      </c>
      <c r="T81" s="2">
        <f t="shared" si="70"/>
        <v>0.01</v>
      </c>
      <c r="U81" s="14">
        <f t="shared" si="71"/>
        <v>4.9936042447202619E-3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2.6593604244720265E-2</v>
      </c>
      <c r="AR81" s="9">
        <f t="shared" si="75"/>
        <v>10.950000000000001</v>
      </c>
      <c r="AS81" s="1">
        <f t="shared" si="76"/>
        <v>0.18</v>
      </c>
      <c r="AT81" s="1">
        <f t="shared" si="77"/>
        <v>1116.6666666666667</v>
      </c>
      <c r="AU81" s="1">
        <f t="shared" si="78"/>
        <v>392158.99485819443</v>
      </c>
    </row>
    <row r="82" spans="1:48" x14ac:dyDescent="0.15">
      <c r="C82" s="7">
        <v>9</v>
      </c>
      <c r="D82" s="8">
        <v>12.878492773</v>
      </c>
      <c r="E82" s="10">
        <f t="shared" si="79"/>
        <v>15.783614852258101</v>
      </c>
      <c r="F82" s="7" t="s">
        <v>83</v>
      </c>
      <c r="G82" s="1">
        <v>10</v>
      </c>
      <c r="H82" s="9">
        <f t="shared" si="61"/>
        <v>12.878492773</v>
      </c>
      <c r="I82" s="9">
        <f t="shared" si="62"/>
        <v>286.02849277299998</v>
      </c>
      <c r="J82" s="9">
        <f t="shared" si="63"/>
        <v>8.6744528609291688E-2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0.50247027666352617</v>
      </c>
      <c r="P82" s="9">
        <f t="shared" si="66"/>
        <v>4.3586547289357958E-2</v>
      </c>
      <c r="Q82" s="12">
        <f t="shared" si="67"/>
        <v>7.8455785120844328E-3</v>
      </c>
      <c r="R82" s="9">
        <f t="shared" si="68"/>
        <v>1.9710000000000002E-2</v>
      </c>
      <c r="S82" s="13">
        <f t="shared" si="69"/>
        <v>0.39805066017678498</v>
      </c>
      <c r="T82" s="2">
        <f t="shared" si="70"/>
        <v>0.01</v>
      </c>
      <c r="U82" s="14">
        <f t="shared" si="71"/>
        <v>3.9805066017678499E-3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2.558050660176785E-2</v>
      </c>
      <c r="AR82" s="9">
        <f t="shared" si="75"/>
        <v>10.950000000000001</v>
      </c>
      <c r="AS82" s="1">
        <f t="shared" si="76"/>
        <v>0.18</v>
      </c>
      <c r="AT82" s="1">
        <f t="shared" si="77"/>
        <v>1116.6666666666667</v>
      </c>
      <c r="AU82" s="1">
        <f t="shared" si="78"/>
        <v>377219.48723457847</v>
      </c>
    </row>
    <row r="83" spans="1:48" x14ac:dyDescent="0.15">
      <c r="C83" s="7">
        <v>10</v>
      </c>
      <c r="D83" s="8">
        <v>6.7498868264516103</v>
      </c>
      <c r="E83" s="10">
        <f t="shared" si="79"/>
        <v>12.878492773</v>
      </c>
      <c r="F83" s="7" t="s">
        <v>83</v>
      </c>
      <c r="G83" s="1">
        <v>11</v>
      </c>
      <c r="H83" s="9">
        <f t="shared" si="61"/>
        <v>6.7498868264516103</v>
      </c>
      <c r="I83" s="9">
        <f t="shared" si="62"/>
        <v>279.89988682645156</v>
      </c>
      <c r="J83" s="9">
        <f t="shared" si="63"/>
        <v>4.1165825941495836E-2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0.43593954290545978</v>
      </c>
      <c r="O83" s="9">
        <f t="shared" si="80"/>
        <v>0.13244418646870848</v>
      </c>
      <c r="P83" s="9">
        <f t="shared" si="66"/>
        <v>5.4521743271338709E-3</v>
      </c>
      <c r="Q83" s="12">
        <f t="shared" si="67"/>
        <v>9.813913788840967E-4</v>
      </c>
      <c r="R83" s="9">
        <f t="shared" si="68"/>
        <v>1.9710000000000002E-2</v>
      </c>
      <c r="S83" s="13">
        <f t="shared" si="69"/>
        <v>4.9791546366519362E-2</v>
      </c>
      <c r="T83" s="2">
        <f t="shared" si="70"/>
        <v>0.01</v>
      </c>
      <c r="U83" s="14">
        <f t="shared" si="71"/>
        <v>4.9791546366519362E-4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1.3097915463665193E-2</v>
      </c>
      <c r="AR83" s="9">
        <f t="shared" si="75"/>
        <v>10.950000000000001</v>
      </c>
      <c r="AS83" s="1">
        <f t="shared" si="76"/>
        <v>0.18</v>
      </c>
      <c r="AT83" s="1">
        <f t="shared" si="77"/>
        <v>1116.6666666666667</v>
      </c>
      <c r="AU83" s="1">
        <f t="shared" si="78"/>
        <v>193146.64216635123</v>
      </c>
    </row>
    <row r="84" spans="1:48" x14ac:dyDescent="0.15">
      <c r="C84" s="7">
        <v>11</v>
      </c>
      <c r="D84" s="8">
        <v>3.8563454662000001</v>
      </c>
      <c r="E84" s="10">
        <f t="shared" si="79"/>
        <v>6.7498868264516103</v>
      </c>
      <c r="F84" s="7" t="s">
        <v>85</v>
      </c>
      <c r="G84" s="1">
        <v>12</v>
      </c>
      <c r="H84" s="9">
        <f t="shared" si="61"/>
        <v>3.8563454662000001</v>
      </c>
      <c r="I84" s="9">
        <f t="shared" si="62"/>
        <v>277.0063454662</v>
      </c>
      <c r="J84" s="9">
        <f t="shared" si="63"/>
        <v>2.8623702692867476E-2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0.23649201214157461</v>
      </c>
      <c r="P84" s="9">
        <f t="shared" si="66"/>
        <v>6.7692770447784368E-3</v>
      </c>
      <c r="Q84" s="12">
        <f t="shared" si="67"/>
        <v>1.2184698680601186E-3</v>
      </c>
      <c r="R84" s="9">
        <f t="shared" si="68"/>
        <v>1.9710000000000002E-2</v>
      </c>
      <c r="S84" s="13">
        <f t="shared" si="69"/>
        <v>6.18198816874743E-2</v>
      </c>
      <c r="T84" s="2">
        <f t="shared" si="70"/>
        <v>0.01</v>
      </c>
      <c r="U84" s="14">
        <f t="shared" si="71"/>
        <v>6.1819881687474301E-4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1.3218198816874744E-2</v>
      </c>
      <c r="AR84" s="9">
        <f t="shared" si="75"/>
        <v>10.950000000000001</v>
      </c>
      <c r="AS84" s="1">
        <f t="shared" si="76"/>
        <v>0.18</v>
      </c>
      <c r="AT84" s="1">
        <f t="shared" si="77"/>
        <v>1116.6666666666667</v>
      </c>
      <c r="AU84" s="1">
        <f t="shared" si="78"/>
        <v>194920.38439620318</v>
      </c>
      <c r="AV84" s="1">
        <f>SUM(AU73:AU84)</f>
        <v>3092088.5078985319</v>
      </c>
    </row>
    <row r="85" spans="1:48" x14ac:dyDescent="0.15">
      <c r="C85" s="7">
        <v>12</v>
      </c>
      <c r="D85" s="8">
        <v>-4.9391951990000003</v>
      </c>
      <c r="E85" s="10">
        <f t="shared" si="79"/>
        <v>3.8563454662000001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1.9923650516451601</v>
      </c>
      <c r="E89" s="7"/>
      <c r="F89" s="7"/>
      <c r="G89" s="1">
        <v>1</v>
      </c>
      <c r="H89" s="9">
        <f t="shared" ref="H89:H100" si="81">E90</f>
        <v>1.9923650516451601</v>
      </c>
      <c r="I89" s="9">
        <f t="shared" ref="I89:I100" si="82">H89+273.15</f>
        <v>275.14236505164513</v>
      </c>
      <c r="J89" s="9">
        <f t="shared" ref="J89:J100" si="83">EXP(($C$15*(I89-$C$13))/($C$16*I89*$C$13))</f>
        <v>2.2558398497360816E-2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0.1196785075880859</v>
      </c>
      <c r="Q89" s="12">
        <f t="shared" ref="Q89:Q100" si="87">P89*$B$91</f>
        <v>5.3855328414638658E-2</v>
      </c>
      <c r="R89" s="9">
        <f t="shared" ref="R89:R100" si="88">L89*$B$91</f>
        <v>2.3873737500000001</v>
      </c>
      <c r="S89" s="13">
        <f t="shared" ref="S89:S100" si="89">Q89/R89</f>
        <v>2.2558398497360816E-2</v>
      </c>
      <c r="T89" s="2">
        <f t="shared" ref="T89:T100" si="90">$B$90/100</f>
        <v>0.51</v>
      </c>
      <c r="U89" s="14">
        <f t="shared" ref="U89:U100" si="91">S89*T89</f>
        <v>1.1504783233654016E-2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3.3805692144946685E-2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31250</v>
      </c>
      <c r="AN89" s="1">
        <f t="shared" ref="AN89:AN100" si="96">AM89*10000*AK89*AJ89</f>
        <v>109894910.16806497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-3.7519034224838701</v>
      </c>
      <c r="E90" s="10">
        <f t="shared" ref="E90:E101" si="97">D89</f>
        <v>1.9923650516451601</v>
      </c>
      <c r="F90" s="7" t="s">
        <v>83</v>
      </c>
      <c r="G90" s="1">
        <v>2</v>
      </c>
      <c r="H90" s="9">
        <f t="shared" si="81"/>
        <v>-3.7519034224838701</v>
      </c>
      <c r="I90" s="9">
        <f t="shared" si="82"/>
        <v>269.39809657751613</v>
      </c>
      <c r="J90" s="9">
        <f t="shared" si="83"/>
        <v>1.0607265852029431E-2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10.490871492411914</v>
      </c>
      <c r="P90" s="9">
        <f t="shared" si="86"/>
        <v>0.11127946293948993</v>
      </c>
      <c r="Q90" s="12">
        <f t="shared" si="87"/>
        <v>5.0075758322770468E-2</v>
      </c>
      <c r="R90" s="9">
        <f t="shared" si="88"/>
        <v>2.3873737500000001</v>
      </c>
      <c r="S90" s="13">
        <f t="shared" si="89"/>
        <v>2.0975248774001334E-2</v>
      </c>
      <c r="T90" s="2">
        <f t="shared" si="90"/>
        <v>0.51</v>
      </c>
      <c r="U90" s="14">
        <f t="shared" si="91"/>
        <v>1.0697376874740681E-2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3.3562259127734313E-2</v>
      </c>
      <c r="AK90" s="9">
        <f t="shared" si="93"/>
        <v>10.4025</v>
      </c>
      <c r="AL90" s="1">
        <f t="shared" si="94"/>
        <v>0.45</v>
      </c>
      <c r="AM90" s="17">
        <f t="shared" si="95"/>
        <v>31250</v>
      </c>
      <c r="AN90" s="1">
        <f t="shared" si="96"/>
        <v>109103562.68008006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-9.3322384730689691</v>
      </c>
      <c r="E91" s="10">
        <f t="shared" si="97"/>
        <v>-3.7519034224838701</v>
      </c>
      <c r="F91" s="7" t="s">
        <v>83</v>
      </c>
      <c r="G91" s="1">
        <v>3</v>
      </c>
      <c r="H91" s="9">
        <f t="shared" si="81"/>
        <v>-9.3322384730689691</v>
      </c>
      <c r="I91" s="9">
        <f t="shared" si="82"/>
        <v>263.81776152693101</v>
      </c>
      <c r="J91" s="9">
        <f t="shared" si="83"/>
        <v>4.9383893266863564E-3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15.684867029472425</v>
      </c>
      <c r="P91" s="9">
        <f t="shared" si="86"/>
        <v>7.7457979928841361E-2</v>
      </c>
      <c r="Q91" s="12">
        <f t="shared" si="87"/>
        <v>3.4856090967978613E-2</v>
      </c>
      <c r="R91" s="9">
        <f t="shared" si="88"/>
        <v>2.3873737500000001</v>
      </c>
      <c r="S91" s="13">
        <f t="shared" si="89"/>
        <v>1.4600181881022446E-2</v>
      </c>
      <c r="T91" s="2">
        <f t="shared" si="90"/>
        <v>0.51</v>
      </c>
      <c r="U91" s="14">
        <f t="shared" si="91"/>
        <v>7.4460927593214474E-3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3.2581996966935416E-2</v>
      </c>
      <c r="AK91" s="9">
        <f t="shared" si="93"/>
        <v>10.4025</v>
      </c>
      <c r="AL91" s="1">
        <f t="shared" si="94"/>
        <v>0.45</v>
      </c>
      <c r="AM91" s="17">
        <f t="shared" si="95"/>
        <v>31250</v>
      </c>
      <c r="AN91" s="1">
        <f t="shared" si="96"/>
        <v>105916944.82767051</v>
      </c>
    </row>
    <row r="92" spans="1:48" x14ac:dyDescent="0.15">
      <c r="C92" s="7">
        <v>3</v>
      </c>
      <c r="D92" s="8">
        <v>0.79390844254838699</v>
      </c>
      <c r="E92" s="10">
        <f t="shared" si="97"/>
        <v>-9.3322384730689691</v>
      </c>
      <c r="F92" s="7" t="s">
        <v>83</v>
      </c>
      <c r="G92" s="1">
        <v>4</v>
      </c>
      <c r="H92" s="9">
        <f t="shared" si="81"/>
        <v>0.79390844254838699</v>
      </c>
      <c r="I92" s="9">
        <f t="shared" si="82"/>
        <v>273.94390844254838</v>
      </c>
      <c r="J92" s="9">
        <f t="shared" si="83"/>
        <v>1.9322888427888554E-2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20.912684049543582</v>
      </c>
      <c r="P92" s="9">
        <f t="shared" si="86"/>
        <v>0.40409346061701523</v>
      </c>
      <c r="Q92" s="12">
        <f t="shared" si="87"/>
        <v>0.18184205727765687</v>
      </c>
      <c r="R92" s="9">
        <f t="shared" si="88"/>
        <v>2.3873737500000001</v>
      </c>
      <c r="S92" s="13">
        <f t="shared" si="89"/>
        <v>7.6168240216956756E-2</v>
      </c>
      <c r="T92" s="2">
        <f t="shared" si="90"/>
        <v>0.51</v>
      </c>
      <c r="U92" s="14">
        <f t="shared" si="91"/>
        <v>3.8845802510647946E-2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4.2049009456960357E-2</v>
      </c>
      <c r="AK92" s="9">
        <f t="shared" si="93"/>
        <v>10.4025</v>
      </c>
      <c r="AL92" s="1">
        <f t="shared" si="94"/>
        <v>0.45</v>
      </c>
      <c r="AM92" s="17">
        <f t="shared" si="95"/>
        <v>31250</v>
      </c>
      <c r="AN92" s="1">
        <f t="shared" si="96"/>
        <v>136692131.52375939</v>
      </c>
    </row>
    <row r="93" spans="1:48" x14ac:dyDescent="0.15">
      <c r="C93" s="7">
        <v>4</v>
      </c>
      <c r="D93" s="8">
        <v>6.0159312253333299</v>
      </c>
      <c r="E93" s="10">
        <f t="shared" si="97"/>
        <v>0.79390844254838699</v>
      </c>
      <c r="F93" s="7" t="s">
        <v>83</v>
      </c>
      <c r="G93" s="1">
        <v>5</v>
      </c>
      <c r="H93" s="9">
        <f t="shared" si="81"/>
        <v>6.0159312253333299</v>
      </c>
      <c r="I93" s="9">
        <f t="shared" si="82"/>
        <v>279.16593122533328</v>
      </c>
      <c r="J93" s="9">
        <f t="shared" si="83"/>
        <v>3.7567928295932779E-2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19.483161059480238</v>
      </c>
      <c r="O93" s="9">
        <f t="shared" si="98"/>
        <v>6.3307045294463258</v>
      </c>
      <c r="P93" s="9">
        <f t="shared" si="86"/>
        <v>0.23783145382497642</v>
      </c>
      <c r="Q93" s="12">
        <f t="shared" si="87"/>
        <v>0.10702415422123938</v>
      </c>
      <c r="R93" s="9">
        <f t="shared" si="88"/>
        <v>2.3873737500000001</v>
      </c>
      <c r="S93" s="13">
        <f t="shared" si="89"/>
        <v>4.4829241429516171E-2</v>
      </c>
      <c r="T93" s="2">
        <f t="shared" si="90"/>
        <v>0.51</v>
      </c>
      <c r="U93" s="14">
        <f t="shared" si="91"/>
        <v>2.2862913129053249E-2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2.9804168308409557E-2</v>
      </c>
      <c r="AK93" s="9">
        <f t="shared" si="93"/>
        <v>10.4025</v>
      </c>
      <c r="AL93" s="1">
        <f t="shared" si="94"/>
        <v>0.45</v>
      </c>
      <c r="AM93" s="17">
        <f t="shared" si="95"/>
        <v>31250</v>
      </c>
      <c r="AN93" s="1">
        <f t="shared" si="96"/>
        <v>96886831.508822009</v>
      </c>
    </row>
    <row r="94" spans="1:48" x14ac:dyDescent="0.15">
      <c r="C94" s="7">
        <v>5</v>
      </c>
      <c r="D94" s="8">
        <v>11.903825136870999</v>
      </c>
      <c r="E94" s="10">
        <f t="shared" si="97"/>
        <v>6.0159312253333299</v>
      </c>
      <c r="F94" s="7" t="s">
        <v>85</v>
      </c>
      <c r="G94" s="1">
        <v>6</v>
      </c>
      <c r="H94" s="9">
        <f t="shared" si="81"/>
        <v>11.903825136870999</v>
      </c>
      <c r="I94" s="9">
        <f t="shared" si="82"/>
        <v>285.05382513687096</v>
      </c>
      <c r="J94" s="9">
        <f t="shared" si="83"/>
        <v>7.7213310633714935E-2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11.39814807562135</v>
      </c>
      <c r="P94" s="9">
        <f t="shared" si="86"/>
        <v>0.88008874801203141</v>
      </c>
      <c r="Q94" s="12">
        <f t="shared" si="87"/>
        <v>0.39603993660541414</v>
      </c>
      <c r="R94" s="9">
        <f t="shared" si="88"/>
        <v>2.3873737500000001</v>
      </c>
      <c r="S94" s="13">
        <f t="shared" si="89"/>
        <v>0.16588937388015351</v>
      </c>
      <c r="T94" s="2">
        <f t="shared" si="90"/>
        <v>0.51</v>
      </c>
      <c r="U94" s="14">
        <f t="shared" si="91"/>
        <v>8.4603580678878298E-2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5.1636979574681816E-2</v>
      </c>
      <c r="AK94" s="9">
        <f t="shared" si="93"/>
        <v>10.4025</v>
      </c>
      <c r="AL94" s="1">
        <f t="shared" si="94"/>
        <v>0.45</v>
      </c>
      <c r="AM94" s="17">
        <f t="shared" si="95"/>
        <v>31250</v>
      </c>
      <c r="AN94" s="1">
        <f t="shared" si="96"/>
        <v>167860525.00800863</v>
      </c>
    </row>
    <row r="95" spans="1:48" x14ac:dyDescent="0.15">
      <c r="C95" s="7">
        <v>6</v>
      </c>
      <c r="D95" s="8">
        <v>14.0004081987333</v>
      </c>
      <c r="E95" s="10">
        <f t="shared" si="97"/>
        <v>11.903825136870999</v>
      </c>
      <c r="F95" s="7" t="s">
        <v>83</v>
      </c>
      <c r="G95" s="1">
        <v>7</v>
      </c>
      <c r="H95" s="9">
        <f t="shared" si="81"/>
        <v>14.0004081987333</v>
      </c>
      <c r="I95" s="9">
        <f t="shared" si="82"/>
        <v>287.15040819873326</v>
      </c>
      <c r="J95" s="9">
        <f t="shared" si="83"/>
        <v>9.9084104775238019E-2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15.82333432760932</v>
      </c>
      <c r="P95" s="9">
        <f t="shared" si="86"/>
        <v>1.5678409164104623</v>
      </c>
      <c r="Q95" s="12">
        <f t="shared" si="87"/>
        <v>0.70552841238470809</v>
      </c>
      <c r="R95" s="9">
        <f t="shared" si="88"/>
        <v>2.3873737500000001</v>
      </c>
      <c r="S95" s="13">
        <f t="shared" si="89"/>
        <v>0.2955249099076791</v>
      </c>
      <c r="T95" s="2">
        <f t="shared" si="90"/>
        <v>0.51</v>
      </c>
      <c r="U95" s="14">
        <f t="shared" si="91"/>
        <v>0.15071770405291635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9.1896387771954274E-2</v>
      </c>
      <c r="AK95" s="9">
        <f t="shared" si="93"/>
        <v>10.4025</v>
      </c>
      <c r="AL95" s="1">
        <f t="shared" si="94"/>
        <v>0.45</v>
      </c>
      <c r="AM95" s="17">
        <f t="shared" si="95"/>
        <v>31250</v>
      </c>
      <c r="AN95" s="1">
        <f t="shared" si="96"/>
        <v>298735054.31179821</v>
      </c>
    </row>
    <row r="96" spans="1:48" x14ac:dyDescent="0.15">
      <c r="C96" s="7">
        <v>7</v>
      </c>
      <c r="D96" s="8">
        <v>18.248454217741902</v>
      </c>
      <c r="E96" s="10">
        <f t="shared" si="97"/>
        <v>14.0004081987333</v>
      </c>
      <c r="F96" s="7" t="s">
        <v>83</v>
      </c>
      <c r="G96" s="1">
        <v>8</v>
      </c>
      <c r="H96" s="9">
        <f t="shared" si="81"/>
        <v>18.248454217741902</v>
      </c>
      <c r="I96" s="9">
        <f t="shared" si="82"/>
        <v>291.39845421774186</v>
      </c>
      <c r="J96" s="9">
        <f t="shared" si="83"/>
        <v>0.16243682579929136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19.560768411198858</v>
      </c>
      <c r="P96" s="9">
        <f t="shared" si="86"/>
        <v>3.17738913091019</v>
      </c>
      <c r="Q96" s="12">
        <f t="shared" si="87"/>
        <v>1.4298251089095855</v>
      </c>
      <c r="R96" s="9">
        <f t="shared" si="88"/>
        <v>2.3873737500000001</v>
      </c>
      <c r="S96" s="13">
        <f t="shared" si="89"/>
        <v>0.59891129694694245</v>
      </c>
      <c r="T96" s="2">
        <f t="shared" si="90"/>
        <v>0.51</v>
      </c>
      <c r="U96" s="14">
        <f t="shared" si="91"/>
        <v>0.30544476144294064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0.13854659557504662</v>
      </c>
      <c r="AK96" s="9">
        <f t="shared" si="93"/>
        <v>10.4025</v>
      </c>
      <c r="AL96" s="1">
        <f t="shared" si="94"/>
        <v>0.45</v>
      </c>
      <c r="AM96" s="17">
        <f t="shared" si="95"/>
        <v>31250</v>
      </c>
      <c r="AN96" s="1">
        <f t="shared" si="96"/>
        <v>450384675.14669448</v>
      </c>
    </row>
    <row r="97" spans="1:50" x14ac:dyDescent="0.15">
      <c r="C97" s="7">
        <v>8</v>
      </c>
      <c r="D97" s="8">
        <v>15.783614852258101</v>
      </c>
      <c r="E97" s="10">
        <f t="shared" si="97"/>
        <v>18.248454217741902</v>
      </c>
      <c r="F97" s="7" t="s">
        <v>83</v>
      </c>
      <c r="G97" s="1">
        <v>9</v>
      </c>
      <c r="H97" s="9">
        <f t="shared" si="81"/>
        <v>15.783614852258101</v>
      </c>
      <c r="I97" s="9">
        <f t="shared" si="82"/>
        <v>288.93361485225807</v>
      </c>
      <c r="J97" s="9">
        <f t="shared" si="83"/>
        <v>0.12214885910872512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21.68865428028867</v>
      </c>
      <c r="P97" s="9">
        <f t="shared" si="86"/>
        <v>2.6492443759408291</v>
      </c>
      <c r="Q97" s="12">
        <f t="shared" si="87"/>
        <v>1.1921599691733731</v>
      </c>
      <c r="R97" s="9">
        <f t="shared" si="88"/>
        <v>2.3873737500000001</v>
      </c>
      <c r="S97" s="13">
        <f t="shared" si="89"/>
        <v>0.49936042447202622</v>
      </c>
      <c r="T97" s="2">
        <f t="shared" si="90"/>
        <v>0.51</v>
      </c>
      <c r="U97" s="14">
        <f t="shared" si="91"/>
        <v>0.25467381648073339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0.12323915566894111</v>
      </c>
      <c r="AK97" s="9">
        <f t="shared" si="93"/>
        <v>10.4025</v>
      </c>
      <c r="AL97" s="1">
        <f t="shared" si="94"/>
        <v>0.45</v>
      </c>
      <c r="AM97" s="17">
        <f t="shared" si="95"/>
        <v>31250</v>
      </c>
      <c r="AN97" s="1">
        <f t="shared" si="96"/>
        <v>400623536.51442498</v>
      </c>
    </row>
    <row r="98" spans="1:50" x14ac:dyDescent="0.15">
      <c r="C98" s="7">
        <v>9</v>
      </c>
      <c r="D98" s="8">
        <v>12.878492773</v>
      </c>
      <c r="E98" s="10">
        <f t="shared" si="97"/>
        <v>15.783614852258101</v>
      </c>
      <c r="F98" s="7" t="s">
        <v>83</v>
      </c>
      <c r="G98" s="1">
        <v>10</v>
      </c>
      <c r="H98" s="9">
        <f t="shared" si="81"/>
        <v>12.878492773</v>
      </c>
      <c r="I98" s="9">
        <f t="shared" si="82"/>
        <v>286.02849277299998</v>
      </c>
      <c r="J98" s="9">
        <f t="shared" si="83"/>
        <v>8.6744528609291688E-2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24.34468490434784</v>
      </c>
      <c r="P98" s="9">
        <f t="shared" si="86"/>
        <v>2.1117682161693927</v>
      </c>
      <c r="Q98" s="12">
        <f t="shared" si="87"/>
        <v>0.95029569727622676</v>
      </c>
      <c r="R98" s="9">
        <f t="shared" si="88"/>
        <v>2.3873737500000001</v>
      </c>
      <c r="S98" s="13">
        <f t="shared" si="89"/>
        <v>0.39805066017678492</v>
      </c>
      <c r="T98" s="2">
        <f t="shared" si="90"/>
        <v>0.51</v>
      </c>
      <c r="U98" s="14">
        <f t="shared" si="91"/>
        <v>0.20300583669016031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0.10445525976208334</v>
      </c>
      <c r="AK98" s="9">
        <f t="shared" si="93"/>
        <v>10.4025</v>
      </c>
      <c r="AL98" s="1">
        <f t="shared" si="94"/>
        <v>0.45</v>
      </c>
      <c r="AM98" s="17">
        <f t="shared" si="95"/>
        <v>31250</v>
      </c>
      <c r="AN98" s="1">
        <f t="shared" si="96"/>
        <v>339561199.89845997</v>
      </c>
    </row>
    <row r="99" spans="1:50" x14ac:dyDescent="0.15">
      <c r="C99" s="7">
        <v>10</v>
      </c>
      <c r="D99" s="8">
        <v>6.7498868264516103</v>
      </c>
      <c r="E99" s="10">
        <f t="shared" si="97"/>
        <v>12.878492773</v>
      </c>
      <c r="F99" s="7" t="s">
        <v>83</v>
      </c>
      <c r="G99" s="1">
        <v>11</v>
      </c>
      <c r="H99" s="9">
        <f t="shared" si="81"/>
        <v>6.7498868264516103</v>
      </c>
      <c r="I99" s="9">
        <f t="shared" si="82"/>
        <v>279.89988682645156</v>
      </c>
      <c r="J99" s="9">
        <f t="shared" si="83"/>
        <v>4.1165825941495836E-2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21.121270853769524</v>
      </c>
      <c r="O99" s="9">
        <f t="shared" si="98"/>
        <v>6.4169208344089235</v>
      </c>
      <c r="P99" s="9">
        <f t="shared" si="86"/>
        <v>0.26415784614963594</v>
      </c>
      <c r="Q99" s="12">
        <f t="shared" si="87"/>
        <v>0.11887103076733618</v>
      </c>
      <c r="R99" s="9">
        <f t="shared" si="88"/>
        <v>2.3873737500000001</v>
      </c>
      <c r="S99" s="13">
        <f t="shared" si="89"/>
        <v>4.9791546366519349E-2</v>
      </c>
      <c r="T99" s="2">
        <f t="shared" si="90"/>
        <v>0.51</v>
      </c>
      <c r="U99" s="14">
        <f t="shared" si="91"/>
        <v>2.5393688646924869E-2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3.7993197127047851E-2</v>
      </c>
      <c r="AK99" s="9">
        <f t="shared" si="93"/>
        <v>10.4025</v>
      </c>
      <c r="AL99" s="1">
        <f t="shared" si="94"/>
        <v>0.45</v>
      </c>
      <c r="AM99" s="17">
        <f t="shared" si="95"/>
        <v>31250</v>
      </c>
      <c r="AN99" s="1">
        <f t="shared" si="96"/>
        <v>123507572.84816103</v>
      </c>
    </row>
    <row r="100" spans="1:50" x14ac:dyDescent="0.15">
      <c r="C100" s="7">
        <v>11</v>
      </c>
      <c r="D100" s="8">
        <v>3.8563454662000001</v>
      </c>
      <c r="E100" s="10">
        <f t="shared" si="97"/>
        <v>6.7498868264516103</v>
      </c>
      <c r="F100" s="7" t="s">
        <v>85</v>
      </c>
      <c r="G100" s="1">
        <v>12</v>
      </c>
      <c r="H100" s="9">
        <f t="shared" si="81"/>
        <v>3.8563454662000001</v>
      </c>
      <c r="I100" s="9">
        <f t="shared" si="82"/>
        <v>277.0063454662</v>
      </c>
      <c r="J100" s="9">
        <f t="shared" si="83"/>
        <v>2.8623702692867476E-2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11.458037988259287</v>
      </c>
      <c r="P100" s="9">
        <f t="shared" si="86"/>
        <v>0.32797147281951516</v>
      </c>
      <c r="Q100" s="12">
        <f t="shared" si="87"/>
        <v>0.14758716276878184</v>
      </c>
      <c r="R100" s="9">
        <f t="shared" si="88"/>
        <v>2.3873737500000001</v>
      </c>
      <c r="S100" s="13">
        <f t="shared" si="89"/>
        <v>6.1819881687474293E-2</v>
      </c>
      <c r="T100" s="2">
        <f t="shared" si="90"/>
        <v>0.51</v>
      </c>
      <c r="U100" s="14">
        <f t="shared" si="91"/>
        <v>3.1528139660611888E-2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3.9842734107674485E-2</v>
      </c>
      <c r="AK100" s="9">
        <f t="shared" si="93"/>
        <v>10.4025</v>
      </c>
      <c r="AL100" s="1">
        <f t="shared" si="94"/>
        <v>0.45</v>
      </c>
      <c r="AM100" s="17">
        <f t="shared" si="95"/>
        <v>31250</v>
      </c>
      <c r="AN100" s="1">
        <f t="shared" si="96"/>
        <v>129520012.9859637</v>
      </c>
      <c r="AO100" s="1">
        <f>SUM(AN89:AN100)</f>
        <v>2468686957.4219084</v>
      </c>
    </row>
    <row r="101" spans="1:50" x14ac:dyDescent="0.15">
      <c r="C101" s="7">
        <v>12</v>
      </c>
      <c r="D101" s="8">
        <v>-4.9391951990000003</v>
      </c>
      <c r="E101" s="10">
        <f t="shared" si="97"/>
        <v>3.8563454662000001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1.9923650516451601</v>
      </c>
      <c r="E105" s="7"/>
      <c r="F105" s="7"/>
      <c r="G105" s="1">
        <v>1</v>
      </c>
      <c r="H105" s="9">
        <f t="shared" ref="H105:H116" si="99">E106</f>
        <v>1.9923650516451601</v>
      </c>
      <c r="I105" s="9">
        <f t="shared" ref="I105:I116" si="100">H105+273.15</f>
        <v>275.14236505164513</v>
      </c>
      <c r="J105" s="9">
        <f t="shared" ref="J105:J116" si="101">EXP(($C$15*(I105-$C$13))/($C$16*I105*$C$13))</f>
        <v>2.2558398497360816E-2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1.4615365502121455E-2</v>
      </c>
      <c r="Q105" s="12">
        <f t="shared" ref="Q105:Q116" si="105">P105*$B$107</f>
        <v>4.3846096506364365E-3</v>
      </c>
      <c r="R105" s="9">
        <f t="shared" ref="R105:R116" si="106">L105*$B$107</f>
        <v>0.19436706250000002</v>
      </c>
      <c r="S105" s="13">
        <f t="shared" ref="S105:S116" si="107">Q105/R105</f>
        <v>2.2558398497360816E-2</v>
      </c>
      <c r="T105" s="2">
        <f t="shared" ref="T105:T116" si="108">$B$106/100</f>
        <v>0.01</v>
      </c>
      <c r="U105" s="14">
        <f t="shared" ref="U105:U116" si="109">S105*T105</f>
        <v>2.2558398497360817E-4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5.7155839849736085E-3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958.33333333333337</v>
      </c>
      <c r="AX105" s="1">
        <f t="shared" ref="AX105:AX116" si="116">AW105*10000*AV105*0.67*AU105*AT105</f>
        <v>713304.03187580535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-3.7519034224838701</v>
      </c>
      <c r="E106" s="10">
        <f t="shared" ref="E106:E117" si="117">D105</f>
        <v>1.9923650516451601</v>
      </c>
      <c r="F106" s="7" t="s">
        <v>83</v>
      </c>
      <c r="G106" s="1">
        <v>2</v>
      </c>
      <c r="H106" s="9">
        <f t="shared" si="99"/>
        <v>-3.7519034224838701</v>
      </c>
      <c r="I106" s="9">
        <f t="shared" si="100"/>
        <v>269.39809657751613</v>
      </c>
      <c r="J106" s="9">
        <f t="shared" si="101"/>
        <v>1.0607265852029431E-2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1.2811650511645454</v>
      </c>
      <c r="P106" s="9">
        <f t="shared" si="104"/>
        <v>1.358965829803122E-2</v>
      </c>
      <c r="Q106" s="12">
        <f t="shared" si="105"/>
        <v>4.0768974894093658E-3</v>
      </c>
      <c r="R106" s="9">
        <f t="shared" si="106"/>
        <v>0.19436706250000002</v>
      </c>
      <c r="S106" s="13">
        <f t="shared" si="107"/>
        <v>2.0975248774001334E-2</v>
      </c>
      <c r="T106" s="2">
        <f t="shared" si="108"/>
        <v>0.01</v>
      </c>
      <c r="U106" s="14">
        <f t="shared" si="109"/>
        <v>2.0975248774001334E-4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5.6997524877400131E-3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958.33333333333337</v>
      </c>
      <c r="AX106" s="1">
        <f t="shared" si="116"/>
        <v>711328.2633739264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-9.3322384730689691</v>
      </c>
      <c r="E107" s="10">
        <f t="shared" si="117"/>
        <v>-3.7519034224838701</v>
      </c>
      <c r="F107" s="7" t="s">
        <v>83</v>
      </c>
      <c r="G107" s="1">
        <v>3</v>
      </c>
      <c r="H107" s="9">
        <f t="shared" si="99"/>
        <v>-9.3322384730689691</v>
      </c>
      <c r="I107" s="9">
        <f t="shared" si="100"/>
        <v>263.81776152693101</v>
      </c>
      <c r="J107" s="9">
        <f t="shared" si="101"/>
        <v>4.9383893266863564E-3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1.9154656011998474</v>
      </c>
      <c r="P107" s="9">
        <f t="shared" si="104"/>
        <v>9.4593148806001916E-3</v>
      </c>
      <c r="Q107" s="12">
        <f t="shared" si="105"/>
        <v>2.8377944641800575E-3</v>
      </c>
      <c r="R107" s="9">
        <f t="shared" si="106"/>
        <v>0.19436706250000002</v>
      </c>
      <c r="S107" s="13">
        <f t="shared" si="107"/>
        <v>1.4600181881022445E-2</v>
      </c>
      <c r="T107" s="2">
        <f t="shared" si="108"/>
        <v>0.01</v>
      </c>
      <c r="U107" s="14">
        <f t="shared" si="109"/>
        <v>1.4600181881022444E-4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5.6360018188102243E-3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958.33333333333337</v>
      </c>
      <c r="AX107" s="1">
        <f t="shared" si="116"/>
        <v>703372.18936609989</v>
      </c>
    </row>
    <row r="108" spans="1:50" x14ac:dyDescent="0.15">
      <c r="C108" s="7">
        <v>3</v>
      </c>
      <c r="D108" s="8">
        <v>0.79390844254838699</v>
      </c>
      <c r="E108" s="10">
        <f t="shared" si="117"/>
        <v>-9.3322384730689691</v>
      </c>
      <c r="F108" s="7" t="s">
        <v>83</v>
      </c>
      <c r="G108" s="1">
        <v>4</v>
      </c>
      <c r="H108" s="9">
        <f t="shared" si="99"/>
        <v>0.79390844254838699</v>
      </c>
      <c r="I108" s="9">
        <f t="shared" si="100"/>
        <v>273.94390844254838</v>
      </c>
      <c r="J108" s="9">
        <f t="shared" si="101"/>
        <v>1.9322888427888554E-2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2.5538964946525806</v>
      </c>
      <c r="P108" s="9">
        <f t="shared" si="104"/>
        <v>4.9348657022547496E-2</v>
      </c>
      <c r="Q108" s="12">
        <f t="shared" si="105"/>
        <v>1.4804597106764248E-2</v>
      </c>
      <c r="R108" s="9">
        <f t="shared" si="106"/>
        <v>0.19436706250000002</v>
      </c>
      <c r="S108" s="13">
        <f t="shared" si="107"/>
        <v>7.6168240216956756E-2</v>
      </c>
      <c r="T108" s="2">
        <f t="shared" si="108"/>
        <v>0.01</v>
      </c>
      <c r="U108" s="14">
        <f t="shared" si="109"/>
        <v>7.6168240216956758E-4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6.2516824021695673E-3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958.33333333333337</v>
      </c>
      <c r="AX108" s="1">
        <f t="shared" si="116"/>
        <v>780209.0346670259</v>
      </c>
    </row>
    <row r="109" spans="1:50" x14ac:dyDescent="0.15">
      <c r="C109" s="7">
        <v>4</v>
      </c>
      <c r="D109" s="8">
        <v>6.0159312253333299</v>
      </c>
      <c r="E109" s="10">
        <f t="shared" si="117"/>
        <v>0.79390844254838699</v>
      </c>
      <c r="F109" s="7" t="s">
        <v>83</v>
      </c>
      <c r="G109" s="1">
        <v>5</v>
      </c>
      <c r="H109" s="9">
        <f t="shared" si="99"/>
        <v>6.0159312253333299</v>
      </c>
      <c r="I109" s="9">
        <f t="shared" si="100"/>
        <v>279.16593122533328</v>
      </c>
      <c r="J109" s="9">
        <f t="shared" si="101"/>
        <v>3.7567928295932779E-2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2.3793204457485313</v>
      </c>
      <c r="O109" s="9">
        <f t="shared" si="118"/>
        <v>0.77311760021483522</v>
      </c>
      <c r="P109" s="9">
        <f t="shared" si="104"/>
        <v>2.9044426569194554E-2</v>
      </c>
      <c r="Q109" s="12">
        <f t="shared" si="105"/>
        <v>8.7133279707583659E-3</v>
      </c>
      <c r="R109" s="9">
        <f t="shared" si="106"/>
        <v>0.19436706250000002</v>
      </c>
      <c r="S109" s="13">
        <f t="shared" si="107"/>
        <v>4.4829241429516199E-2</v>
      </c>
      <c r="T109" s="2">
        <f t="shared" si="108"/>
        <v>0.01</v>
      </c>
      <c r="U109" s="14">
        <f t="shared" si="109"/>
        <v>4.4829241429516202E-4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5.9382924142951619E-3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958.33333333333337</v>
      </c>
      <c r="AX109" s="1">
        <f t="shared" si="116"/>
        <v>741098.01075625478</v>
      </c>
    </row>
    <row r="110" spans="1:50" x14ac:dyDescent="0.15">
      <c r="C110" s="7">
        <v>5</v>
      </c>
      <c r="D110" s="8">
        <v>11.903825136870999</v>
      </c>
      <c r="E110" s="10">
        <f t="shared" si="117"/>
        <v>6.0159312253333299</v>
      </c>
      <c r="F110" s="7" t="s">
        <v>85</v>
      </c>
      <c r="G110" s="1">
        <v>6</v>
      </c>
      <c r="H110" s="9">
        <f t="shared" si="99"/>
        <v>11.903825136870999</v>
      </c>
      <c r="I110" s="9">
        <f t="shared" si="100"/>
        <v>285.05382513687096</v>
      </c>
      <c r="J110" s="9">
        <f t="shared" si="101"/>
        <v>7.7213310633714935E-2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1.3919633819789743</v>
      </c>
      <c r="P110" s="9">
        <f t="shared" si="104"/>
        <v>0.10747810100349894</v>
      </c>
      <c r="Q110" s="12">
        <f t="shared" si="105"/>
        <v>3.2243430301049682E-2</v>
      </c>
      <c r="R110" s="9">
        <f t="shared" si="106"/>
        <v>0.19436706250000002</v>
      </c>
      <c r="S110" s="13">
        <f t="shared" si="107"/>
        <v>0.16588937388015357</v>
      </c>
      <c r="T110" s="2">
        <f t="shared" si="108"/>
        <v>0.01</v>
      </c>
      <c r="U110" s="14">
        <f t="shared" si="109"/>
        <v>1.6588937388015356E-3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7.1488937388015355E-3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958.33333333333337</v>
      </c>
      <c r="AX110" s="1">
        <f t="shared" si="116"/>
        <v>892180.87613533356</v>
      </c>
    </row>
    <row r="111" spans="1:50" x14ac:dyDescent="0.15">
      <c r="C111" s="7">
        <v>6</v>
      </c>
      <c r="D111" s="8">
        <v>14.0004081987333</v>
      </c>
      <c r="E111" s="10">
        <f t="shared" si="117"/>
        <v>11.903825136870999</v>
      </c>
      <c r="F111" s="7" t="s">
        <v>83</v>
      </c>
      <c r="G111" s="1">
        <v>7</v>
      </c>
      <c r="H111" s="9">
        <f t="shared" si="99"/>
        <v>14.0004081987333</v>
      </c>
      <c r="I111" s="9">
        <f t="shared" si="100"/>
        <v>287.15040819873326</v>
      </c>
      <c r="J111" s="9">
        <f t="shared" si="101"/>
        <v>9.9084104775238019E-2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1.932375489308809</v>
      </c>
      <c r="P111" s="9">
        <f t="shared" si="104"/>
        <v>0.19146769544777587</v>
      </c>
      <c r="Q111" s="12">
        <f t="shared" si="105"/>
        <v>5.7440308634332755E-2</v>
      </c>
      <c r="R111" s="9">
        <f t="shared" si="106"/>
        <v>0.19436706250000002</v>
      </c>
      <c r="S111" s="13">
        <f t="shared" si="107"/>
        <v>0.29552490990767921</v>
      </c>
      <c r="T111" s="2">
        <f t="shared" si="108"/>
        <v>0.01</v>
      </c>
      <c r="U111" s="14">
        <f t="shared" si="109"/>
        <v>2.955249099076792E-3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1.2905249099076792E-2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958.33333333333337</v>
      </c>
      <c r="AX111" s="1">
        <f t="shared" si="116"/>
        <v>1610573.1695893514</v>
      </c>
    </row>
    <row r="112" spans="1:50" x14ac:dyDescent="0.15">
      <c r="C112" s="7">
        <v>7</v>
      </c>
      <c r="D112" s="8">
        <v>18.248454217741902</v>
      </c>
      <c r="E112" s="10">
        <f t="shared" si="117"/>
        <v>14.0004081987333</v>
      </c>
      <c r="F112" s="7" t="s">
        <v>83</v>
      </c>
      <c r="G112" s="1">
        <v>8</v>
      </c>
      <c r="H112" s="9">
        <f t="shared" si="99"/>
        <v>18.248454217741902</v>
      </c>
      <c r="I112" s="9">
        <f t="shared" si="100"/>
        <v>291.39845421774186</v>
      </c>
      <c r="J112" s="9">
        <f t="shared" si="101"/>
        <v>0.16243682579929136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2.3887980021943669</v>
      </c>
      <c r="P112" s="9">
        <f t="shared" si="104"/>
        <v>0.38802876495214161</v>
      </c>
      <c r="Q112" s="12">
        <f t="shared" si="105"/>
        <v>0.11640862948564248</v>
      </c>
      <c r="R112" s="9">
        <f t="shared" si="106"/>
        <v>0.19436706250000002</v>
      </c>
      <c r="S112" s="13">
        <f t="shared" si="107"/>
        <v>0.59891129694694267</v>
      </c>
      <c r="T112" s="2">
        <f t="shared" si="108"/>
        <v>0.01</v>
      </c>
      <c r="U112" s="14">
        <f t="shared" si="109"/>
        <v>5.989112969469427E-3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1.5939112969469427E-2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958.33333333333337</v>
      </c>
      <c r="AX112" s="1">
        <f t="shared" si="116"/>
        <v>1989198.9297221357</v>
      </c>
    </row>
    <row r="113" spans="1:53" x14ac:dyDescent="0.15">
      <c r="C113" s="7">
        <v>8</v>
      </c>
      <c r="D113" s="8">
        <v>15.783614852258101</v>
      </c>
      <c r="E113" s="10">
        <f t="shared" si="117"/>
        <v>18.248454217741902</v>
      </c>
      <c r="F113" s="7" t="s">
        <v>83</v>
      </c>
      <c r="G113" s="1">
        <v>9</v>
      </c>
      <c r="H113" s="9">
        <f t="shared" si="99"/>
        <v>15.783614852258101</v>
      </c>
      <c r="I113" s="9">
        <f t="shared" si="100"/>
        <v>288.93361485225807</v>
      </c>
      <c r="J113" s="9">
        <f t="shared" si="101"/>
        <v>0.12214885910872512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2.648659445575559</v>
      </c>
      <c r="P113" s="9">
        <f t="shared" si="104"/>
        <v>0.32353072944460298</v>
      </c>
      <c r="Q113" s="12">
        <f t="shared" si="105"/>
        <v>9.7059218833380895E-2</v>
      </c>
      <c r="R113" s="9">
        <f t="shared" si="106"/>
        <v>0.19436706250000002</v>
      </c>
      <c r="S113" s="13">
        <f t="shared" si="107"/>
        <v>0.49936042447202639</v>
      </c>
      <c r="T113" s="2">
        <f t="shared" si="108"/>
        <v>0.01</v>
      </c>
      <c r="U113" s="14">
        <f t="shared" si="109"/>
        <v>4.9936042447202636E-3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1.4943604244720264E-2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958.33333333333337</v>
      </c>
      <c r="AX113" s="1">
        <f t="shared" si="116"/>
        <v>1864959.5888257395</v>
      </c>
    </row>
    <row r="114" spans="1:53" x14ac:dyDescent="0.15">
      <c r="C114" s="7">
        <v>9</v>
      </c>
      <c r="D114" s="8">
        <v>12.878492773</v>
      </c>
      <c r="E114" s="10">
        <f t="shared" si="117"/>
        <v>15.783614852258101</v>
      </c>
      <c r="F114" s="7" t="s">
        <v>83</v>
      </c>
      <c r="G114" s="1">
        <v>10</v>
      </c>
      <c r="H114" s="9">
        <f t="shared" si="99"/>
        <v>12.878492773</v>
      </c>
      <c r="I114" s="9">
        <f t="shared" si="100"/>
        <v>286.02849277299998</v>
      </c>
      <c r="J114" s="9">
        <f t="shared" si="101"/>
        <v>8.6744528609291688E-2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2.9730189244642897</v>
      </c>
      <c r="P114" s="9">
        <f t="shared" si="104"/>
        <v>0.25789312514915819</v>
      </c>
      <c r="Q114" s="12">
        <f t="shared" si="105"/>
        <v>7.7367937544747453E-2</v>
      </c>
      <c r="R114" s="9">
        <f t="shared" si="106"/>
        <v>0.19436706250000002</v>
      </c>
      <c r="S114" s="13">
        <f t="shared" si="107"/>
        <v>0.39805066017678509</v>
      </c>
      <c r="T114" s="2">
        <f t="shared" si="108"/>
        <v>0.01</v>
      </c>
      <c r="U114" s="14">
        <f t="shared" si="109"/>
        <v>3.9805066017678508E-3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1.393050660176785E-2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958.33333333333337</v>
      </c>
      <c r="AX114" s="1">
        <f t="shared" si="116"/>
        <v>1738525.1535516388</v>
      </c>
    </row>
    <row r="115" spans="1:53" x14ac:dyDescent="0.15">
      <c r="C115" s="7">
        <v>10</v>
      </c>
      <c r="D115" s="8">
        <v>6.7498868264516103</v>
      </c>
      <c r="E115" s="10">
        <f t="shared" si="117"/>
        <v>12.878492773</v>
      </c>
      <c r="F115" s="7" t="s">
        <v>83</v>
      </c>
      <c r="G115" s="1">
        <v>11</v>
      </c>
      <c r="H115" s="9">
        <f t="shared" si="99"/>
        <v>6.7498868264516103</v>
      </c>
      <c r="I115" s="9">
        <f t="shared" si="100"/>
        <v>279.89988682645156</v>
      </c>
      <c r="J115" s="9">
        <f t="shared" si="101"/>
        <v>4.1165825941495836E-2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2.5793695093493749</v>
      </c>
      <c r="O115" s="9">
        <f t="shared" si="118"/>
        <v>0.78364649829909006</v>
      </c>
      <c r="P115" s="9">
        <f t="shared" si="104"/>
        <v>3.2259455348643051E-2</v>
      </c>
      <c r="Q115" s="12">
        <f t="shared" si="105"/>
        <v>9.6778366045929144E-3</v>
      </c>
      <c r="R115" s="9">
        <f t="shared" si="106"/>
        <v>0.19436706250000002</v>
      </c>
      <c r="S115" s="13">
        <f t="shared" si="107"/>
        <v>4.9791546366519342E-2</v>
      </c>
      <c r="T115" s="2">
        <f t="shared" si="108"/>
        <v>0.01</v>
      </c>
      <c r="U115" s="14">
        <f t="shared" si="109"/>
        <v>4.979154636651934E-4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5.9879154636651938E-3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958.33333333333337</v>
      </c>
      <c r="AX115" s="1">
        <f t="shared" si="116"/>
        <v>747290.95994266751</v>
      </c>
    </row>
    <row r="116" spans="1:53" x14ac:dyDescent="0.15">
      <c r="C116" s="7">
        <v>11</v>
      </c>
      <c r="D116" s="8">
        <v>3.8563454662000001</v>
      </c>
      <c r="E116" s="10">
        <f t="shared" si="117"/>
        <v>6.7498868264516103</v>
      </c>
      <c r="F116" s="7" t="s">
        <v>85</v>
      </c>
      <c r="G116" s="1">
        <v>12</v>
      </c>
      <c r="H116" s="9">
        <f t="shared" si="99"/>
        <v>3.8563454662000001</v>
      </c>
      <c r="I116" s="9">
        <f t="shared" si="100"/>
        <v>277.0063454662</v>
      </c>
      <c r="J116" s="9">
        <f t="shared" si="101"/>
        <v>2.8623702692867476E-2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1.3992772512837806</v>
      </c>
      <c r="P116" s="9">
        <f t="shared" si="104"/>
        <v>4.0052496025639747E-2</v>
      </c>
      <c r="Q116" s="12">
        <f t="shared" si="105"/>
        <v>1.2015748807691923E-2</v>
      </c>
      <c r="R116" s="9">
        <f t="shared" si="106"/>
        <v>0.19436706250000002</v>
      </c>
      <c r="S116" s="13">
        <f t="shared" si="107"/>
        <v>6.18198816874743E-2</v>
      </c>
      <c r="T116" s="2">
        <f t="shared" si="108"/>
        <v>0.01</v>
      </c>
      <c r="U116" s="14">
        <f t="shared" si="109"/>
        <v>6.1819881687474301E-4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6.1081988168747428E-3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958.33333333333337</v>
      </c>
      <c r="AX116" s="1">
        <f t="shared" si="116"/>
        <v>762302.30454673234</v>
      </c>
      <c r="AY116" s="1">
        <f>SUM(AX105:AX116)</f>
        <v>13254342.512352711</v>
      </c>
    </row>
    <row r="117" spans="1:53" x14ac:dyDescent="0.15">
      <c r="C117" s="7">
        <v>12</v>
      </c>
      <c r="D117" s="8">
        <v>-4.9391951990000003</v>
      </c>
      <c r="E117" s="10">
        <f t="shared" si="117"/>
        <v>3.8563454662000001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1.9923650516451601</v>
      </c>
      <c r="E121" s="7"/>
      <c r="F121" s="7"/>
      <c r="G121" s="1">
        <v>1</v>
      </c>
      <c r="H121" s="9">
        <f t="shared" ref="H121:H132" si="119">E122</f>
        <v>1.9923650516451601</v>
      </c>
      <c r="I121" s="9">
        <f t="shared" ref="I121:I132" si="120">H121+273.15</f>
        <v>275.14236505164513</v>
      </c>
      <c r="J121" s="9">
        <f t="shared" ref="J121:J132" si="121">EXP(($C$15*(I121-$C$13))/($C$16*I121*$C$13))</f>
        <v>2.2558398497360816E-2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6.4223760521986244E-3</v>
      </c>
      <c r="Q121" s="12">
        <f t="shared" ref="Q121:Q132" si="125">P121*$B$123</f>
        <v>2.119384097225546E-3</v>
      </c>
      <c r="R121" s="9">
        <f t="shared" ref="R121:R132" si="126">L121*$B$123</f>
        <v>9.3951000000000007E-2</v>
      </c>
      <c r="S121" s="13">
        <f t="shared" ref="S121:S132" si="127">Q121/R121</f>
        <v>2.2558398497360813E-2</v>
      </c>
      <c r="T121" s="2">
        <f t="shared" ref="T121:T132" si="128">$B$122/100</f>
        <v>0.01</v>
      </c>
      <c r="U121" s="14">
        <f t="shared" ref="U121:U132" si="129">S121*T121</f>
        <v>2.2558398497360814E-4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5.7155839849736085E-3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-3.7519034224838701</v>
      </c>
      <c r="E122" s="10">
        <f t="shared" ref="E122:E133" si="139">D121</f>
        <v>1.9923650516451601</v>
      </c>
      <c r="F122" s="7" t="s">
        <v>83</v>
      </c>
      <c r="G122" s="1">
        <v>2</v>
      </c>
      <c r="H122" s="9">
        <f t="shared" si="119"/>
        <v>-3.7519034224838701</v>
      </c>
      <c r="I122" s="9">
        <f t="shared" si="120"/>
        <v>269.39809657751613</v>
      </c>
      <c r="J122" s="9">
        <f t="shared" si="121"/>
        <v>1.0607265852029431E-2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0.56297762394780138</v>
      </c>
      <c r="P122" s="9">
        <f t="shared" si="124"/>
        <v>5.9716533259581801E-3</v>
      </c>
      <c r="Q122" s="12">
        <f t="shared" si="125"/>
        <v>1.9706455975661997E-3</v>
      </c>
      <c r="R122" s="9">
        <f t="shared" si="126"/>
        <v>9.3951000000000007E-2</v>
      </c>
      <c r="S122" s="13">
        <f t="shared" si="127"/>
        <v>2.0975248774001337E-2</v>
      </c>
      <c r="T122" s="2">
        <f t="shared" si="128"/>
        <v>0.01</v>
      </c>
      <c r="U122" s="14">
        <f t="shared" si="129"/>
        <v>2.0975248774001337E-4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5.6997524877400131E-3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-9.3322384730689691</v>
      </c>
      <c r="E123" s="10">
        <f t="shared" si="139"/>
        <v>-3.7519034224838701</v>
      </c>
      <c r="F123" s="7" t="s">
        <v>83</v>
      </c>
      <c r="G123" s="1">
        <v>3</v>
      </c>
      <c r="H123" s="9">
        <f t="shared" si="119"/>
        <v>-9.3322384730689691</v>
      </c>
      <c r="I123" s="9">
        <f t="shared" si="120"/>
        <v>263.81776152693101</v>
      </c>
      <c r="J123" s="9">
        <f t="shared" si="121"/>
        <v>4.9383893266863564E-3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0.84170597062184327</v>
      </c>
      <c r="P123" s="9">
        <f t="shared" si="124"/>
        <v>4.1566717815270902E-3</v>
      </c>
      <c r="Q123" s="12">
        <f t="shared" si="125"/>
        <v>1.3717016879039399E-3</v>
      </c>
      <c r="R123" s="9">
        <f t="shared" si="126"/>
        <v>9.3951000000000007E-2</v>
      </c>
      <c r="S123" s="13">
        <f t="shared" si="127"/>
        <v>1.4600181881022446E-2</v>
      </c>
      <c r="T123" s="2">
        <f t="shared" si="128"/>
        <v>0.01</v>
      </c>
      <c r="U123" s="14">
        <f t="shared" si="129"/>
        <v>1.4600181881022447E-4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5.6360018188102243E-3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0.79390844254838699</v>
      </c>
      <c r="E124" s="10">
        <f t="shared" si="139"/>
        <v>-9.3322384730689691</v>
      </c>
      <c r="F124" s="7" t="s">
        <v>83</v>
      </c>
      <c r="G124" s="1">
        <v>4</v>
      </c>
      <c r="H124" s="9">
        <f t="shared" si="119"/>
        <v>0.79390844254838699</v>
      </c>
      <c r="I124" s="9">
        <f t="shared" si="120"/>
        <v>273.94390844254838</v>
      </c>
      <c r="J124" s="9">
        <f t="shared" si="121"/>
        <v>1.9322888427888554E-2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1.1222492988403161</v>
      </c>
      <c r="P124" s="9">
        <f t="shared" si="124"/>
        <v>2.1685097989767588E-2</v>
      </c>
      <c r="Q124" s="12">
        <f t="shared" si="125"/>
        <v>7.1560823366233041E-3</v>
      </c>
      <c r="R124" s="9">
        <f t="shared" si="126"/>
        <v>9.3951000000000007E-2</v>
      </c>
      <c r="S124" s="13">
        <f t="shared" si="127"/>
        <v>7.6168240216956756E-2</v>
      </c>
      <c r="T124" s="2">
        <f t="shared" si="128"/>
        <v>0.01</v>
      </c>
      <c r="U124" s="14">
        <f t="shared" si="129"/>
        <v>7.6168240216956758E-4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6.2516824021695673E-3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6.0159312253333299</v>
      </c>
      <c r="E125" s="10">
        <f t="shared" si="139"/>
        <v>0.79390844254838699</v>
      </c>
      <c r="F125" s="7" t="s">
        <v>83</v>
      </c>
      <c r="G125" s="1">
        <v>5</v>
      </c>
      <c r="H125" s="9">
        <f t="shared" si="119"/>
        <v>6.0159312253333299</v>
      </c>
      <c r="I125" s="9">
        <f t="shared" si="120"/>
        <v>279.16593122533328</v>
      </c>
      <c r="J125" s="9">
        <f t="shared" si="121"/>
        <v>3.7567928295932779E-2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1.0455359908080211</v>
      </c>
      <c r="O125" s="9">
        <f t="shared" si="140"/>
        <v>0.3397282100425274</v>
      </c>
      <c r="P125" s="9">
        <f t="shared" si="124"/>
        <v>1.2762885034983259E-2</v>
      </c>
      <c r="Q125" s="12">
        <f t="shared" si="125"/>
        <v>4.2117520615444761E-3</v>
      </c>
      <c r="R125" s="9">
        <f t="shared" si="126"/>
        <v>9.3951000000000007E-2</v>
      </c>
      <c r="S125" s="13">
        <f t="shared" si="127"/>
        <v>4.4829241429516192E-2</v>
      </c>
      <c r="T125" s="2">
        <f t="shared" si="128"/>
        <v>0.01</v>
      </c>
      <c r="U125" s="14">
        <f t="shared" si="129"/>
        <v>4.4829241429516191E-4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5.9382924142951619E-3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11.903825136870999</v>
      </c>
      <c r="E126" s="10">
        <f t="shared" si="139"/>
        <v>6.0159312253333299</v>
      </c>
      <c r="F126" s="7" t="s">
        <v>85</v>
      </c>
      <c r="G126" s="1">
        <v>6</v>
      </c>
      <c r="H126" s="9">
        <f t="shared" si="119"/>
        <v>11.903825136870999</v>
      </c>
      <c r="I126" s="9">
        <f t="shared" si="120"/>
        <v>285.05382513687096</v>
      </c>
      <c r="J126" s="9">
        <f t="shared" si="121"/>
        <v>7.7213310633714935E-2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0.61166532500754411</v>
      </c>
      <c r="P126" s="9">
        <f t="shared" si="124"/>
        <v>4.7228704743679704E-2</v>
      </c>
      <c r="Q126" s="12">
        <f t="shared" si="125"/>
        <v>1.5585472565414303E-2</v>
      </c>
      <c r="R126" s="9">
        <f t="shared" si="126"/>
        <v>9.3951000000000007E-2</v>
      </c>
      <c r="S126" s="13">
        <f t="shared" si="127"/>
        <v>0.16588937388015351</v>
      </c>
      <c r="T126" s="2">
        <f t="shared" si="128"/>
        <v>0.01</v>
      </c>
      <c r="U126" s="14">
        <f t="shared" si="129"/>
        <v>1.6588937388015352E-3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7.1488937388015355E-3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14.0004081987333</v>
      </c>
      <c r="E127" s="10">
        <f t="shared" si="139"/>
        <v>11.903825136870999</v>
      </c>
      <c r="F127" s="7" t="s">
        <v>83</v>
      </c>
      <c r="G127" s="1">
        <v>7</v>
      </c>
      <c r="H127" s="9">
        <f t="shared" si="119"/>
        <v>14.0004081987333</v>
      </c>
      <c r="I127" s="9">
        <f t="shared" si="120"/>
        <v>287.15040819873326</v>
      </c>
      <c r="J127" s="9">
        <f t="shared" si="121"/>
        <v>9.9084104775238019E-2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0.84913662026386438</v>
      </c>
      <c r="P127" s="9">
        <f t="shared" si="124"/>
        <v>8.4135941850716239E-2</v>
      </c>
      <c r="Q127" s="12">
        <f t="shared" si="125"/>
        <v>2.7764860810736359E-2</v>
      </c>
      <c r="R127" s="9">
        <f t="shared" si="126"/>
        <v>9.3951000000000007E-2</v>
      </c>
      <c r="S127" s="13">
        <f t="shared" si="127"/>
        <v>0.2955249099076791</v>
      </c>
      <c r="T127" s="2">
        <f t="shared" si="128"/>
        <v>0.01</v>
      </c>
      <c r="U127" s="14">
        <f t="shared" si="129"/>
        <v>2.9552490990767911E-3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1.2905249099076792E-2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18.248454217741902</v>
      </c>
      <c r="E128" s="10">
        <f t="shared" si="139"/>
        <v>14.0004081987333</v>
      </c>
      <c r="F128" s="7" t="s">
        <v>83</v>
      </c>
      <c r="G128" s="1">
        <v>8</v>
      </c>
      <c r="H128" s="9">
        <f t="shared" si="119"/>
        <v>18.248454217741902</v>
      </c>
      <c r="I128" s="9">
        <f t="shared" si="120"/>
        <v>291.39845421774186</v>
      </c>
      <c r="J128" s="9">
        <f t="shared" si="121"/>
        <v>0.16243682579929136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1.0497006784131482</v>
      </c>
      <c r="P128" s="9">
        <f t="shared" si="124"/>
        <v>0.17051004624079452</v>
      </c>
      <c r="Q128" s="12">
        <f t="shared" si="125"/>
        <v>5.6268315259462194E-2</v>
      </c>
      <c r="R128" s="9">
        <f t="shared" si="126"/>
        <v>9.3951000000000007E-2</v>
      </c>
      <c r="S128" s="13">
        <f t="shared" si="127"/>
        <v>0.59891129694694245</v>
      </c>
      <c r="T128" s="2">
        <f t="shared" si="128"/>
        <v>0.01</v>
      </c>
      <c r="U128" s="14">
        <f t="shared" si="129"/>
        <v>5.9891129694694244E-3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1.5939112969469423E-2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15.783614852258101</v>
      </c>
      <c r="E129" s="10">
        <f t="shared" si="139"/>
        <v>18.248454217741902</v>
      </c>
      <c r="F129" s="7" t="s">
        <v>83</v>
      </c>
      <c r="G129" s="1">
        <v>9</v>
      </c>
      <c r="H129" s="9">
        <f t="shared" si="119"/>
        <v>15.783614852258101</v>
      </c>
      <c r="I129" s="9">
        <f t="shared" si="120"/>
        <v>288.93361485225807</v>
      </c>
      <c r="J129" s="9">
        <f t="shared" si="121"/>
        <v>0.12214885910872512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1.1638906321723537</v>
      </c>
      <c r="P129" s="9">
        <f t="shared" si="124"/>
        <v>0.14216791284718586</v>
      </c>
      <c r="Q129" s="12">
        <f t="shared" si="125"/>
        <v>4.6915411239571332E-2</v>
      </c>
      <c r="R129" s="9">
        <f t="shared" si="126"/>
        <v>9.3951000000000007E-2</v>
      </c>
      <c r="S129" s="13">
        <f t="shared" si="127"/>
        <v>0.49936042447202617</v>
      </c>
      <c r="T129" s="2">
        <f t="shared" si="128"/>
        <v>0.01</v>
      </c>
      <c r="U129" s="14">
        <f t="shared" si="129"/>
        <v>4.9936042447202619E-3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1.4943604244720261E-2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12.878492773</v>
      </c>
      <c r="E130" s="10">
        <f t="shared" si="139"/>
        <v>15.783614852258101</v>
      </c>
      <c r="F130" s="7" t="s">
        <v>83</v>
      </c>
      <c r="G130" s="1">
        <v>10</v>
      </c>
      <c r="H130" s="9">
        <f t="shared" si="119"/>
        <v>12.878492773</v>
      </c>
      <c r="I130" s="9">
        <f t="shared" si="120"/>
        <v>286.02849277299998</v>
      </c>
      <c r="J130" s="9">
        <f t="shared" si="121"/>
        <v>8.6744528609291688E-2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1.3064227193251678</v>
      </c>
      <c r="P130" s="9">
        <f t="shared" si="124"/>
        <v>0.11332502295233067</v>
      </c>
      <c r="Q130" s="12">
        <f t="shared" si="125"/>
        <v>3.7397257574269122E-2</v>
      </c>
      <c r="R130" s="9">
        <f t="shared" si="126"/>
        <v>9.3951000000000007E-2</v>
      </c>
      <c r="S130" s="13">
        <f t="shared" si="127"/>
        <v>0.39805066017678492</v>
      </c>
      <c r="T130" s="2">
        <f t="shared" si="128"/>
        <v>0.01</v>
      </c>
      <c r="U130" s="14">
        <f t="shared" si="129"/>
        <v>3.9805066017678491E-3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1.393050660176785E-2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6.7498868264516103</v>
      </c>
      <c r="E131" s="10">
        <f t="shared" si="139"/>
        <v>12.878492773</v>
      </c>
      <c r="F131" s="7" t="s">
        <v>83</v>
      </c>
      <c r="G131" s="1">
        <v>11</v>
      </c>
      <c r="H131" s="9">
        <f t="shared" si="119"/>
        <v>6.7498868264516103</v>
      </c>
      <c r="I131" s="9">
        <f t="shared" si="120"/>
        <v>279.89988682645156</v>
      </c>
      <c r="J131" s="9">
        <f t="shared" si="121"/>
        <v>4.1165825941495836E-2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1.1334428115541955</v>
      </c>
      <c r="O131" s="9">
        <f t="shared" si="140"/>
        <v>0.34435488481864174</v>
      </c>
      <c r="P131" s="9">
        <f t="shared" si="124"/>
        <v>1.4175653250548053E-2</v>
      </c>
      <c r="Q131" s="12">
        <f t="shared" si="125"/>
        <v>4.6779655726808577E-3</v>
      </c>
      <c r="R131" s="9">
        <f t="shared" si="126"/>
        <v>9.3951000000000007E-2</v>
      </c>
      <c r="S131" s="13">
        <f t="shared" si="127"/>
        <v>4.9791546366519328E-2</v>
      </c>
      <c r="T131" s="2">
        <f t="shared" si="128"/>
        <v>0.01</v>
      </c>
      <c r="U131" s="14">
        <f t="shared" si="129"/>
        <v>4.979154636651933E-4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5.9879154636651938E-3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3.8563454662000001</v>
      </c>
      <c r="E132" s="10">
        <f t="shared" si="139"/>
        <v>6.7498868264516103</v>
      </c>
      <c r="F132" s="7" t="s">
        <v>85</v>
      </c>
      <c r="G132" s="1">
        <v>12</v>
      </c>
      <c r="H132" s="9">
        <f t="shared" si="119"/>
        <v>3.8563454662000001</v>
      </c>
      <c r="I132" s="9">
        <f t="shared" si="120"/>
        <v>277.0063454662</v>
      </c>
      <c r="J132" s="9">
        <f t="shared" si="121"/>
        <v>2.8623702692867476E-2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0.61487923156809365</v>
      </c>
      <c r="P132" s="9">
        <f t="shared" si="124"/>
        <v>1.7600120316423926E-2</v>
      </c>
      <c r="Q132" s="12">
        <f t="shared" si="125"/>
        <v>5.8080397044198958E-3</v>
      </c>
      <c r="R132" s="9">
        <f t="shared" si="126"/>
        <v>9.3951000000000007E-2</v>
      </c>
      <c r="S132" s="13">
        <f t="shared" si="127"/>
        <v>6.1819881687474272E-2</v>
      </c>
      <c r="T132" s="2">
        <f t="shared" si="128"/>
        <v>0.01</v>
      </c>
      <c r="U132" s="14">
        <f t="shared" si="129"/>
        <v>6.1819881687474269E-4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6.1081988168747428E-3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-4.9391951990000003</v>
      </c>
      <c r="E133" s="10">
        <f t="shared" si="139"/>
        <v>3.8563454662000001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1.9923650516451601</v>
      </c>
      <c r="E136" s="7"/>
      <c r="F136" s="7"/>
      <c r="G136" s="1">
        <v>1</v>
      </c>
      <c r="H136" s="9">
        <f t="shared" ref="H136:H147" si="141">E137</f>
        <v>1.9923650516451601</v>
      </c>
      <c r="I136" s="9">
        <f t="shared" ref="I136:I147" si="142">H136+273.15</f>
        <v>275.14236505164513</v>
      </c>
      <c r="J136" s="9">
        <f t="shared" ref="J136:J147" si="143">EXP(($C$15*(I136-$C$13))/($C$16*I136*$C$13))</f>
        <v>2.2558398497360816E-2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1.7122905382758194E-2</v>
      </c>
      <c r="Q136" s="12">
        <f t="shared" ref="Q136:Q147" si="147">P136*$B$138</f>
        <v>4.4519553995171308E-3</v>
      </c>
      <c r="R136" s="9">
        <f t="shared" ref="R136:R147" si="148">L136*$B$138</f>
        <v>0.19735245833333334</v>
      </c>
      <c r="S136" s="13">
        <f t="shared" ref="S136:S147" si="149">Q136/R136</f>
        <v>2.255839849736082E-2</v>
      </c>
      <c r="T136" s="2">
        <f t="shared" ref="T136:T147" si="150">$B$137/100</f>
        <v>0.01</v>
      </c>
      <c r="U136" s="14">
        <f t="shared" ref="U136:U147" si="151">S136*T136</f>
        <v>2.2558398497360819E-4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5.7155839849736085E-3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-3.7519034224838701</v>
      </c>
      <c r="E137" s="10">
        <f t="shared" ref="E137:E148" si="159">D136</f>
        <v>1.9923650516451601</v>
      </c>
      <c r="F137" s="7" t="s">
        <v>83</v>
      </c>
      <c r="G137" s="1">
        <v>2</v>
      </c>
      <c r="H137" s="9">
        <f t="shared" si="141"/>
        <v>-3.7519034224838701</v>
      </c>
      <c r="I137" s="9">
        <f t="shared" si="142"/>
        <v>269.39809657751613</v>
      </c>
      <c r="J137" s="9">
        <f t="shared" si="143"/>
        <v>1.0607265852029431E-2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1.5009729279505752</v>
      </c>
      <c r="P137" s="9">
        <f t="shared" si="146"/>
        <v>1.592121888347077E-2</v>
      </c>
      <c r="Q137" s="12">
        <f t="shared" si="147"/>
        <v>4.1395169097024004E-3</v>
      </c>
      <c r="R137" s="9">
        <f t="shared" si="148"/>
        <v>0.19735245833333334</v>
      </c>
      <c r="S137" s="13">
        <f t="shared" si="149"/>
        <v>2.0975248774001337E-2</v>
      </c>
      <c r="T137" s="2">
        <f t="shared" si="150"/>
        <v>0.01</v>
      </c>
      <c r="U137" s="14">
        <f t="shared" si="151"/>
        <v>2.0975248774001337E-4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5.6997524877400131E-3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-9.3322384730689691</v>
      </c>
      <c r="E138" s="10">
        <f t="shared" si="159"/>
        <v>-3.7519034224838701</v>
      </c>
      <c r="F138" s="7" t="s">
        <v>83</v>
      </c>
      <c r="G138" s="1">
        <v>3</v>
      </c>
      <c r="H138" s="9">
        <f t="shared" si="141"/>
        <v>-9.3322384730689691</v>
      </c>
      <c r="I138" s="9">
        <f t="shared" si="142"/>
        <v>263.81776152693101</v>
      </c>
      <c r="J138" s="9">
        <f t="shared" si="143"/>
        <v>4.9383893266863564E-3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2.2440996257337709</v>
      </c>
      <c r="P138" s="9">
        <f t="shared" si="146"/>
        <v>1.10822376397445E-2</v>
      </c>
      <c r="Q138" s="12">
        <f t="shared" si="147"/>
        <v>2.88138178633357E-3</v>
      </c>
      <c r="R138" s="9">
        <f t="shared" si="148"/>
        <v>0.19735245833333334</v>
      </c>
      <c r="S138" s="13">
        <f t="shared" si="149"/>
        <v>1.4600181881022443E-2</v>
      </c>
      <c r="T138" s="2">
        <f t="shared" si="150"/>
        <v>0.01</v>
      </c>
      <c r="U138" s="14">
        <f t="shared" si="151"/>
        <v>1.4600181881022444E-4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5.6360018188102243E-3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0.79390844254838699</v>
      </c>
      <c r="E139" s="10">
        <f t="shared" si="159"/>
        <v>-9.3322384730689691</v>
      </c>
      <c r="F139" s="7" t="s">
        <v>83</v>
      </c>
      <c r="G139" s="1">
        <v>4</v>
      </c>
      <c r="H139" s="9">
        <f t="shared" si="141"/>
        <v>0.79390844254838699</v>
      </c>
      <c r="I139" s="9">
        <f t="shared" si="142"/>
        <v>273.94390844254838</v>
      </c>
      <c r="J139" s="9">
        <f t="shared" si="143"/>
        <v>1.9322888427888554E-2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2.9920653047606933</v>
      </c>
      <c r="P139" s="9">
        <f t="shared" si="146"/>
        <v>5.7815344052847238E-2</v>
      </c>
      <c r="Q139" s="12">
        <f t="shared" si="147"/>
        <v>1.5031989453740282E-2</v>
      </c>
      <c r="R139" s="9">
        <f t="shared" si="148"/>
        <v>0.19735245833333334</v>
      </c>
      <c r="S139" s="13">
        <f t="shared" si="149"/>
        <v>7.6168240216956756E-2</v>
      </c>
      <c r="T139" s="2">
        <f t="shared" si="150"/>
        <v>0.01</v>
      </c>
      <c r="U139" s="14">
        <f t="shared" si="151"/>
        <v>7.6168240216956758E-4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6.2516824021695673E-3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6.0159312253333299</v>
      </c>
      <c r="E140" s="10">
        <f t="shared" si="159"/>
        <v>0.79390844254838699</v>
      </c>
      <c r="F140" s="7" t="s">
        <v>83</v>
      </c>
      <c r="G140" s="1">
        <v>5</v>
      </c>
      <c r="H140" s="9">
        <f t="shared" si="141"/>
        <v>6.0159312253333299</v>
      </c>
      <c r="I140" s="9">
        <f t="shared" si="142"/>
        <v>279.16593122533328</v>
      </c>
      <c r="J140" s="9">
        <f t="shared" si="143"/>
        <v>3.7567928295932779E-2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3.6932978773745129</v>
      </c>
      <c r="P140" s="9">
        <f t="shared" si="146"/>
        <v>0.13874954983272644</v>
      </c>
      <c r="Q140" s="12">
        <f t="shared" si="147"/>
        <v>3.6074882956508875E-2</v>
      </c>
      <c r="R140" s="9">
        <f t="shared" si="148"/>
        <v>0.19735245833333334</v>
      </c>
      <c r="S140" s="13">
        <f t="shared" si="149"/>
        <v>0.18279419096760111</v>
      </c>
      <c r="T140" s="2">
        <f t="shared" si="150"/>
        <v>0.01</v>
      </c>
      <c r="U140" s="14">
        <f t="shared" si="151"/>
        <v>1.8279419096760112E-3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7.3179419096760113E-3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11.903825136870999</v>
      </c>
      <c r="E141" s="10">
        <f t="shared" si="159"/>
        <v>6.0159312253333299</v>
      </c>
      <c r="F141" s="7" t="s">
        <v>85</v>
      </c>
      <c r="G141" s="1">
        <v>6</v>
      </c>
      <c r="H141" s="9">
        <f t="shared" si="141"/>
        <v>11.903825136870999</v>
      </c>
      <c r="I141" s="9">
        <f t="shared" si="142"/>
        <v>285.05382513687096</v>
      </c>
      <c r="J141" s="9">
        <f t="shared" si="143"/>
        <v>7.7213310633714935E-2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4.313596244208453</v>
      </c>
      <c r="P141" s="9">
        <f t="shared" si="146"/>
        <v>0.33306704675249332</v>
      </c>
      <c r="Q141" s="12">
        <f t="shared" si="147"/>
        <v>8.659743215564826E-2</v>
      </c>
      <c r="R141" s="9">
        <f t="shared" si="148"/>
        <v>0.19735245833333334</v>
      </c>
      <c r="S141" s="13">
        <f t="shared" si="149"/>
        <v>0.43879581175210386</v>
      </c>
      <c r="T141" s="2">
        <f t="shared" si="150"/>
        <v>0.01</v>
      </c>
      <c r="U141" s="14">
        <f t="shared" si="151"/>
        <v>4.3879581175210389E-3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9.8779581175210407E-3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14.0004081987333</v>
      </c>
      <c r="E142" s="10">
        <f t="shared" si="159"/>
        <v>11.903825136870999</v>
      </c>
      <c r="F142" s="7" t="s">
        <v>83</v>
      </c>
      <c r="G142" s="1">
        <v>7</v>
      </c>
      <c r="H142" s="9">
        <f t="shared" si="141"/>
        <v>14.0004081987333</v>
      </c>
      <c r="I142" s="9">
        <f t="shared" si="142"/>
        <v>287.15040819873326</v>
      </c>
      <c r="J142" s="9">
        <f t="shared" si="143"/>
        <v>9.9084104775238019E-2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4.7395771141226266</v>
      </c>
      <c r="P142" s="9">
        <f t="shared" si="146"/>
        <v>0.46961675536604658</v>
      </c>
      <c r="Q142" s="12">
        <f t="shared" si="147"/>
        <v>0.12210035639517211</v>
      </c>
      <c r="R142" s="9">
        <f t="shared" si="148"/>
        <v>0.19735245833333334</v>
      </c>
      <c r="S142" s="13">
        <f t="shared" si="149"/>
        <v>0.61869184415702327</v>
      </c>
      <c r="T142" s="2">
        <f t="shared" si="150"/>
        <v>0.01</v>
      </c>
      <c r="U142" s="14">
        <f t="shared" si="151"/>
        <v>6.1869184415702331E-3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1.6136918441570232E-2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18.248454217741902</v>
      </c>
      <c r="E143" s="10">
        <f t="shared" si="159"/>
        <v>14.0004081987333</v>
      </c>
      <c r="F143" s="7" t="s">
        <v>83</v>
      </c>
      <c r="G143" s="1">
        <v>8</v>
      </c>
      <c r="H143" s="9">
        <f t="shared" si="141"/>
        <v>18.248454217741902</v>
      </c>
      <c r="I143" s="9">
        <f t="shared" si="142"/>
        <v>291.39845421774186</v>
      </c>
      <c r="J143" s="9">
        <f t="shared" si="143"/>
        <v>0.16243682579929136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5.029008275423247</v>
      </c>
      <c r="P143" s="9">
        <f t="shared" si="146"/>
        <v>0.8168961411781207</v>
      </c>
      <c r="Q143" s="12">
        <f t="shared" si="147"/>
        <v>0.2123929967063114</v>
      </c>
      <c r="R143" s="9">
        <f t="shared" si="148"/>
        <v>0.19735245833333334</v>
      </c>
      <c r="S143" s="13">
        <f t="shared" si="149"/>
        <v>1.0762115582445606</v>
      </c>
      <c r="T143" s="2">
        <f t="shared" si="150"/>
        <v>0.01</v>
      </c>
      <c r="U143" s="14">
        <f t="shared" si="151"/>
        <v>1.0762115582445607E-2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2.0712115582445609E-2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15.783614852258101</v>
      </c>
      <c r="E144" s="10">
        <f t="shared" si="159"/>
        <v>18.248454217741902</v>
      </c>
      <c r="F144" s="7" t="s">
        <v>83</v>
      </c>
      <c r="G144" s="1">
        <v>9</v>
      </c>
      <c r="H144" s="9">
        <f t="shared" si="141"/>
        <v>15.783614852258101</v>
      </c>
      <c r="I144" s="9">
        <f t="shared" si="142"/>
        <v>288.93361485225807</v>
      </c>
      <c r="J144" s="9">
        <f t="shared" si="143"/>
        <v>0.12214885910872512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4.9711600509117932</v>
      </c>
      <c r="P144" s="9">
        <f t="shared" si="146"/>
        <v>0.60722152866574741</v>
      </c>
      <c r="Q144" s="12">
        <f t="shared" si="147"/>
        <v>0.15787759745309432</v>
      </c>
      <c r="R144" s="9">
        <f t="shared" si="148"/>
        <v>0.19735245833333334</v>
      </c>
      <c r="S144" s="13">
        <f t="shared" si="149"/>
        <v>0.79997786086066902</v>
      </c>
      <c r="T144" s="2">
        <f t="shared" si="150"/>
        <v>0.01</v>
      </c>
      <c r="U144" s="14">
        <f t="shared" si="151"/>
        <v>7.9997786086066901E-3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1.7949778608606689E-2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12.878492773</v>
      </c>
      <c r="E145" s="10">
        <f t="shared" si="159"/>
        <v>15.783614852258101</v>
      </c>
      <c r="F145" s="7" t="s">
        <v>83</v>
      </c>
      <c r="G145" s="1">
        <v>10</v>
      </c>
      <c r="H145" s="9">
        <f t="shared" si="141"/>
        <v>12.878492773</v>
      </c>
      <c r="I145" s="9">
        <f t="shared" si="142"/>
        <v>286.02849277299998</v>
      </c>
      <c r="J145" s="9">
        <f t="shared" si="143"/>
        <v>8.6744528609291688E-2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5.1229864389127124</v>
      </c>
      <c r="P145" s="9">
        <f t="shared" si="146"/>
        <v>0.4443910437152771</v>
      </c>
      <c r="Q145" s="12">
        <f t="shared" si="147"/>
        <v>0.11554167136597206</v>
      </c>
      <c r="R145" s="9">
        <f t="shared" si="148"/>
        <v>0.19735245833333334</v>
      </c>
      <c r="S145" s="13">
        <f t="shared" si="149"/>
        <v>0.58545848550221358</v>
      </c>
      <c r="T145" s="2">
        <f t="shared" si="150"/>
        <v>0.01</v>
      </c>
      <c r="U145" s="14">
        <f t="shared" si="151"/>
        <v>5.8545848550221359E-3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1.5804584855022136E-2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6.7498868264516103</v>
      </c>
      <c r="E146" s="10">
        <f t="shared" si="159"/>
        <v>12.878492773</v>
      </c>
      <c r="F146" s="7" t="s">
        <v>83</v>
      </c>
      <c r="G146" s="1">
        <v>11</v>
      </c>
      <c r="H146" s="9">
        <f t="shared" si="141"/>
        <v>6.7498868264516103</v>
      </c>
      <c r="I146" s="9">
        <f t="shared" si="142"/>
        <v>279.89988682645156</v>
      </c>
      <c r="J146" s="9">
        <f t="shared" si="143"/>
        <v>4.1165825941495836E-2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5.4376433118641021</v>
      </c>
      <c r="P146" s="9">
        <f t="shared" si="146"/>
        <v>0.22384507810813659</v>
      </c>
      <c r="Q146" s="12">
        <f t="shared" si="147"/>
        <v>5.8199720308115516E-2</v>
      </c>
      <c r="R146" s="9">
        <f t="shared" si="148"/>
        <v>0.19735245833333334</v>
      </c>
      <c r="S146" s="13">
        <f t="shared" si="149"/>
        <v>0.29490243394797089</v>
      </c>
      <c r="T146" s="2">
        <f t="shared" si="150"/>
        <v>0.01</v>
      </c>
      <c r="U146" s="14">
        <f t="shared" si="151"/>
        <v>2.9490243394797088E-3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8.4390243394797081E-3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3.8563454662000001</v>
      </c>
      <c r="E147" s="10">
        <f t="shared" si="159"/>
        <v>6.7498868264516103</v>
      </c>
      <c r="F147" s="7" t="s">
        <v>85</v>
      </c>
      <c r="G147" s="1">
        <v>12</v>
      </c>
      <c r="H147" s="9">
        <f t="shared" si="141"/>
        <v>3.8563454662000001</v>
      </c>
      <c r="I147" s="9">
        <f t="shared" si="142"/>
        <v>277.0063454662</v>
      </c>
      <c r="J147" s="9">
        <f t="shared" si="143"/>
        <v>2.8623702692867476E-2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5.9728461504226322</v>
      </c>
      <c r="P147" s="9">
        <f t="shared" si="146"/>
        <v>0.17096497243993544</v>
      </c>
      <c r="Q147" s="12">
        <f t="shared" si="147"/>
        <v>4.4450892834383214E-2</v>
      </c>
      <c r="R147" s="9">
        <f t="shared" si="148"/>
        <v>0.19735245833333334</v>
      </c>
      <c r="S147" s="13">
        <f t="shared" si="149"/>
        <v>0.22523607362065143</v>
      </c>
      <c r="T147" s="2">
        <f t="shared" si="150"/>
        <v>0.01</v>
      </c>
      <c r="U147" s="14">
        <f t="shared" si="151"/>
        <v>2.2523607362065143E-3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7.7423607362065144E-3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-4.9391951990000003</v>
      </c>
      <c r="E148" s="10">
        <f t="shared" si="159"/>
        <v>3.8563454662000001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15593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4847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11697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45209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1100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500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290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146683.88922533108</v>
      </c>
      <c r="J13" s="6" t="s">
        <v>37</v>
      </c>
      <c r="K13" s="6">
        <f>I13/(10000*1000)</f>
        <v>1.4668388922533108E-2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15.8823808970968</v>
      </c>
      <c r="E26" s="7"/>
      <c r="F26" s="7"/>
      <c r="G26" s="1">
        <v>1</v>
      </c>
      <c r="H26" s="9">
        <f t="shared" ref="H26:H37" si="0">E27</f>
        <v>15.8823808970968</v>
      </c>
      <c r="I26" s="9">
        <f t="shared" ref="I26:I37" si="1">H26+273.15</f>
        <v>289.0323808970968</v>
      </c>
      <c r="J26" s="9">
        <f t="shared" ref="J26:J37" si="2">EXP(($C$15*(I26-$C$13))/($C$16*I26*$C$13))</f>
        <v>0.1235635814318374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5.0082907181658189</v>
      </c>
      <c r="Q26" s="12">
        <f t="shared" ref="Q26:Q37" si="6">P26*$B$28</f>
        <v>0.50082907181658187</v>
      </c>
      <c r="R26" s="9">
        <f t="shared" ref="R26:R37" si="7">L26*$B$28</f>
        <v>4.0532094166666672</v>
      </c>
      <c r="S26" s="13">
        <f t="shared" ref="S26:S37" si="8">Q26/R26</f>
        <v>0.12356358143183739</v>
      </c>
      <c r="T26" s="2">
        <f t="shared" ref="T26:T37" si="9">$B$27/100</f>
        <v>0.34</v>
      </c>
      <c r="U26" s="14">
        <f t="shared" ref="U26:U37" si="10">S26*T26</f>
        <v>4.2011617686824716E-2</v>
      </c>
      <c r="V26" s="13"/>
      <c r="W26" s="2"/>
      <c r="X26" s="14"/>
      <c r="Y26" s="2">
        <v>0.04</v>
      </c>
      <c r="Z26" s="2">
        <v>0.63</v>
      </c>
      <c r="AA26" s="2">
        <f t="shared" ref="AA26:AA37" si="11">Y26*Z26</f>
        <v>2.52E-2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1.4999999999999999E-2</v>
      </c>
      <c r="AO26" s="2">
        <v>0.03</v>
      </c>
      <c r="AP26" s="2">
        <f t="shared" ref="AP26:AP37" si="12">AO26*AN26</f>
        <v>4.4999999999999999E-4</v>
      </c>
      <c r="AQ26" s="1">
        <f t="shared" ref="AQ26:AQ37" si="13">(AP26+AM26+AD26+AA26+U26+X26+AG26+AJ26)</f>
        <v>6.7661617686824715E-2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13.444203982258101</v>
      </c>
      <c r="E27" s="10">
        <f t="shared" ref="E27:E38" si="18">D26</f>
        <v>15.8823808970968</v>
      </c>
      <c r="F27" s="7" t="s">
        <v>83</v>
      </c>
      <c r="G27" s="1">
        <v>2</v>
      </c>
      <c r="H27" s="9">
        <f t="shared" si="0"/>
        <v>13.444203982258101</v>
      </c>
      <c r="I27" s="9">
        <f t="shared" si="1"/>
        <v>286.59420398225808</v>
      </c>
      <c r="J27" s="9">
        <f t="shared" si="2"/>
        <v>9.2773576645703945E-2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76.05589761516751</v>
      </c>
      <c r="P27" s="9">
        <f t="shared" si="5"/>
        <v>7.0559776467585547</v>
      </c>
      <c r="Q27" s="12">
        <f t="shared" si="6"/>
        <v>0.70559776467585555</v>
      </c>
      <c r="R27" s="9">
        <f t="shared" si="7"/>
        <v>4.0532094166666672</v>
      </c>
      <c r="S27" s="13">
        <f t="shared" si="8"/>
        <v>0.17408371789882363</v>
      </c>
      <c r="T27" s="2">
        <f t="shared" si="9"/>
        <v>0.34</v>
      </c>
      <c r="U27" s="14">
        <f t="shared" si="10"/>
        <v>5.9188464085600037E-2</v>
      </c>
      <c r="V27" s="13"/>
      <c r="W27" s="2"/>
      <c r="X27" s="14"/>
      <c r="Y27" s="2">
        <v>0.04</v>
      </c>
      <c r="Z27" s="2">
        <v>0.63</v>
      </c>
      <c r="AA27" s="2">
        <f t="shared" si="11"/>
        <v>2.52E-2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1.4999999999999999E-2</v>
      </c>
      <c r="AO27" s="2">
        <v>0.03</v>
      </c>
      <c r="AP27" s="2">
        <f t="shared" si="12"/>
        <v>4.4999999999999999E-4</v>
      </c>
      <c r="AQ27" s="1">
        <f t="shared" si="13"/>
        <v>8.4838464085600029E-2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12.0033116252069</v>
      </c>
      <c r="E28" s="10">
        <f t="shared" si="18"/>
        <v>13.444203982258101</v>
      </c>
      <c r="F28" s="7" t="s">
        <v>83</v>
      </c>
      <c r="G28" s="1">
        <v>3</v>
      </c>
      <c r="H28" s="9">
        <f t="shared" si="0"/>
        <v>12.0033116252069</v>
      </c>
      <c r="I28" s="9">
        <f t="shared" si="1"/>
        <v>285.15331162520687</v>
      </c>
      <c r="J28" s="9">
        <f t="shared" si="2"/>
        <v>7.813898258872759E-2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109.53201413507563</v>
      </c>
      <c r="P28" s="9">
        <f t="shared" si="5"/>
        <v>8.5587201454089392</v>
      </c>
      <c r="Q28" s="12">
        <f t="shared" si="6"/>
        <v>0.85587201454089401</v>
      </c>
      <c r="R28" s="9">
        <f t="shared" si="7"/>
        <v>4.0532094166666672</v>
      </c>
      <c r="S28" s="13">
        <f t="shared" si="8"/>
        <v>0.21115909062620247</v>
      </c>
      <c r="T28" s="2">
        <f t="shared" si="9"/>
        <v>0.34</v>
      </c>
      <c r="U28" s="14">
        <f t="shared" si="10"/>
        <v>7.1794090812908842E-2</v>
      </c>
      <c r="V28" s="13"/>
      <c r="W28" s="2"/>
      <c r="X28" s="14"/>
      <c r="Y28" s="2">
        <v>0.04</v>
      </c>
      <c r="Z28" s="2">
        <v>0.63</v>
      </c>
      <c r="AA28" s="2">
        <f t="shared" si="11"/>
        <v>2.52E-2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1.4999999999999999E-2</v>
      </c>
      <c r="AO28" s="2">
        <v>0.03</v>
      </c>
      <c r="AP28" s="2">
        <f t="shared" si="12"/>
        <v>4.4999999999999999E-4</v>
      </c>
      <c r="AQ28" s="1">
        <f t="shared" si="13"/>
        <v>9.7444090812908835E-2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14.2499918593548</v>
      </c>
      <c r="E29" s="10">
        <f t="shared" si="18"/>
        <v>12.0033116252069</v>
      </c>
      <c r="F29" s="7" t="s">
        <v>83</v>
      </c>
      <c r="G29" s="1">
        <v>4</v>
      </c>
      <c r="H29" s="9">
        <f t="shared" si="0"/>
        <v>14.2499918593548</v>
      </c>
      <c r="I29" s="9">
        <f t="shared" si="1"/>
        <v>287.39999185935477</v>
      </c>
      <c r="J29" s="9">
        <f t="shared" si="2"/>
        <v>0.1020451815103863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141.50538815633337</v>
      </c>
      <c r="P29" s="9">
        <f t="shared" si="5"/>
        <v>14.439943019110707</v>
      </c>
      <c r="Q29" s="12">
        <f t="shared" si="6"/>
        <v>1.4439943019110708</v>
      </c>
      <c r="R29" s="9">
        <f t="shared" si="7"/>
        <v>4.0532094166666672</v>
      </c>
      <c r="S29" s="13">
        <f t="shared" si="8"/>
        <v>0.35625948562475268</v>
      </c>
      <c r="T29" s="2">
        <f t="shared" si="9"/>
        <v>0.34</v>
      </c>
      <c r="U29" s="14">
        <f t="shared" si="10"/>
        <v>0.12112822511241592</v>
      </c>
      <c r="V29" s="13"/>
      <c r="W29" s="2"/>
      <c r="X29" s="14"/>
      <c r="Y29" s="2">
        <v>0.04</v>
      </c>
      <c r="Z29" s="2">
        <v>0.63</v>
      </c>
      <c r="AA29" s="2">
        <f t="shared" si="11"/>
        <v>2.52E-2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1.4999999999999999E-2</v>
      </c>
      <c r="AO29" s="2">
        <v>0.03</v>
      </c>
      <c r="AP29" s="2">
        <f t="shared" si="12"/>
        <v>4.4999999999999999E-4</v>
      </c>
      <c r="AQ29" s="1">
        <f t="shared" si="13"/>
        <v>0.14677822511241592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16.335338703000001</v>
      </c>
      <c r="E30" s="10">
        <f t="shared" si="18"/>
        <v>14.2499918593548</v>
      </c>
      <c r="F30" s="7" t="s">
        <v>83</v>
      </c>
      <c r="G30" s="1">
        <v>5</v>
      </c>
      <c r="H30" s="9">
        <f t="shared" si="0"/>
        <v>16.335338703000001</v>
      </c>
      <c r="I30" s="9">
        <f t="shared" si="1"/>
        <v>289.48533870299997</v>
      </c>
      <c r="J30" s="9">
        <f t="shared" si="2"/>
        <v>0.13025144230403729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120.71217288036154</v>
      </c>
      <c r="O30" s="9">
        <f t="shared" si="19"/>
        <v>46.885366423527799</v>
      </c>
      <c r="P30" s="9">
        <f t="shared" si="5"/>
        <v>6.1068865996177779</v>
      </c>
      <c r="Q30" s="12">
        <f t="shared" si="6"/>
        <v>0.61068865996177779</v>
      </c>
      <c r="R30" s="9">
        <f t="shared" si="7"/>
        <v>4.0532094166666672</v>
      </c>
      <c r="S30" s="13">
        <f t="shared" si="8"/>
        <v>0.1506679268657192</v>
      </c>
      <c r="T30" s="2">
        <f t="shared" si="9"/>
        <v>0.34</v>
      </c>
      <c r="U30" s="14">
        <f t="shared" si="10"/>
        <v>5.1227095134344529E-2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8.3327095134344525E-2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19.038107353870998</v>
      </c>
      <c r="E31" s="10">
        <f t="shared" si="18"/>
        <v>16.335338703000001</v>
      </c>
      <c r="F31" s="7" t="s">
        <v>85</v>
      </c>
      <c r="G31" s="1">
        <v>6</v>
      </c>
      <c r="H31" s="9">
        <f t="shared" si="0"/>
        <v>19.038107353870998</v>
      </c>
      <c r="I31" s="9">
        <f t="shared" si="1"/>
        <v>292.18810735387098</v>
      </c>
      <c r="J31" s="9">
        <f t="shared" si="2"/>
        <v>0.17778806548422862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81.310573990576685</v>
      </c>
      <c r="P31" s="9">
        <f t="shared" si="5"/>
        <v>14.456049653196864</v>
      </c>
      <c r="Q31" s="12">
        <f t="shared" si="6"/>
        <v>1.4456049653196865</v>
      </c>
      <c r="R31" s="9">
        <f t="shared" si="7"/>
        <v>4.0532094166666672</v>
      </c>
      <c r="S31" s="13">
        <f t="shared" si="8"/>
        <v>0.35665686539052366</v>
      </c>
      <c r="T31" s="2">
        <f t="shared" si="9"/>
        <v>0.34</v>
      </c>
      <c r="U31" s="14">
        <f t="shared" si="10"/>
        <v>0.12126333423277805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0.15336333423277804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23.327513482000001</v>
      </c>
      <c r="E32" s="10">
        <f t="shared" si="18"/>
        <v>19.038107353870998</v>
      </c>
      <c r="F32" s="7" t="s">
        <v>83</v>
      </c>
      <c r="G32" s="1">
        <v>7</v>
      </c>
      <c r="H32" s="9">
        <f t="shared" si="0"/>
        <v>23.327513482000001</v>
      </c>
      <c r="I32" s="9">
        <f t="shared" si="1"/>
        <v>296.47751348199995</v>
      </c>
      <c r="J32" s="9">
        <f t="shared" si="2"/>
        <v>0.2879296189215122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107.38661850404648</v>
      </c>
      <c r="P32" s="9">
        <f t="shared" si="5"/>
        <v>30.919788143139915</v>
      </c>
      <c r="Q32" s="12">
        <f t="shared" si="6"/>
        <v>3.0919788143139915</v>
      </c>
      <c r="R32" s="9">
        <f t="shared" si="7"/>
        <v>4.0532094166666672</v>
      </c>
      <c r="S32" s="13">
        <f t="shared" si="8"/>
        <v>0.76284704205015252</v>
      </c>
      <c r="T32" s="2">
        <f t="shared" si="9"/>
        <v>0.34</v>
      </c>
      <c r="U32" s="14">
        <f t="shared" si="10"/>
        <v>0.25936799429705187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0.29146799429705189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26.095420191612899</v>
      </c>
      <c r="E33" s="10">
        <f t="shared" si="18"/>
        <v>23.327513482000001</v>
      </c>
      <c r="F33" s="7" t="s">
        <v>83</v>
      </c>
      <c r="G33" s="1">
        <v>8</v>
      </c>
      <c r="H33" s="9">
        <f t="shared" si="0"/>
        <v>26.095420191612899</v>
      </c>
      <c r="I33" s="9">
        <f t="shared" si="1"/>
        <v>299.24542019161288</v>
      </c>
      <c r="J33" s="9">
        <f t="shared" si="2"/>
        <v>0.39013319703406757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116.99892452757324</v>
      </c>
      <c r="P33" s="9">
        <f t="shared" si="5"/>
        <v>45.645164475489729</v>
      </c>
      <c r="Q33" s="12">
        <f t="shared" si="6"/>
        <v>4.5645164475489732</v>
      </c>
      <c r="R33" s="9">
        <f t="shared" si="7"/>
        <v>4.0532094166666672</v>
      </c>
      <c r="S33" s="13">
        <f t="shared" si="8"/>
        <v>1.126148683258217</v>
      </c>
      <c r="T33" s="2">
        <f t="shared" si="9"/>
        <v>0.34</v>
      </c>
      <c r="U33" s="14">
        <f t="shared" si="10"/>
        <v>0.38289055230779384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0.41499055230779386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27.173869604516099</v>
      </c>
      <c r="E34" s="10">
        <f t="shared" si="18"/>
        <v>26.095420191612899</v>
      </c>
      <c r="F34" s="7" t="s">
        <v>83</v>
      </c>
      <c r="G34" s="1">
        <v>9</v>
      </c>
      <c r="H34" s="9">
        <f t="shared" si="0"/>
        <v>27.173869604516099</v>
      </c>
      <c r="I34" s="9">
        <f t="shared" si="1"/>
        <v>300.32386960451606</v>
      </c>
      <c r="J34" s="9">
        <f t="shared" si="2"/>
        <v>0.43848692581305254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111.88585421875015</v>
      </c>
      <c r="P34" s="9">
        <f t="shared" si="5"/>
        <v>49.06048425834711</v>
      </c>
      <c r="Q34" s="12">
        <f t="shared" si="6"/>
        <v>4.9060484258347117</v>
      </c>
      <c r="R34" s="9">
        <f t="shared" si="7"/>
        <v>4.0532094166666672</v>
      </c>
      <c r="S34" s="13">
        <f t="shared" si="8"/>
        <v>1.210410793397745</v>
      </c>
      <c r="T34" s="2">
        <f t="shared" si="9"/>
        <v>0.34</v>
      </c>
      <c r="U34" s="14">
        <f t="shared" si="10"/>
        <v>0.41153966975523332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0.44363966975523333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24.9538268473333</v>
      </c>
      <c r="E35" s="10">
        <f t="shared" si="18"/>
        <v>27.173869604516099</v>
      </c>
      <c r="F35" s="7" t="s">
        <v>83</v>
      </c>
      <c r="G35" s="1">
        <v>10</v>
      </c>
      <c r="H35" s="9">
        <f t="shared" si="0"/>
        <v>24.9538268473333</v>
      </c>
      <c r="I35" s="9">
        <f t="shared" si="1"/>
        <v>298.10382684733327</v>
      </c>
      <c r="J35" s="9">
        <f t="shared" si="2"/>
        <v>0.34442769003702722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103.3574641270697</v>
      </c>
      <c r="P35" s="9">
        <f t="shared" si="5"/>
        <v>35.599172617371522</v>
      </c>
      <c r="Q35" s="12">
        <f t="shared" si="6"/>
        <v>3.5599172617371524</v>
      </c>
      <c r="R35" s="9">
        <f t="shared" si="7"/>
        <v>4.0532094166666672</v>
      </c>
      <c r="S35" s="13">
        <f t="shared" si="8"/>
        <v>0.87829591214776292</v>
      </c>
      <c r="T35" s="2">
        <f t="shared" si="9"/>
        <v>0.34</v>
      </c>
      <c r="U35" s="14">
        <f t="shared" si="10"/>
        <v>0.29862061013023944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0.33072061013023946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23.131133569999999</v>
      </c>
      <c r="E36" s="10">
        <f t="shared" si="18"/>
        <v>24.9538268473333</v>
      </c>
      <c r="F36" s="7" t="s">
        <v>83</v>
      </c>
      <c r="G36" s="1">
        <v>11</v>
      </c>
      <c r="H36" s="9">
        <f t="shared" si="0"/>
        <v>23.131133569999999</v>
      </c>
      <c r="I36" s="9">
        <f t="shared" si="1"/>
        <v>296.28113356999995</v>
      </c>
      <c r="J36" s="9">
        <f t="shared" si="2"/>
        <v>0.28172971242086847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64.370376934213269</v>
      </c>
      <c r="O36" s="9">
        <f t="shared" si="19"/>
        <v>43.92000874215158</v>
      </c>
      <c r="P36" s="9">
        <f t="shared" si="5"/>
        <v>12.373571432448394</v>
      </c>
      <c r="Q36" s="12">
        <f t="shared" si="6"/>
        <v>1.2373571432448394</v>
      </c>
      <c r="R36" s="9">
        <f t="shared" si="7"/>
        <v>4.0532094166666672</v>
      </c>
      <c r="S36" s="13">
        <f t="shared" si="8"/>
        <v>0.30527836488212684</v>
      </c>
      <c r="T36" s="2">
        <f t="shared" si="9"/>
        <v>0.34</v>
      </c>
      <c r="U36" s="14">
        <f t="shared" si="10"/>
        <v>0.10379464405992313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0.13589464405992313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20.083442444666701</v>
      </c>
      <c r="E37" s="10">
        <f t="shared" si="18"/>
        <v>23.131133569999999</v>
      </c>
      <c r="F37" s="7" t="s">
        <v>85</v>
      </c>
      <c r="G37" s="1">
        <v>12</v>
      </c>
      <c r="H37" s="9">
        <f t="shared" si="0"/>
        <v>20.083442444666701</v>
      </c>
      <c r="I37" s="9">
        <f t="shared" si="1"/>
        <v>293.23344244466671</v>
      </c>
      <c r="J37" s="9">
        <f t="shared" si="2"/>
        <v>0.20021392176754652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72.078531476369847</v>
      </c>
      <c r="P37" s="9">
        <f t="shared" si="5"/>
        <v>14.431125462129552</v>
      </c>
      <c r="Q37" s="12">
        <f t="shared" si="6"/>
        <v>1.4431125462129553</v>
      </c>
      <c r="R37" s="9">
        <f t="shared" si="7"/>
        <v>4.0532094166666672</v>
      </c>
      <c r="S37" s="13">
        <f t="shared" si="8"/>
        <v>0.35604194056169974</v>
      </c>
      <c r="T37" s="2">
        <f t="shared" si="9"/>
        <v>0.34</v>
      </c>
      <c r="U37" s="14">
        <f t="shared" si="10"/>
        <v>0.12105425979097792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0.15315425979097791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15.773854212258099</v>
      </c>
      <c r="E38" s="10">
        <f t="shared" si="18"/>
        <v>20.083442444666701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15.8823808970968</v>
      </c>
      <c r="E42" s="7"/>
      <c r="F42" s="7"/>
      <c r="G42" s="1">
        <v>1</v>
      </c>
      <c r="H42" s="9">
        <f t="shared" ref="H42:H53" si="20">E43</f>
        <v>15.8823808970968</v>
      </c>
      <c r="I42" s="9">
        <f t="shared" ref="I42:I53" si="21">H42+273.15</f>
        <v>289.0323808970968</v>
      </c>
      <c r="J42" s="9">
        <f t="shared" ref="J42:J53" si="22">EXP(($C$15*(I42-$C$13))/($C$16*I42*$C$13))</f>
        <v>0.1235635814318374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7.2724890396475805</v>
      </c>
      <c r="Q42" s="12">
        <f t="shared" ref="Q42:Q53" si="26">P42*$B$44</f>
        <v>1.7453973695154192</v>
      </c>
      <c r="R42" s="9">
        <f t="shared" ref="R42:R53" si="27">L42*$B$44</f>
        <v>14.125500000000001</v>
      </c>
      <c r="S42" s="13">
        <f t="shared" ref="S42:S53" si="28">Q42/R42</f>
        <v>0.12356358143183739</v>
      </c>
      <c r="T42" s="2">
        <f t="shared" ref="T42:T53" si="29">$B$43/100</f>
        <v>0.43</v>
      </c>
      <c r="U42" s="14">
        <f t="shared" ref="U42:U53" si="30">S42*T42</f>
        <v>5.3132340015690074E-2</v>
      </c>
      <c r="V42" s="13"/>
      <c r="W42" s="2"/>
      <c r="X42" s="14"/>
      <c r="Y42" s="2">
        <v>0.04</v>
      </c>
      <c r="Z42" s="2">
        <v>0.28999999999999998</v>
      </c>
      <c r="AA42" s="2">
        <f t="shared" ref="AA42:AA53" si="31">Y42*Z42</f>
        <v>1.1599999999999999E-2</v>
      </c>
      <c r="AB42" s="2"/>
      <c r="AC42" s="2"/>
      <c r="AD42" s="2"/>
      <c r="AE42" s="13">
        <v>5.0000000000000001E-3</v>
      </c>
      <c r="AF42" s="2">
        <v>0.02</v>
      </c>
      <c r="AG42" s="16">
        <f t="shared" ref="AG42:AG53" si="32">AE42*AF42</f>
        <v>1E-4</v>
      </c>
      <c r="AH42" s="13"/>
      <c r="AI42" s="2"/>
      <c r="AJ42" s="14"/>
      <c r="AL42" s="2"/>
      <c r="AM42" s="2"/>
      <c r="AN42" s="2">
        <v>1.4999999999999999E-2</v>
      </c>
      <c r="AO42" s="2">
        <v>0.26</v>
      </c>
      <c r="AP42" s="2">
        <f t="shared" ref="AP42:AP53" si="33">AO42*AN42</f>
        <v>3.8999999999999998E-3</v>
      </c>
      <c r="AQ42" s="1">
        <f t="shared" ref="AQ42:AQ53" si="34">(AP42+AM42+AD42+AA42+U42+X42+AG42+AJ42)</f>
        <v>6.8732340015690077E-2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1299.4166666666667</v>
      </c>
      <c r="AU42" s="1">
        <f t="shared" ref="AU42:AU53" si="38">AT42*10000*AS42*0.67*AR42*AQ42</f>
        <v>19657113.229260113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13.444203982258101</v>
      </c>
      <c r="E43" s="10">
        <f t="shared" ref="E43:E54" si="39">D42</f>
        <v>15.8823808970968</v>
      </c>
      <c r="F43" s="7" t="s">
        <v>83</v>
      </c>
      <c r="G43" s="1">
        <v>2</v>
      </c>
      <c r="H43" s="9">
        <f t="shared" si="20"/>
        <v>13.444203982258101</v>
      </c>
      <c r="I43" s="9">
        <f t="shared" si="21"/>
        <v>286.59420398225808</v>
      </c>
      <c r="J43" s="9">
        <f t="shared" si="22"/>
        <v>9.2773576645703945E-2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110.44001096035242</v>
      </c>
      <c r="P43" s="9">
        <f t="shared" si="25"/>
        <v>10.245914821582639</v>
      </c>
      <c r="Q43" s="12">
        <f t="shared" si="26"/>
        <v>2.4590195571798334</v>
      </c>
      <c r="R43" s="9">
        <f t="shared" si="27"/>
        <v>14.125500000000001</v>
      </c>
      <c r="S43" s="13">
        <f t="shared" si="28"/>
        <v>0.17408371789882365</v>
      </c>
      <c r="T43" s="2">
        <f t="shared" si="29"/>
        <v>0.43</v>
      </c>
      <c r="U43" s="14">
        <f t="shared" si="30"/>
        <v>7.4855998696494175E-2</v>
      </c>
      <c r="V43" s="13"/>
      <c r="W43" s="2"/>
      <c r="X43" s="14"/>
      <c r="Y43" s="2">
        <v>0.04</v>
      </c>
      <c r="Z43" s="2">
        <v>0.28999999999999998</v>
      </c>
      <c r="AA43" s="2">
        <f t="shared" si="31"/>
        <v>1.1599999999999999E-2</v>
      </c>
      <c r="AB43" s="2"/>
      <c r="AC43" s="2"/>
      <c r="AD43" s="2"/>
      <c r="AE43" s="13">
        <v>5.0000000000000001E-3</v>
      </c>
      <c r="AF43" s="2">
        <v>0.02</v>
      </c>
      <c r="AG43" s="16">
        <f t="shared" si="32"/>
        <v>1E-4</v>
      </c>
      <c r="AH43" s="13"/>
      <c r="AI43" s="2"/>
      <c r="AJ43" s="14"/>
      <c r="AK43" s="2"/>
      <c r="AL43" s="2"/>
      <c r="AM43" s="2"/>
      <c r="AN43" s="2">
        <v>1.4999999999999999E-2</v>
      </c>
      <c r="AO43" s="2">
        <v>0.26</v>
      </c>
      <c r="AP43" s="2">
        <f t="shared" si="33"/>
        <v>3.8999999999999998E-3</v>
      </c>
      <c r="AQ43" s="1">
        <f t="shared" si="34"/>
        <v>9.0455998696494178E-2</v>
      </c>
      <c r="AR43" s="9">
        <f t="shared" si="35"/>
        <v>136.875</v>
      </c>
      <c r="AS43" s="1">
        <f t="shared" si="36"/>
        <v>0.24</v>
      </c>
      <c r="AT43" s="1">
        <f t="shared" si="37"/>
        <v>1299.4166666666667</v>
      </c>
      <c r="AU43" s="1">
        <f t="shared" si="38"/>
        <v>25869973.410433713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12.0033116252069</v>
      </c>
      <c r="E44" s="10">
        <f t="shared" si="39"/>
        <v>13.444203982258101</v>
      </c>
      <c r="F44" s="7" t="s">
        <v>83</v>
      </c>
      <c r="G44" s="1">
        <v>3</v>
      </c>
      <c r="H44" s="9">
        <f t="shared" si="20"/>
        <v>12.0033116252069</v>
      </c>
      <c r="I44" s="9">
        <f t="shared" si="21"/>
        <v>285.15331162520687</v>
      </c>
      <c r="J44" s="9">
        <f t="shared" si="22"/>
        <v>7.813898258872759E-2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159.05034613876978</v>
      </c>
      <c r="P44" s="9">
        <f t="shared" si="25"/>
        <v>12.428032227668428</v>
      </c>
      <c r="Q44" s="12">
        <f t="shared" si="26"/>
        <v>2.9827277346404228</v>
      </c>
      <c r="R44" s="9">
        <f t="shared" si="27"/>
        <v>14.125500000000001</v>
      </c>
      <c r="S44" s="13">
        <f t="shared" si="28"/>
        <v>0.21115909062620244</v>
      </c>
      <c r="T44" s="2">
        <f t="shared" si="29"/>
        <v>0.43</v>
      </c>
      <c r="U44" s="14">
        <f t="shared" si="30"/>
        <v>9.0798408969267053E-2</v>
      </c>
      <c r="V44" s="13"/>
      <c r="W44" s="2"/>
      <c r="X44" s="14"/>
      <c r="Y44" s="2">
        <v>0.04</v>
      </c>
      <c r="Z44" s="2">
        <v>0.28999999999999998</v>
      </c>
      <c r="AA44" s="2">
        <f t="shared" si="31"/>
        <v>1.1599999999999999E-2</v>
      </c>
      <c r="AB44" s="2"/>
      <c r="AC44" s="2"/>
      <c r="AD44" s="2"/>
      <c r="AE44" s="13">
        <v>5.0000000000000001E-3</v>
      </c>
      <c r="AF44" s="2">
        <v>0.02</v>
      </c>
      <c r="AG44" s="16">
        <f t="shared" si="32"/>
        <v>1E-4</v>
      </c>
      <c r="AH44" s="13"/>
      <c r="AI44" s="2"/>
      <c r="AJ44" s="14"/>
      <c r="AL44" s="2"/>
      <c r="AM44" s="2"/>
      <c r="AN44" s="2">
        <v>1.4999999999999999E-2</v>
      </c>
      <c r="AO44" s="2">
        <v>0.26</v>
      </c>
      <c r="AP44" s="2">
        <f t="shared" si="33"/>
        <v>3.8999999999999998E-3</v>
      </c>
      <c r="AQ44" s="1">
        <f t="shared" si="34"/>
        <v>0.10639840896926706</v>
      </c>
      <c r="AR44" s="9">
        <f t="shared" si="35"/>
        <v>136.875</v>
      </c>
      <c r="AS44" s="1">
        <f t="shared" si="36"/>
        <v>0.24</v>
      </c>
      <c r="AT44" s="1">
        <f t="shared" si="37"/>
        <v>1299.4166666666667</v>
      </c>
      <c r="AU44" s="1">
        <f t="shared" si="38"/>
        <v>30429424.809988536</v>
      </c>
    </row>
    <row r="45" spans="1:48" x14ac:dyDescent="0.15">
      <c r="C45" s="7">
        <v>3</v>
      </c>
      <c r="D45" s="8">
        <v>14.2499918593548</v>
      </c>
      <c r="E45" s="10">
        <f t="shared" si="39"/>
        <v>12.0033116252069</v>
      </c>
      <c r="F45" s="7" t="s">
        <v>83</v>
      </c>
      <c r="G45" s="1">
        <v>4</v>
      </c>
      <c r="H45" s="9">
        <f t="shared" si="20"/>
        <v>14.2499918593548</v>
      </c>
      <c r="I45" s="9">
        <f t="shared" si="21"/>
        <v>287.39999185935477</v>
      </c>
      <c r="J45" s="9">
        <f t="shared" si="22"/>
        <v>0.1020451815103863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205.47856391110133</v>
      </c>
      <c r="P45" s="9">
        <f t="shared" si="25"/>
        <v>20.968097350801848</v>
      </c>
      <c r="Q45" s="12">
        <f t="shared" si="26"/>
        <v>5.0323433641924433</v>
      </c>
      <c r="R45" s="9">
        <f t="shared" si="27"/>
        <v>14.125500000000001</v>
      </c>
      <c r="S45" s="13">
        <f t="shared" si="28"/>
        <v>0.35625948562475263</v>
      </c>
      <c r="T45" s="2">
        <f t="shared" si="29"/>
        <v>0.43</v>
      </c>
      <c r="U45" s="14">
        <f t="shared" si="30"/>
        <v>0.15319157881864362</v>
      </c>
      <c r="V45" s="13"/>
      <c r="W45" s="2"/>
      <c r="X45" s="14"/>
      <c r="Y45" s="2">
        <v>0.04</v>
      </c>
      <c r="Z45" s="2">
        <v>0.28999999999999998</v>
      </c>
      <c r="AA45" s="2">
        <f t="shared" si="31"/>
        <v>1.1599999999999999E-2</v>
      </c>
      <c r="AB45" s="2"/>
      <c r="AC45" s="2"/>
      <c r="AD45" s="2"/>
      <c r="AE45" s="13">
        <v>5.0000000000000001E-3</v>
      </c>
      <c r="AF45" s="2">
        <v>0.02</v>
      </c>
      <c r="AG45" s="16">
        <f t="shared" si="32"/>
        <v>1E-4</v>
      </c>
      <c r="AH45" s="13"/>
      <c r="AI45" s="2"/>
      <c r="AJ45" s="14"/>
      <c r="AK45" s="2"/>
      <c r="AL45" s="2"/>
      <c r="AM45" s="2"/>
      <c r="AN45" s="2">
        <v>1.4999999999999999E-2</v>
      </c>
      <c r="AO45" s="2">
        <v>0.26</v>
      </c>
      <c r="AP45" s="2">
        <f t="shared" si="33"/>
        <v>3.8999999999999998E-3</v>
      </c>
      <c r="AQ45" s="1">
        <f t="shared" si="34"/>
        <v>0.1687915788186436</v>
      </c>
      <c r="AR45" s="9">
        <f t="shared" si="35"/>
        <v>136.875</v>
      </c>
      <c r="AS45" s="1">
        <f t="shared" si="36"/>
        <v>0.24</v>
      </c>
      <c r="AT45" s="1">
        <f t="shared" si="37"/>
        <v>1299.4166666666667</v>
      </c>
      <c r="AU45" s="1">
        <f t="shared" si="38"/>
        <v>48273566.362301126</v>
      </c>
    </row>
    <row r="46" spans="1:48" x14ac:dyDescent="0.15">
      <c r="C46" s="7">
        <v>4</v>
      </c>
      <c r="D46" s="8">
        <v>16.335338703000001</v>
      </c>
      <c r="E46" s="10">
        <f t="shared" si="39"/>
        <v>14.2499918593548</v>
      </c>
      <c r="F46" s="7" t="s">
        <v>83</v>
      </c>
      <c r="G46" s="1">
        <v>5</v>
      </c>
      <c r="H46" s="9">
        <f t="shared" si="20"/>
        <v>16.335338703000001</v>
      </c>
      <c r="I46" s="9">
        <f t="shared" si="21"/>
        <v>289.48533870299997</v>
      </c>
      <c r="J46" s="9">
        <f t="shared" si="22"/>
        <v>0.13025144230403729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175.28494323228449</v>
      </c>
      <c r="O46" s="9">
        <f t="shared" si="40"/>
        <v>68.081773328014975</v>
      </c>
      <c r="P46" s="9">
        <f t="shared" si="25"/>
        <v>8.8677491705904874</v>
      </c>
      <c r="Q46" s="12">
        <f t="shared" si="26"/>
        <v>2.1282598009417169</v>
      </c>
      <c r="R46" s="9">
        <f t="shared" si="27"/>
        <v>14.125500000000001</v>
      </c>
      <c r="S46" s="13">
        <f t="shared" si="28"/>
        <v>0.15066792686571923</v>
      </c>
      <c r="T46" s="2">
        <f t="shared" si="29"/>
        <v>0.43</v>
      </c>
      <c r="U46" s="14">
        <f t="shared" si="30"/>
        <v>6.4787208552259265E-2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8.4687208552259266E-2</v>
      </c>
      <c r="AR46" s="9">
        <f t="shared" si="35"/>
        <v>136.875</v>
      </c>
      <c r="AS46" s="1">
        <f t="shared" si="36"/>
        <v>0.24</v>
      </c>
      <c r="AT46" s="1">
        <f t="shared" si="37"/>
        <v>1299.4166666666667</v>
      </c>
      <c r="AU46" s="1">
        <f t="shared" si="38"/>
        <v>24220127.631355345</v>
      </c>
    </row>
    <row r="47" spans="1:48" x14ac:dyDescent="0.15">
      <c r="C47" s="7">
        <v>5</v>
      </c>
      <c r="D47" s="8">
        <v>19.038107353870998</v>
      </c>
      <c r="E47" s="10">
        <f t="shared" si="39"/>
        <v>16.335338703000001</v>
      </c>
      <c r="F47" s="7" t="s">
        <v>85</v>
      </c>
      <c r="G47" s="1">
        <v>6</v>
      </c>
      <c r="H47" s="9">
        <f t="shared" si="20"/>
        <v>19.038107353870998</v>
      </c>
      <c r="I47" s="9">
        <f t="shared" si="21"/>
        <v>292.18810735387098</v>
      </c>
      <c r="J47" s="9">
        <f t="shared" si="22"/>
        <v>0.17778806548422862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118.07027415742449</v>
      </c>
      <c r="P47" s="9">
        <f t="shared" si="25"/>
        <v>20.991485633641012</v>
      </c>
      <c r="Q47" s="12">
        <f t="shared" si="26"/>
        <v>5.037956552073843</v>
      </c>
      <c r="R47" s="9">
        <f t="shared" si="27"/>
        <v>14.125500000000001</v>
      </c>
      <c r="S47" s="13">
        <f t="shared" si="28"/>
        <v>0.35665686539052371</v>
      </c>
      <c r="T47" s="2">
        <f t="shared" si="29"/>
        <v>0.43</v>
      </c>
      <c r="U47" s="14">
        <f t="shared" si="30"/>
        <v>0.15336245211792521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0.17326245211792521</v>
      </c>
      <c r="AR47" s="9">
        <f t="shared" si="35"/>
        <v>136.875</v>
      </c>
      <c r="AS47" s="1">
        <f t="shared" si="36"/>
        <v>0.24</v>
      </c>
      <c r="AT47" s="1">
        <f t="shared" si="37"/>
        <v>1299.4166666666667</v>
      </c>
      <c r="AU47" s="1">
        <f t="shared" si="38"/>
        <v>49552214.268913828</v>
      </c>
    </row>
    <row r="48" spans="1:48" x14ac:dyDescent="0.15">
      <c r="C48" s="7">
        <v>6</v>
      </c>
      <c r="D48" s="8">
        <v>23.327513482000001</v>
      </c>
      <c r="E48" s="10">
        <f t="shared" si="39"/>
        <v>19.038107353870998</v>
      </c>
      <c r="F48" s="7" t="s">
        <v>83</v>
      </c>
      <c r="G48" s="1">
        <v>7</v>
      </c>
      <c r="H48" s="9">
        <f t="shared" si="20"/>
        <v>23.327513482000001</v>
      </c>
      <c r="I48" s="9">
        <f t="shared" si="21"/>
        <v>296.47751348199995</v>
      </c>
      <c r="J48" s="9">
        <f t="shared" si="22"/>
        <v>0.2879296189215122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155.93503852378348</v>
      </c>
      <c r="P48" s="9">
        <f t="shared" si="25"/>
        <v>44.898316218664299</v>
      </c>
      <c r="Q48" s="12">
        <f t="shared" si="26"/>
        <v>10.775595892479432</v>
      </c>
      <c r="R48" s="9">
        <f t="shared" si="27"/>
        <v>14.125500000000001</v>
      </c>
      <c r="S48" s="13">
        <f t="shared" si="28"/>
        <v>0.76284704205015264</v>
      </c>
      <c r="T48" s="2">
        <f t="shared" si="29"/>
        <v>0.43</v>
      </c>
      <c r="U48" s="14">
        <f t="shared" si="30"/>
        <v>0.32802422808156562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0.34792422808156559</v>
      </c>
      <c r="AR48" s="9">
        <f t="shared" si="35"/>
        <v>136.875</v>
      </c>
      <c r="AS48" s="1">
        <f t="shared" si="36"/>
        <v>0.24</v>
      </c>
      <c r="AT48" s="1">
        <f t="shared" si="37"/>
        <v>1299.4166666666667</v>
      </c>
      <c r="AU48" s="1">
        <f t="shared" si="38"/>
        <v>99504628.316757739</v>
      </c>
    </row>
    <row r="49" spans="1:48" x14ac:dyDescent="0.15">
      <c r="C49" s="7">
        <v>7</v>
      </c>
      <c r="D49" s="8">
        <v>26.095420191612899</v>
      </c>
      <c r="E49" s="10">
        <f t="shared" si="39"/>
        <v>23.327513482000001</v>
      </c>
      <c r="F49" s="7" t="s">
        <v>83</v>
      </c>
      <c r="G49" s="1">
        <v>8</v>
      </c>
      <c r="H49" s="9">
        <f t="shared" si="20"/>
        <v>26.095420191612899</v>
      </c>
      <c r="I49" s="9">
        <f t="shared" si="21"/>
        <v>299.24542019161288</v>
      </c>
      <c r="J49" s="9">
        <f t="shared" si="22"/>
        <v>0.39013319703406757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169.89297230511917</v>
      </c>
      <c r="P49" s="9">
        <f t="shared" si="25"/>
        <v>66.280888439016437</v>
      </c>
      <c r="Q49" s="12">
        <f t="shared" si="26"/>
        <v>15.907413225363944</v>
      </c>
      <c r="R49" s="9">
        <f t="shared" si="27"/>
        <v>14.125500000000001</v>
      </c>
      <c r="S49" s="13">
        <f t="shared" si="28"/>
        <v>1.126148683258217</v>
      </c>
      <c r="T49" s="2">
        <f t="shared" si="29"/>
        <v>0.43</v>
      </c>
      <c r="U49" s="14">
        <f t="shared" si="30"/>
        <v>0.48424393380103331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0.50414393380103328</v>
      </c>
      <c r="AR49" s="9">
        <f t="shared" si="35"/>
        <v>136.875</v>
      </c>
      <c r="AS49" s="1">
        <f t="shared" si="36"/>
        <v>0.24</v>
      </c>
      <c r="AT49" s="1">
        <f t="shared" si="37"/>
        <v>1299.4166666666667</v>
      </c>
      <c r="AU49" s="1">
        <f t="shared" si="38"/>
        <v>144182700.43343917</v>
      </c>
    </row>
    <row r="50" spans="1:48" x14ac:dyDescent="0.15">
      <c r="C50" s="7">
        <v>8</v>
      </c>
      <c r="D50" s="8">
        <v>27.173869604516099</v>
      </c>
      <c r="E50" s="10">
        <f t="shared" si="39"/>
        <v>26.095420191612899</v>
      </c>
      <c r="F50" s="7" t="s">
        <v>83</v>
      </c>
      <c r="G50" s="1">
        <v>9</v>
      </c>
      <c r="H50" s="9">
        <f t="shared" si="20"/>
        <v>27.173869604516099</v>
      </c>
      <c r="I50" s="9">
        <f t="shared" si="21"/>
        <v>300.32386960451606</v>
      </c>
      <c r="J50" s="9">
        <f t="shared" si="22"/>
        <v>0.43848692581305254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162.46833386610274</v>
      </c>
      <c r="P50" s="9">
        <f t="shared" si="25"/>
        <v>71.240240258916046</v>
      </c>
      <c r="Q50" s="12">
        <f t="shared" si="26"/>
        <v>17.097657662139852</v>
      </c>
      <c r="R50" s="9">
        <f t="shared" si="27"/>
        <v>14.125500000000001</v>
      </c>
      <c r="S50" s="13">
        <f t="shared" si="28"/>
        <v>1.2104107933977453</v>
      </c>
      <c r="T50" s="2">
        <f t="shared" si="29"/>
        <v>0.43</v>
      </c>
      <c r="U50" s="14">
        <f t="shared" si="30"/>
        <v>0.52047664116103043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0.54037664116103046</v>
      </c>
      <c r="AR50" s="9">
        <f t="shared" si="35"/>
        <v>136.875</v>
      </c>
      <c r="AS50" s="1">
        <f t="shared" si="36"/>
        <v>0.24</v>
      </c>
      <c r="AT50" s="1">
        <f t="shared" si="37"/>
        <v>1299.4166666666667</v>
      </c>
      <c r="AU50" s="1">
        <f t="shared" si="38"/>
        <v>154545077.60575026</v>
      </c>
    </row>
    <row r="51" spans="1:48" x14ac:dyDescent="0.15">
      <c r="C51" s="7">
        <v>9</v>
      </c>
      <c r="D51" s="8">
        <v>24.9538268473333</v>
      </c>
      <c r="E51" s="10">
        <f t="shared" si="39"/>
        <v>27.173869604516099</v>
      </c>
      <c r="F51" s="7" t="s">
        <v>83</v>
      </c>
      <c r="G51" s="1">
        <v>10</v>
      </c>
      <c r="H51" s="9">
        <f t="shared" si="20"/>
        <v>24.9538268473333</v>
      </c>
      <c r="I51" s="9">
        <f t="shared" si="21"/>
        <v>298.10382684733327</v>
      </c>
      <c r="J51" s="9">
        <f t="shared" si="22"/>
        <v>0.34442769003702722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150.08434360718667</v>
      </c>
      <c r="P51" s="9">
        <f t="shared" si="25"/>
        <v>51.693203779346781</v>
      </c>
      <c r="Q51" s="12">
        <f t="shared" si="26"/>
        <v>12.406368907043227</v>
      </c>
      <c r="R51" s="9">
        <f t="shared" si="27"/>
        <v>14.125500000000001</v>
      </c>
      <c r="S51" s="13">
        <f t="shared" si="28"/>
        <v>0.87829591214776304</v>
      </c>
      <c r="T51" s="2">
        <f t="shared" si="29"/>
        <v>0.43</v>
      </c>
      <c r="U51" s="14">
        <f t="shared" si="30"/>
        <v>0.37766724222353809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0.39756724222353806</v>
      </c>
      <c r="AR51" s="9">
        <f t="shared" si="35"/>
        <v>136.875</v>
      </c>
      <c r="AS51" s="1">
        <f t="shared" si="36"/>
        <v>0.24</v>
      </c>
      <c r="AT51" s="1">
        <f t="shared" si="37"/>
        <v>1299.4166666666667</v>
      </c>
      <c r="AU51" s="1">
        <f t="shared" si="38"/>
        <v>113702287.66907649</v>
      </c>
    </row>
    <row r="52" spans="1:48" x14ac:dyDescent="0.15">
      <c r="C52" s="7">
        <v>10</v>
      </c>
      <c r="D52" s="8">
        <v>23.131133569999999</v>
      </c>
      <c r="E52" s="10">
        <f t="shared" si="39"/>
        <v>24.9538268473333</v>
      </c>
      <c r="F52" s="7" t="s">
        <v>83</v>
      </c>
      <c r="G52" s="1">
        <v>11</v>
      </c>
      <c r="H52" s="9">
        <f t="shared" si="20"/>
        <v>23.131133569999999</v>
      </c>
      <c r="I52" s="9">
        <f t="shared" si="21"/>
        <v>296.28113356999995</v>
      </c>
      <c r="J52" s="9">
        <f t="shared" si="22"/>
        <v>0.28172971242086847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93.471582836447894</v>
      </c>
      <c r="O52" s="9">
        <f t="shared" si="40"/>
        <v>63.775806991391974</v>
      </c>
      <c r="P52" s="9">
        <f t="shared" si="25"/>
        <v>17.967539763093672</v>
      </c>
      <c r="Q52" s="12">
        <f t="shared" si="26"/>
        <v>4.3122095431424814</v>
      </c>
      <c r="R52" s="9">
        <f t="shared" si="27"/>
        <v>14.125500000000001</v>
      </c>
      <c r="S52" s="13">
        <f t="shared" si="28"/>
        <v>0.30527836488212673</v>
      </c>
      <c r="T52" s="2">
        <f t="shared" si="29"/>
        <v>0.43</v>
      </c>
      <c r="U52" s="14">
        <f t="shared" si="30"/>
        <v>0.1312696968993145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0.1511696968993145</v>
      </c>
      <c r="AR52" s="9">
        <f t="shared" si="35"/>
        <v>136.875</v>
      </c>
      <c r="AS52" s="1">
        <f t="shared" si="36"/>
        <v>0.24</v>
      </c>
      <c r="AT52" s="1">
        <f t="shared" si="37"/>
        <v>1299.4166666666667</v>
      </c>
      <c r="AU52" s="1">
        <f t="shared" si="38"/>
        <v>43233794.282348238</v>
      </c>
    </row>
    <row r="53" spans="1:48" x14ac:dyDescent="0.15">
      <c r="C53" s="7">
        <v>11</v>
      </c>
      <c r="D53" s="8">
        <v>20.083442444666701</v>
      </c>
      <c r="E53" s="10">
        <f t="shared" si="39"/>
        <v>23.131133569999999</v>
      </c>
      <c r="F53" s="7" t="s">
        <v>85</v>
      </c>
      <c r="G53" s="1">
        <v>12</v>
      </c>
      <c r="H53" s="9">
        <f t="shared" si="20"/>
        <v>20.083442444666701</v>
      </c>
      <c r="I53" s="9">
        <f t="shared" si="21"/>
        <v>293.23344244466671</v>
      </c>
      <c r="J53" s="9">
        <f t="shared" si="22"/>
        <v>0.20021392176754652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104.66451722829831</v>
      </c>
      <c r="P53" s="9">
        <f t="shared" si="25"/>
        <v>20.955293464184543</v>
      </c>
      <c r="Q53" s="12">
        <f t="shared" si="26"/>
        <v>5.0292704314042904</v>
      </c>
      <c r="R53" s="9">
        <f t="shared" si="27"/>
        <v>14.125500000000001</v>
      </c>
      <c r="S53" s="13">
        <f t="shared" si="28"/>
        <v>0.3560419405616998</v>
      </c>
      <c r="T53" s="2">
        <f t="shared" si="29"/>
        <v>0.43</v>
      </c>
      <c r="U53" s="14">
        <f t="shared" si="30"/>
        <v>0.15309803444153092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0.17299803444153092</v>
      </c>
      <c r="AR53" s="9">
        <f t="shared" si="35"/>
        <v>136.875</v>
      </c>
      <c r="AS53" s="1">
        <f t="shared" si="36"/>
        <v>0.24</v>
      </c>
      <c r="AT53" s="1">
        <f t="shared" si="37"/>
        <v>1299.4166666666667</v>
      </c>
      <c r="AU53" s="1">
        <f t="shared" si="38"/>
        <v>49476592.106136978</v>
      </c>
      <c r="AV53" s="1">
        <f>SUM(AU42:AU53)</f>
        <v>802647500.12576151</v>
      </c>
    </row>
    <row r="54" spans="1:48" x14ac:dyDescent="0.15">
      <c r="C54" s="7">
        <v>12</v>
      </c>
      <c r="D54" s="8">
        <v>15.773854212258099</v>
      </c>
      <c r="E54" s="10">
        <f t="shared" si="39"/>
        <v>20.083442444666701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15.8823808970968</v>
      </c>
      <c r="E58" s="7"/>
      <c r="F58" s="7"/>
      <c r="G58" s="1">
        <v>1</v>
      </c>
      <c r="H58" s="9">
        <f t="shared" ref="H58:H69" si="41">E59</f>
        <v>15.8823808970968</v>
      </c>
      <c r="I58" s="9">
        <f t="shared" ref="I58:I69" si="42">H58+273.15</f>
        <v>289.0323808970968</v>
      </c>
      <c r="J58" s="9">
        <f t="shared" ref="J58:J69" si="43">EXP(($C$15*(I58-$C$13))/($C$16*I58*$C$13))</f>
        <v>0.1235635814318374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1.2327526640849646E-2</v>
      </c>
      <c r="Q58" s="12">
        <f t="shared" ref="Q58:Q69" si="47">P58*$B$60</f>
        <v>2.3422300617614326E-3</v>
      </c>
      <c r="R58" s="9">
        <f t="shared" ref="R58:R69" si="48">L58*$B$60</f>
        <v>1.8955666666666669E-2</v>
      </c>
      <c r="S58" s="13">
        <f t="shared" ref="S58:S69" si="49">Q58/R58</f>
        <v>0.12356358143183739</v>
      </c>
      <c r="T58" s="2">
        <f t="shared" ref="T58:T69" si="50">$B$59/100</f>
        <v>0.01</v>
      </c>
      <c r="U58" s="14">
        <f t="shared" ref="U58:U69" si="51">S58*T58</f>
        <v>1.2356358143183739E-3</v>
      </c>
      <c r="V58" s="13"/>
      <c r="W58" s="2"/>
      <c r="X58" s="14"/>
      <c r="Y58" s="2">
        <v>0.04</v>
      </c>
      <c r="Z58" s="2">
        <v>0.21</v>
      </c>
      <c r="AA58" s="2">
        <f t="shared" ref="AA58:AA69" si="52">Y58*Z58</f>
        <v>8.3999999999999995E-3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0.78</v>
      </c>
      <c r="AP58" s="2">
        <f t="shared" ref="AP58:AP69" si="53">AO58*AN58</f>
        <v>1.17E-2</v>
      </c>
      <c r="AQ58" s="1">
        <f t="shared" ref="AQ58:AQ69" si="54">(AP58+AM58+AD58+AA58+U58+X58+AG58+AJ58)</f>
        <v>2.1335635814318375E-2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974.75</v>
      </c>
      <c r="AU58" s="1">
        <f t="shared" ref="AU58:AU69" si="58">AT58*10000*AS58*0.67*AR58*AQ58</f>
        <v>264126.93957735313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13.444203982258101</v>
      </c>
      <c r="E59" s="10">
        <f t="shared" ref="E59:E70" si="59">D58</f>
        <v>15.8823808970968</v>
      </c>
      <c r="F59" s="7" t="s">
        <v>83</v>
      </c>
      <c r="G59" s="1">
        <v>2</v>
      </c>
      <c r="H59" s="9">
        <f t="shared" si="41"/>
        <v>13.444203982258101</v>
      </c>
      <c r="I59" s="9">
        <f t="shared" si="42"/>
        <v>286.59420398225808</v>
      </c>
      <c r="J59" s="9">
        <f t="shared" si="43"/>
        <v>9.2773576645703945E-2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0.18720580669248368</v>
      </c>
      <c r="P59" s="9">
        <f t="shared" si="46"/>
        <v>1.736775225570597E-2</v>
      </c>
      <c r="Q59" s="12">
        <f t="shared" si="47"/>
        <v>3.2998729285841346E-3</v>
      </c>
      <c r="R59" s="9">
        <f t="shared" si="48"/>
        <v>1.8955666666666669E-2</v>
      </c>
      <c r="S59" s="13">
        <f t="shared" si="49"/>
        <v>0.17408371789882363</v>
      </c>
      <c r="T59" s="2">
        <f t="shared" si="50"/>
        <v>0.01</v>
      </c>
      <c r="U59" s="14">
        <f t="shared" si="51"/>
        <v>1.7408371789882362E-3</v>
      </c>
      <c r="V59" s="13"/>
      <c r="W59" s="2"/>
      <c r="X59" s="14"/>
      <c r="Y59" s="2">
        <v>0.04</v>
      </c>
      <c r="Z59" s="2">
        <v>0.21</v>
      </c>
      <c r="AA59" s="2">
        <f t="shared" si="52"/>
        <v>8.3999999999999995E-3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0.78</v>
      </c>
      <c r="AP59" s="2">
        <f t="shared" si="53"/>
        <v>1.17E-2</v>
      </c>
      <c r="AQ59" s="1">
        <f t="shared" si="54"/>
        <v>2.1840837178988236E-2</v>
      </c>
      <c r="AR59" s="9">
        <f t="shared" si="55"/>
        <v>9.9766666666666666</v>
      </c>
      <c r="AS59" s="1">
        <f t="shared" si="56"/>
        <v>0.19</v>
      </c>
      <c r="AT59" s="1">
        <f t="shared" si="57"/>
        <v>974.75</v>
      </c>
      <c r="AU59" s="1">
        <f t="shared" si="58"/>
        <v>270381.1375530705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12.0033116252069</v>
      </c>
      <c r="E60" s="10">
        <f t="shared" si="59"/>
        <v>13.444203982258101</v>
      </c>
      <c r="F60" s="7" t="s">
        <v>83</v>
      </c>
      <c r="G60" s="1">
        <v>3</v>
      </c>
      <c r="H60" s="9">
        <f t="shared" si="41"/>
        <v>12.0033116252069</v>
      </c>
      <c r="I60" s="9">
        <f t="shared" si="42"/>
        <v>285.15331162520687</v>
      </c>
      <c r="J60" s="9">
        <f t="shared" si="43"/>
        <v>7.813898258872759E-2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0.26960472110344436</v>
      </c>
      <c r="P60" s="9">
        <f t="shared" si="46"/>
        <v>2.1066638608140797E-2</v>
      </c>
      <c r="Q60" s="12">
        <f t="shared" si="47"/>
        <v>4.0026613355467512E-3</v>
      </c>
      <c r="R60" s="9">
        <f t="shared" si="48"/>
        <v>1.8955666666666669E-2</v>
      </c>
      <c r="S60" s="13">
        <f t="shared" si="49"/>
        <v>0.21115909062620239</v>
      </c>
      <c r="T60" s="2">
        <f t="shared" si="50"/>
        <v>0.01</v>
      </c>
      <c r="U60" s="14">
        <f t="shared" si="51"/>
        <v>2.1115909062620238E-3</v>
      </c>
      <c r="V60" s="13"/>
      <c r="W60" s="2"/>
      <c r="X60" s="14"/>
      <c r="Y60" s="2">
        <v>0.04</v>
      </c>
      <c r="Z60" s="2">
        <v>0.21</v>
      </c>
      <c r="AA60" s="2">
        <f t="shared" si="52"/>
        <v>8.3999999999999995E-3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0.78</v>
      </c>
      <c r="AP60" s="2">
        <f t="shared" si="53"/>
        <v>1.17E-2</v>
      </c>
      <c r="AQ60" s="1">
        <f t="shared" si="54"/>
        <v>2.2211590906262024E-2</v>
      </c>
      <c r="AR60" s="9">
        <f t="shared" si="55"/>
        <v>9.9766666666666666</v>
      </c>
      <c r="AS60" s="1">
        <f t="shared" si="56"/>
        <v>0.19</v>
      </c>
      <c r="AT60" s="1">
        <f t="shared" si="57"/>
        <v>974.75</v>
      </c>
      <c r="AU60" s="1">
        <f t="shared" si="58"/>
        <v>274970.92565097212</v>
      </c>
    </row>
    <row r="61" spans="1:48" x14ac:dyDescent="0.15">
      <c r="C61" s="7">
        <v>3</v>
      </c>
      <c r="D61" s="8">
        <v>14.2499918593548</v>
      </c>
      <c r="E61" s="10">
        <f t="shared" si="59"/>
        <v>12.0033116252069</v>
      </c>
      <c r="F61" s="7" t="s">
        <v>83</v>
      </c>
      <c r="G61" s="1">
        <v>4</v>
      </c>
      <c r="H61" s="9">
        <f t="shared" si="41"/>
        <v>14.2499918593548</v>
      </c>
      <c r="I61" s="9">
        <f t="shared" si="42"/>
        <v>287.39999185935477</v>
      </c>
      <c r="J61" s="9">
        <f t="shared" si="43"/>
        <v>0.1020451815103863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0.34830474916197024</v>
      </c>
      <c r="P61" s="9">
        <f t="shared" si="46"/>
        <v>3.5542821349162826E-2</v>
      </c>
      <c r="Q61" s="12">
        <f t="shared" si="47"/>
        <v>6.753136056340937E-3</v>
      </c>
      <c r="R61" s="9">
        <f t="shared" si="48"/>
        <v>1.8955666666666669E-2</v>
      </c>
      <c r="S61" s="13">
        <f t="shared" si="49"/>
        <v>0.35625948562475263</v>
      </c>
      <c r="T61" s="2">
        <f t="shared" si="50"/>
        <v>0.01</v>
      </c>
      <c r="U61" s="14">
        <f t="shared" si="51"/>
        <v>3.5625948562475265E-3</v>
      </c>
      <c r="V61" s="13"/>
      <c r="W61" s="2"/>
      <c r="X61" s="14"/>
      <c r="Y61" s="2">
        <v>0.04</v>
      </c>
      <c r="Z61" s="2">
        <v>0.21</v>
      </c>
      <c r="AA61" s="2">
        <f t="shared" si="52"/>
        <v>8.3999999999999995E-3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1.4999999999999999E-2</v>
      </c>
      <c r="AO61" s="2">
        <v>0.78</v>
      </c>
      <c r="AP61" s="2">
        <f t="shared" si="53"/>
        <v>1.17E-2</v>
      </c>
      <c r="AQ61" s="1">
        <f t="shared" si="54"/>
        <v>2.3662594856247526E-2</v>
      </c>
      <c r="AR61" s="9">
        <f t="shared" si="55"/>
        <v>9.9766666666666666</v>
      </c>
      <c r="AS61" s="1">
        <f t="shared" si="56"/>
        <v>0.19</v>
      </c>
      <c r="AT61" s="1">
        <f t="shared" si="57"/>
        <v>974.75</v>
      </c>
      <c r="AU61" s="1">
        <f t="shared" si="58"/>
        <v>292933.79471940279</v>
      </c>
    </row>
    <row r="62" spans="1:48" x14ac:dyDescent="0.15">
      <c r="C62" s="7">
        <v>4</v>
      </c>
      <c r="D62" s="8">
        <v>16.335338703000001</v>
      </c>
      <c r="E62" s="10">
        <f t="shared" si="59"/>
        <v>14.2499918593548</v>
      </c>
      <c r="F62" s="7" t="s">
        <v>83</v>
      </c>
      <c r="G62" s="1">
        <v>5</v>
      </c>
      <c r="H62" s="9">
        <f t="shared" si="41"/>
        <v>16.335338703000001</v>
      </c>
      <c r="I62" s="9">
        <f t="shared" si="42"/>
        <v>289.48533870299997</v>
      </c>
      <c r="J62" s="9">
        <f t="shared" si="43"/>
        <v>0.13025144230403729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0.29712383142216703</v>
      </c>
      <c r="O62" s="9">
        <f t="shared" si="60"/>
        <v>0.11540476305730707</v>
      </c>
      <c r="P62" s="9">
        <f t="shared" si="46"/>
        <v>1.5031636836969927E-2</v>
      </c>
      <c r="Q62" s="12">
        <f t="shared" si="47"/>
        <v>2.856010999024286E-3</v>
      </c>
      <c r="R62" s="9">
        <f t="shared" si="48"/>
        <v>1.8955666666666669E-2</v>
      </c>
      <c r="S62" s="13">
        <f t="shared" si="49"/>
        <v>0.15066792686571925</v>
      </c>
      <c r="T62" s="2">
        <f t="shared" si="50"/>
        <v>0.01</v>
      </c>
      <c r="U62" s="14">
        <f t="shared" si="51"/>
        <v>1.5066792686571925E-3</v>
      </c>
      <c r="V62" s="13"/>
      <c r="W62" s="2"/>
      <c r="X62" s="14"/>
      <c r="Y62" s="2">
        <v>0.05</v>
      </c>
      <c r="Z62" s="2">
        <v>0.21</v>
      </c>
      <c r="AA62" s="2">
        <f t="shared" si="52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3"/>
        <v>1.5600000000000001E-2</v>
      </c>
      <c r="AQ62" s="1">
        <f t="shared" si="54"/>
        <v>2.7606679268657196E-2</v>
      </c>
      <c r="AR62" s="9">
        <f t="shared" si="55"/>
        <v>9.9766666666666666</v>
      </c>
      <c r="AS62" s="1">
        <f t="shared" si="56"/>
        <v>0.19</v>
      </c>
      <c r="AT62" s="1">
        <f t="shared" si="57"/>
        <v>974.75</v>
      </c>
      <c r="AU62" s="1">
        <f t="shared" si="58"/>
        <v>341760.03802195285</v>
      </c>
    </row>
    <row r="63" spans="1:48" x14ac:dyDescent="0.15">
      <c r="C63" s="7">
        <v>5</v>
      </c>
      <c r="D63" s="8">
        <v>19.038107353870998</v>
      </c>
      <c r="E63" s="10">
        <f t="shared" si="59"/>
        <v>16.335338703000001</v>
      </c>
      <c r="F63" s="7" t="s">
        <v>85</v>
      </c>
      <c r="G63" s="1">
        <v>6</v>
      </c>
      <c r="H63" s="9">
        <f t="shared" si="41"/>
        <v>19.038107353870998</v>
      </c>
      <c r="I63" s="9">
        <f t="shared" si="42"/>
        <v>292.18810735387098</v>
      </c>
      <c r="J63" s="9">
        <f t="shared" si="43"/>
        <v>0.17778806548422862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0.20013979288700381</v>
      </c>
      <c r="P63" s="9">
        <f t="shared" si="46"/>
        <v>3.5582466603794591E-2</v>
      </c>
      <c r="Q63" s="12">
        <f t="shared" si="47"/>
        <v>6.7606686547209719E-3</v>
      </c>
      <c r="R63" s="9">
        <f t="shared" si="48"/>
        <v>1.8955666666666669E-2</v>
      </c>
      <c r="S63" s="13">
        <f t="shared" si="49"/>
        <v>0.35665686539052371</v>
      </c>
      <c r="T63" s="2">
        <f t="shared" si="50"/>
        <v>0.01</v>
      </c>
      <c r="U63" s="14">
        <f t="shared" si="51"/>
        <v>3.5665686539052372E-3</v>
      </c>
      <c r="V63" s="13"/>
      <c r="W63" s="2"/>
      <c r="X63" s="14"/>
      <c r="Y63" s="2">
        <v>0.05</v>
      </c>
      <c r="Z63" s="2">
        <v>0.21</v>
      </c>
      <c r="AA63" s="2">
        <f t="shared" si="52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3"/>
        <v>1.5600000000000001E-2</v>
      </c>
      <c r="AQ63" s="1">
        <f t="shared" si="54"/>
        <v>2.966656865390524E-2</v>
      </c>
      <c r="AR63" s="9">
        <f t="shared" si="55"/>
        <v>9.9766666666666666</v>
      </c>
      <c r="AS63" s="1">
        <f t="shared" si="56"/>
        <v>0.19</v>
      </c>
      <c r="AT63" s="1">
        <f t="shared" si="57"/>
        <v>974.75</v>
      </c>
      <c r="AU63" s="1">
        <f t="shared" si="58"/>
        <v>367260.67385621811</v>
      </c>
    </row>
    <row r="64" spans="1:48" x14ac:dyDescent="0.15">
      <c r="C64" s="7">
        <v>6</v>
      </c>
      <c r="D64" s="8">
        <v>23.327513482000001</v>
      </c>
      <c r="E64" s="10">
        <f t="shared" si="59"/>
        <v>19.038107353870998</v>
      </c>
      <c r="F64" s="7" t="s">
        <v>83</v>
      </c>
      <c r="G64" s="1">
        <v>7</v>
      </c>
      <c r="H64" s="9">
        <f t="shared" si="41"/>
        <v>23.327513482000001</v>
      </c>
      <c r="I64" s="9">
        <f t="shared" si="42"/>
        <v>296.47751348199995</v>
      </c>
      <c r="J64" s="9">
        <f t="shared" si="43"/>
        <v>0.2879296189215122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0.26432399294987585</v>
      </c>
      <c r="P64" s="9">
        <f t="shared" si="46"/>
        <v>7.6106706561870227E-2</v>
      </c>
      <c r="Q64" s="12">
        <f t="shared" si="47"/>
        <v>1.4460274246755344E-2</v>
      </c>
      <c r="R64" s="9">
        <f t="shared" si="48"/>
        <v>1.8955666666666669E-2</v>
      </c>
      <c r="S64" s="13">
        <f t="shared" si="49"/>
        <v>0.76284704205015252</v>
      </c>
      <c r="T64" s="2">
        <f t="shared" si="50"/>
        <v>0.01</v>
      </c>
      <c r="U64" s="14">
        <f t="shared" si="51"/>
        <v>7.6284704205015251E-3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3.3728470420501526E-2</v>
      </c>
      <c r="AR64" s="9">
        <f t="shared" si="55"/>
        <v>9.9766666666666666</v>
      </c>
      <c r="AS64" s="1">
        <f t="shared" si="56"/>
        <v>0.19</v>
      </c>
      <c r="AT64" s="1">
        <f t="shared" si="57"/>
        <v>974.75</v>
      </c>
      <c r="AU64" s="1">
        <f t="shared" si="58"/>
        <v>417545.45054681593</v>
      </c>
    </row>
    <row r="65" spans="1:48" x14ac:dyDescent="0.15">
      <c r="C65" s="7">
        <v>7</v>
      </c>
      <c r="D65" s="8">
        <v>26.095420191612899</v>
      </c>
      <c r="E65" s="10">
        <f t="shared" si="59"/>
        <v>23.327513482000001</v>
      </c>
      <c r="F65" s="7" t="s">
        <v>83</v>
      </c>
      <c r="G65" s="1">
        <v>8</v>
      </c>
      <c r="H65" s="9">
        <f t="shared" si="41"/>
        <v>26.095420191612899</v>
      </c>
      <c r="I65" s="9">
        <f t="shared" si="42"/>
        <v>299.24542019161288</v>
      </c>
      <c r="J65" s="9">
        <f t="shared" si="43"/>
        <v>0.39013319703406757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0.28798395305467228</v>
      </c>
      <c r="P65" s="9">
        <f t="shared" si="46"/>
        <v>0.11235210029972813</v>
      </c>
      <c r="Q65" s="12">
        <f t="shared" si="47"/>
        <v>2.1346899056948344E-2</v>
      </c>
      <c r="R65" s="9">
        <f t="shared" si="48"/>
        <v>1.8955666666666669E-2</v>
      </c>
      <c r="S65" s="13">
        <f t="shared" si="49"/>
        <v>1.126148683258217</v>
      </c>
      <c r="T65" s="2">
        <f t="shared" si="50"/>
        <v>0.01</v>
      </c>
      <c r="U65" s="14">
        <f t="shared" si="51"/>
        <v>1.1261486832582171E-2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3.7361486832582169E-2</v>
      </c>
      <c r="AR65" s="9">
        <f t="shared" si="55"/>
        <v>9.9766666666666666</v>
      </c>
      <c r="AS65" s="1">
        <f t="shared" si="56"/>
        <v>0.19</v>
      </c>
      <c r="AT65" s="1">
        <f t="shared" si="57"/>
        <v>974.75</v>
      </c>
      <c r="AU65" s="1">
        <f t="shared" si="58"/>
        <v>462520.79202284466</v>
      </c>
    </row>
    <row r="66" spans="1:48" x14ac:dyDescent="0.15">
      <c r="C66" s="7">
        <v>8</v>
      </c>
      <c r="D66" s="8">
        <v>27.173869604516099</v>
      </c>
      <c r="E66" s="10">
        <f t="shared" si="59"/>
        <v>26.095420191612899</v>
      </c>
      <c r="F66" s="7" t="s">
        <v>83</v>
      </c>
      <c r="G66" s="1">
        <v>9</v>
      </c>
      <c r="H66" s="9">
        <f t="shared" si="41"/>
        <v>27.173869604516099</v>
      </c>
      <c r="I66" s="9">
        <f t="shared" si="42"/>
        <v>300.32386960451606</v>
      </c>
      <c r="J66" s="9">
        <f t="shared" si="43"/>
        <v>0.43848692581305254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0.27539851942161081</v>
      </c>
      <c r="P66" s="9">
        <f t="shared" si="46"/>
        <v>0.12075865015464837</v>
      </c>
      <c r="Q66" s="12">
        <f t="shared" si="47"/>
        <v>2.294414352938319E-2</v>
      </c>
      <c r="R66" s="9">
        <f t="shared" si="48"/>
        <v>1.8955666666666669E-2</v>
      </c>
      <c r="S66" s="13">
        <f t="shared" si="49"/>
        <v>1.210410793397745</v>
      </c>
      <c r="T66" s="2">
        <f t="shared" si="50"/>
        <v>0.01</v>
      </c>
      <c r="U66" s="14">
        <f t="shared" si="51"/>
        <v>1.210410793397745E-2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3.8204107933977452E-2</v>
      </c>
      <c r="AR66" s="9">
        <f t="shared" si="55"/>
        <v>9.9766666666666666</v>
      </c>
      <c r="AS66" s="1">
        <f t="shared" si="56"/>
        <v>0.19</v>
      </c>
      <c r="AT66" s="1">
        <f t="shared" si="57"/>
        <v>974.75</v>
      </c>
      <c r="AU66" s="1">
        <f t="shared" si="58"/>
        <v>472952.11615453399</v>
      </c>
    </row>
    <row r="67" spans="1:48" x14ac:dyDescent="0.15">
      <c r="C67" s="7">
        <v>9</v>
      </c>
      <c r="D67" s="8">
        <v>24.9538268473333</v>
      </c>
      <c r="E67" s="10">
        <f t="shared" si="59"/>
        <v>27.173869604516099</v>
      </c>
      <c r="F67" s="7" t="s">
        <v>83</v>
      </c>
      <c r="G67" s="1">
        <v>10</v>
      </c>
      <c r="H67" s="9">
        <f t="shared" si="41"/>
        <v>24.9538268473333</v>
      </c>
      <c r="I67" s="9">
        <f t="shared" si="42"/>
        <v>298.10382684733327</v>
      </c>
      <c r="J67" s="9">
        <f t="shared" si="43"/>
        <v>0.34442769003702722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0.25440653593362911</v>
      </c>
      <c r="P67" s="9">
        <f t="shared" si="46"/>
        <v>8.7624655501941831E-2</v>
      </c>
      <c r="Q67" s="12">
        <f t="shared" si="47"/>
        <v>1.6648684545368948E-2</v>
      </c>
      <c r="R67" s="9">
        <f t="shared" si="48"/>
        <v>1.8955666666666669E-2</v>
      </c>
      <c r="S67" s="13">
        <f t="shared" si="49"/>
        <v>0.87829591214776304</v>
      </c>
      <c r="T67" s="2">
        <f t="shared" si="50"/>
        <v>0.01</v>
      </c>
      <c r="U67" s="14">
        <f t="shared" si="51"/>
        <v>8.7829591214776299E-3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3.4882959121477632E-2</v>
      </c>
      <c r="AR67" s="9">
        <f t="shared" si="55"/>
        <v>9.9766666666666666</v>
      </c>
      <c r="AS67" s="1">
        <f t="shared" si="56"/>
        <v>0.19</v>
      </c>
      <c r="AT67" s="1">
        <f t="shared" si="57"/>
        <v>974.75</v>
      </c>
      <c r="AU67" s="1">
        <f t="shared" si="58"/>
        <v>431837.57523525914</v>
      </c>
    </row>
    <row r="68" spans="1:48" x14ac:dyDescent="0.15">
      <c r="C68" s="7">
        <v>10</v>
      </c>
      <c r="D68" s="8">
        <v>23.131133569999999</v>
      </c>
      <c r="E68" s="10">
        <f t="shared" si="59"/>
        <v>24.9538268473333</v>
      </c>
      <c r="F68" s="7" t="s">
        <v>83</v>
      </c>
      <c r="G68" s="1">
        <v>11</v>
      </c>
      <c r="H68" s="9">
        <f t="shared" si="41"/>
        <v>23.131133569999999</v>
      </c>
      <c r="I68" s="9">
        <f t="shared" si="42"/>
        <v>296.28113356999995</v>
      </c>
      <c r="J68" s="9">
        <f t="shared" si="43"/>
        <v>0.28172971242086847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0.15844278641010293</v>
      </c>
      <c r="O68" s="9">
        <f t="shared" si="60"/>
        <v>0.10810576068825103</v>
      </c>
      <c r="P68" s="9">
        <f t="shared" si="46"/>
        <v>3.0456604869740191E-2</v>
      </c>
      <c r="Q68" s="12">
        <f t="shared" si="47"/>
        <v>5.7867549252506364E-3</v>
      </c>
      <c r="R68" s="9">
        <f t="shared" si="48"/>
        <v>1.8955666666666669E-2</v>
      </c>
      <c r="S68" s="13">
        <f t="shared" si="49"/>
        <v>0.30527836488212684</v>
      </c>
      <c r="T68" s="2">
        <f t="shared" si="50"/>
        <v>0.01</v>
      </c>
      <c r="U68" s="14">
        <f t="shared" si="51"/>
        <v>3.0527836488212683E-3</v>
      </c>
      <c r="V68" s="13"/>
      <c r="W68" s="2"/>
      <c r="X68" s="14"/>
      <c r="Y68" s="2">
        <v>0.05</v>
      </c>
      <c r="Z68" s="2">
        <v>0.21</v>
      </c>
      <c r="AA68" s="2">
        <f t="shared" si="52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3"/>
        <v>1.5600000000000001E-2</v>
      </c>
      <c r="AQ68" s="1">
        <f t="shared" si="54"/>
        <v>2.9152783648821269E-2</v>
      </c>
      <c r="AR68" s="9">
        <f t="shared" si="55"/>
        <v>9.9766666666666666</v>
      </c>
      <c r="AS68" s="1">
        <f t="shared" si="56"/>
        <v>0.19</v>
      </c>
      <c r="AT68" s="1">
        <f t="shared" si="57"/>
        <v>974.75</v>
      </c>
      <c r="AU68" s="1">
        <f t="shared" si="58"/>
        <v>360900.21372394997</v>
      </c>
    </row>
    <row r="69" spans="1:48" x14ac:dyDescent="0.15">
      <c r="C69" s="7">
        <v>11</v>
      </c>
      <c r="D69" s="8">
        <v>20.083442444666701</v>
      </c>
      <c r="E69" s="10">
        <f t="shared" si="59"/>
        <v>23.131133569999999</v>
      </c>
      <c r="F69" s="7" t="s">
        <v>85</v>
      </c>
      <c r="G69" s="1">
        <v>12</v>
      </c>
      <c r="H69" s="9">
        <f t="shared" si="41"/>
        <v>20.083442444666701</v>
      </c>
      <c r="I69" s="9">
        <f t="shared" si="42"/>
        <v>293.23344244466671</v>
      </c>
      <c r="J69" s="9">
        <f t="shared" si="43"/>
        <v>0.20021392176754652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0.17741582248517751</v>
      </c>
      <c r="P69" s="9">
        <f t="shared" si="46"/>
        <v>3.5521117603372253E-2</v>
      </c>
      <c r="Q69" s="12">
        <f t="shared" si="47"/>
        <v>6.7490123446407278E-3</v>
      </c>
      <c r="R69" s="9">
        <f t="shared" si="48"/>
        <v>1.8955666666666669E-2</v>
      </c>
      <c r="S69" s="13">
        <f t="shared" si="49"/>
        <v>0.35604194056169974</v>
      </c>
      <c r="T69" s="2">
        <f t="shared" si="50"/>
        <v>0.01</v>
      </c>
      <c r="U69" s="14">
        <f t="shared" si="51"/>
        <v>3.5604194056169975E-3</v>
      </c>
      <c r="V69" s="13"/>
      <c r="W69" s="2"/>
      <c r="X69" s="14"/>
      <c r="Y69" s="2">
        <v>0.05</v>
      </c>
      <c r="Z69" s="2">
        <v>0.21</v>
      </c>
      <c r="AA69" s="2">
        <f t="shared" si="52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3"/>
        <v>1.5600000000000001E-2</v>
      </c>
      <c r="AQ69" s="1">
        <f t="shared" si="54"/>
        <v>2.9660419405616999E-2</v>
      </c>
      <c r="AR69" s="9">
        <f t="shared" si="55"/>
        <v>9.9766666666666666</v>
      </c>
      <c r="AS69" s="1">
        <f t="shared" si="56"/>
        <v>0.19</v>
      </c>
      <c r="AT69" s="1">
        <f t="shared" si="57"/>
        <v>974.75</v>
      </c>
      <c r="AU69" s="1">
        <f t="shared" si="58"/>
        <v>367184.54853493831</v>
      </c>
      <c r="AV69" s="1">
        <f>SUM(AU58:AU69)</f>
        <v>4324374.2055973113</v>
      </c>
    </row>
    <row r="70" spans="1:48" x14ac:dyDescent="0.15">
      <c r="C70" s="7">
        <v>12</v>
      </c>
      <c r="D70" s="8">
        <v>15.773854212258099</v>
      </c>
      <c r="E70" s="10">
        <f t="shared" si="59"/>
        <v>20.083442444666701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15.8823808970968</v>
      </c>
      <c r="E73" s="7"/>
      <c r="F73" s="7"/>
      <c r="G73" s="1">
        <v>1</v>
      </c>
      <c r="H73" s="9">
        <f t="shared" ref="H73:H84" si="61">E74</f>
        <v>15.8823808970968</v>
      </c>
      <c r="I73" s="9">
        <f t="shared" ref="I73:I84" si="62">H73+273.15</f>
        <v>289.0323808970968</v>
      </c>
      <c r="J73" s="9">
        <f t="shared" ref="J73:J84" si="63">EXP(($C$15*(I73-$C$13))/($C$16*I73*$C$13))</f>
        <v>0.1235635814318374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1.3530212166786197E-2</v>
      </c>
      <c r="Q73" s="12">
        <f t="shared" ref="Q73:Q84" si="67">P73*$B$75</f>
        <v>2.4354381900215153E-3</v>
      </c>
      <c r="R73" s="9">
        <f t="shared" ref="R73:R84" si="68">L73*$B$75</f>
        <v>1.9710000000000002E-2</v>
      </c>
      <c r="S73" s="13">
        <f t="shared" ref="S73:S84" si="69">Q73/R73</f>
        <v>0.12356358143183739</v>
      </c>
      <c r="T73" s="2">
        <f t="shared" ref="T73:T84" si="70">$B$74/100</f>
        <v>0.01</v>
      </c>
      <c r="U73" s="14">
        <f t="shared" ref="U73:U84" si="71">S73*T73</f>
        <v>1.2356358143183739E-3</v>
      </c>
      <c r="V73" s="13"/>
      <c r="W73" s="2"/>
      <c r="X73" s="14"/>
      <c r="Y73" s="2">
        <v>0.04</v>
      </c>
      <c r="Z73" s="2">
        <v>0.27</v>
      </c>
      <c r="AA73" s="2">
        <f t="shared" ref="AA73:AA84" si="72">Y73*Z73</f>
        <v>1.0800000000000001E-2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0.72</v>
      </c>
      <c r="AP73" s="2">
        <f t="shared" ref="AP73:AP84" si="73">AO73*AN73</f>
        <v>1.0799999999999999E-2</v>
      </c>
      <c r="AQ73" s="1">
        <f t="shared" ref="AQ73:AQ84" si="74">(AP73+AM73+AD73+AA73+U73+X73+AG73+AJ73)</f>
        <v>2.2835635814318377E-2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403.91666666666669</v>
      </c>
      <c r="AU73" s="1">
        <f t="shared" ref="AU73:AU84" si="78">AT73*10000*AS73*0.67*AR73*AQ73</f>
        <v>121805.3345264275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13.444203982258101</v>
      </c>
      <c r="E74" s="10">
        <f t="shared" ref="E74:E85" si="79">D73</f>
        <v>15.8823808970968</v>
      </c>
      <c r="F74" s="7" t="s">
        <v>83</v>
      </c>
      <c r="G74" s="1">
        <v>2</v>
      </c>
      <c r="H74" s="9">
        <f t="shared" si="61"/>
        <v>13.444203982258101</v>
      </c>
      <c r="I74" s="9">
        <f t="shared" si="62"/>
        <v>286.59420398225808</v>
      </c>
      <c r="J74" s="9">
        <f t="shared" si="63"/>
        <v>9.2773576645703945E-2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0.20546978783321382</v>
      </c>
      <c r="P74" s="9">
        <f t="shared" si="66"/>
        <v>1.9062167109921192E-2</v>
      </c>
      <c r="Q74" s="12">
        <f t="shared" si="67"/>
        <v>3.4311900797858144E-3</v>
      </c>
      <c r="R74" s="9">
        <f t="shared" si="68"/>
        <v>1.9710000000000002E-2</v>
      </c>
      <c r="S74" s="13">
        <f t="shared" si="69"/>
        <v>0.17408371789882365</v>
      </c>
      <c r="T74" s="2">
        <f t="shared" si="70"/>
        <v>0.01</v>
      </c>
      <c r="U74" s="14">
        <f t="shared" si="71"/>
        <v>1.7408371789882366E-3</v>
      </c>
      <c r="V74" s="13"/>
      <c r="W74" s="2"/>
      <c r="X74" s="14"/>
      <c r="Y74" s="2">
        <v>0.04</v>
      </c>
      <c r="Z74" s="2">
        <v>0.27</v>
      </c>
      <c r="AA74" s="2">
        <f t="shared" si="72"/>
        <v>1.0800000000000001E-2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0.72</v>
      </c>
      <c r="AP74" s="2">
        <f t="shared" si="73"/>
        <v>1.0799999999999999E-2</v>
      </c>
      <c r="AQ74" s="1">
        <f t="shared" si="74"/>
        <v>2.3340837178988237E-2</v>
      </c>
      <c r="AR74" s="9">
        <f t="shared" si="75"/>
        <v>10.950000000000001</v>
      </c>
      <c r="AS74" s="1">
        <f t="shared" si="76"/>
        <v>0.18</v>
      </c>
      <c r="AT74" s="1">
        <f t="shared" si="77"/>
        <v>403.91666666666669</v>
      </c>
      <c r="AU74" s="1">
        <f t="shared" si="78"/>
        <v>124500.0797801697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12.0033116252069</v>
      </c>
      <c r="E75" s="10">
        <f t="shared" si="79"/>
        <v>13.444203982258101</v>
      </c>
      <c r="F75" s="7" t="s">
        <v>83</v>
      </c>
      <c r="G75" s="1">
        <v>3</v>
      </c>
      <c r="H75" s="9">
        <f t="shared" si="61"/>
        <v>12.0033116252069</v>
      </c>
      <c r="I75" s="9">
        <f t="shared" si="62"/>
        <v>285.15331162520687</v>
      </c>
      <c r="J75" s="9">
        <f t="shared" si="63"/>
        <v>7.813898258872759E-2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0.29590762072329263</v>
      </c>
      <c r="P75" s="9">
        <f t="shared" si="66"/>
        <v>2.312192042356917E-2</v>
      </c>
      <c r="Q75" s="12">
        <f t="shared" si="67"/>
        <v>4.1619456762424503E-3</v>
      </c>
      <c r="R75" s="9">
        <f t="shared" si="68"/>
        <v>1.9710000000000002E-2</v>
      </c>
      <c r="S75" s="13">
        <f t="shared" si="69"/>
        <v>0.21115909062620242</v>
      </c>
      <c r="T75" s="2">
        <f t="shared" si="70"/>
        <v>0.01</v>
      </c>
      <c r="U75" s="14">
        <f t="shared" si="71"/>
        <v>2.1115909062620242E-3</v>
      </c>
      <c r="V75" s="13"/>
      <c r="W75" s="2"/>
      <c r="X75" s="14"/>
      <c r="Y75" s="2">
        <v>0.04</v>
      </c>
      <c r="Z75" s="2">
        <v>0.27</v>
      </c>
      <c r="AA75" s="2">
        <f t="shared" si="72"/>
        <v>1.0800000000000001E-2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0.72</v>
      </c>
      <c r="AP75" s="2">
        <f t="shared" si="73"/>
        <v>1.0799999999999999E-2</v>
      </c>
      <c r="AQ75" s="1">
        <f t="shared" si="74"/>
        <v>2.3711590906262025E-2</v>
      </c>
      <c r="AR75" s="9">
        <f t="shared" si="75"/>
        <v>10.950000000000001</v>
      </c>
      <c r="AS75" s="1">
        <f t="shared" si="76"/>
        <v>0.18</v>
      </c>
      <c r="AT75" s="1">
        <f t="shared" si="77"/>
        <v>403.91666666666669</v>
      </c>
      <c r="AU75" s="1">
        <f t="shared" si="78"/>
        <v>126477.6810234505</v>
      </c>
    </row>
    <row r="76" spans="1:48" x14ac:dyDescent="0.15">
      <c r="C76" s="7">
        <v>3</v>
      </c>
      <c r="D76" s="8">
        <v>14.2499918593548</v>
      </c>
      <c r="E76" s="10">
        <f t="shared" si="79"/>
        <v>12.0033116252069</v>
      </c>
      <c r="F76" s="7" t="s">
        <v>83</v>
      </c>
      <c r="G76" s="1">
        <v>4</v>
      </c>
      <c r="H76" s="9">
        <f t="shared" si="61"/>
        <v>14.2499918593548</v>
      </c>
      <c r="I76" s="9">
        <f t="shared" si="62"/>
        <v>287.39999185935477</v>
      </c>
      <c r="J76" s="9">
        <f t="shared" si="63"/>
        <v>0.1020451815103863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0.38228570029972342</v>
      </c>
      <c r="P76" s="9">
        <f t="shared" si="66"/>
        <v>3.9010413675910412E-2</v>
      </c>
      <c r="Q76" s="12">
        <f t="shared" si="67"/>
        <v>7.0218744616638738E-3</v>
      </c>
      <c r="R76" s="9">
        <f t="shared" si="68"/>
        <v>1.9710000000000002E-2</v>
      </c>
      <c r="S76" s="13">
        <f t="shared" si="69"/>
        <v>0.35625948562475257</v>
      </c>
      <c r="T76" s="2">
        <f t="shared" si="70"/>
        <v>0.01</v>
      </c>
      <c r="U76" s="14">
        <f t="shared" si="71"/>
        <v>3.5625948562475257E-3</v>
      </c>
      <c r="V76" s="13"/>
      <c r="W76" s="2"/>
      <c r="X76" s="14"/>
      <c r="Y76" s="2">
        <v>0.04</v>
      </c>
      <c r="Z76" s="2">
        <v>0.27</v>
      </c>
      <c r="AA76" s="2">
        <f t="shared" si="72"/>
        <v>1.0800000000000001E-2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1.4999999999999999E-2</v>
      </c>
      <c r="AO76" s="2">
        <v>0.72</v>
      </c>
      <c r="AP76" s="2">
        <f t="shared" si="73"/>
        <v>1.0799999999999999E-2</v>
      </c>
      <c r="AQ76" s="1">
        <f t="shared" si="74"/>
        <v>2.5162594856247528E-2</v>
      </c>
      <c r="AR76" s="9">
        <f t="shared" si="75"/>
        <v>10.950000000000001</v>
      </c>
      <c r="AS76" s="1">
        <f t="shared" si="76"/>
        <v>0.18</v>
      </c>
      <c r="AT76" s="1">
        <f t="shared" si="77"/>
        <v>403.91666666666669</v>
      </c>
      <c r="AU76" s="1">
        <f t="shared" si="78"/>
        <v>134217.33946625737</v>
      </c>
    </row>
    <row r="77" spans="1:48" x14ac:dyDescent="0.15">
      <c r="C77" s="7">
        <v>4</v>
      </c>
      <c r="D77" s="8">
        <v>16.335338703000001</v>
      </c>
      <c r="E77" s="10">
        <f t="shared" si="79"/>
        <v>14.2499918593548</v>
      </c>
      <c r="F77" s="7" t="s">
        <v>83</v>
      </c>
      <c r="G77" s="1">
        <v>5</v>
      </c>
      <c r="H77" s="9">
        <f t="shared" si="61"/>
        <v>16.335338703000001</v>
      </c>
      <c r="I77" s="9">
        <f t="shared" si="62"/>
        <v>289.48533870299997</v>
      </c>
      <c r="J77" s="9">
        <f t="shared" si="63"/>
        <v>0.13025144230403729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0.32611152229262236</v>
      </c>
      <c r="O77" s="9">
        <f t="shared" si="80"/>
        <v>0.1266637643311907</v>
      </c>
      <c r="P77" s="9">
        <f t="shared" si="66"/>
        <v>1.6498137991796263E-2</v>
      </c>
      <c r="Q77" s="12">
        <f t="shared" si="67"/>
        <v>2.9696648385233271E-3</v>
      </c>
      <c r="R77" s="9">
        <f t="shared" si="68"/>
        <v>1.9710000000000002E-2</v>
      </c>
      <c r="S77" s="13">
        <f t="shared" si="69"/>
        <v>0.15066792686571928</v>
      </c>
      <c r="T77" s="2">
        <f t="shared" si="70"/>
        <v>0.01</v>
      </c>
      <c r="U77" s="14">
        <f t="shared" si="71"/>
        <v>1.5066792686571928E-3</v>
      </c>
      <c r="V77" s="13"/>
      <c r="W77" s="2"/>
      <c r="X77" s="14"/>
      <c r="Y77" s="2">
        <v>0.05</v>
      </c>
      <c r="Z77" s="2">
        <v>0.27</v>
      </c>
      <c r="AA77" s="2">
        <f t="shared" si="72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3"/>
        <v>1.44E-2</v>
      </c>
      <c r="AQ77" s="1">
        <f t="shared" si="74"/>
        <v>2.9406679268657195E-2</v>
      </c>
      <c r="AR77" s="9">
        <f t="shared" si="75"/>
        <v>10.950000000000001</v>
      </c>
      <c r="AS77" s="1">
        <f t="shared" si="76"/>
        <v>0.18</v>
      </c>
      <c r="AT77" s="1">
        <f t="shared" si="77"/>
        <v>403.91666666666669</v>
      </c>
      <c r="AU77" s="1">
        <f t="shared" si="78"/>
        <v>156855.29558954679</v>
      </c>
    </row>
    <row r="78" spans="1:48" x14ac:dyDescent="0.15">
      <c r="C78" s="7">
        <v>5</v>
      </c>
      <c r="D78" s="8">
        <v>19.038107353870998</v>
      </c>
      <c r="E78" s="10">
        <f t="shared" si="79"/>
        <v>16.335338703000001</v>
      </c>
      <c r="F78" s="7" t="s">
        <v>85</v>
      </c>
      <c r="G78" s="1">
        <v>6</v>
      </c>
      <c r="H78" s="9">
        <f t="shared" si="61"/>
        <v>19.038107353870998</v>
      </c>
      <c r="I78" s="9">
        <f t="shared" si="62"/>
        <v>292.18810735387098</v>
      </c>
      <c r="J78" s="9">
        <f t="shared" si="63"/>
        <v>0.17778806548422862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0.21966562633939446</v>
      </c>
      <c r="P78" s="9">
        <f t="shared" si="66"/>
        <v>3.9053926760262356E-2</v>
      </c>
      <c r="Q78" s="12">
        <f t="shared" si="67"/>
        <v>7.0297068168472237E-3</v>
      </c>
      <c r="R78" s="9">
        <f t="shared" si="68"/>
        <v>1.9710000000000002E-2</v>
      </c>
      <c r="S78" s="13">
        <f t="shared" si="69"/>
        <v>0.35665686539052377</v>
      </c>
      <c r="T78" s="2">
        <f t="shared" si="70"/>
        <v>0.01</v>
      </c>
      <c r="U78" s="14">
        <f t="shared" si="71"/>
        <v>3.5665686539052377E-3</v>
      </c>
      <c r="V78" s="13"/>
      <c r="W78" s="2"/>
      <c r="X78" s="14"/>
      <c r="Y78" s="2">
        <v>0.05</v>
      </c>
      <c r="Z78" s="2">
        <v>0.27</v>
      </c>
      <c r="AA78" s="2">
        <f t="shared" si="72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3"/>
        <v>1.44E-2</v>
      </c>
      <c r="AQ78" s="1">
        <f t="shared" si="74"/>
        <v>3.1466568653905236E-2</v>
      </c>
      <c r="AR78" s="9">
        <f t="shared" si="75"/>
        <v>10.950000000000001</v>
      </c>
      <c r="AS78" s="1">
        <f t="shared" si="76"/>
        <v>0.18</v>
      </c>
      <c r="AT78" s="1">
        <f t="shared" si="77"/>
        <v>403.91666666666669</v>
      </c>
      <c r="AU78" s="1">
        <f t="shared" si="78"/>
        <v>167842.75035970265</v>
      </c>
    </row>
    <row r="79" spans="1:48" x14ac:dyDescent="0.15">
      <c r="C79" s="7">
        <v>6</v>
      </c>
      <c r="D79" s="8">
        <v>23.327513482000001</v>
      </c>
      <c r="E79" s="10">
        <f t="shared" si="79"/>
        <v>19.038107353870998</v>
      </c>
      <c r="F79" s="7" t="s">
        <v>83</v>
      </c>
      <c r="G79" s="1">
        <v>7</v>
      </c>
      <c r="H79" s="9">
        <f t="shared" si="61"/>
        <v>23.327513482000001</v>
      </c>
      <c r="I79" s="9">
        <f t="shared" si="62"/>
        <v>296.47751348199995</v>
      </c>
      <c r="J79" s="9">
        <f t="shared" si="63"/>
        <v>0.2879296189215122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0.29011169957913213</v>
      </c>
      <c r="P79" s="9">
        <f t="shared" si="66"/>
        <v>8.353175110449175E-2</v>
      </c>
      <c r="Q79" s="12">
        <f t="shared" si="67"/>
        <v>1.5035715198808515E-2</v>
      </c>
      <c r="R79" s="9">
        <f t="shared" si="68"/>
        <v>1.9710000000000002E-2</v>
      </c>
      <c r="S79" s="13">
        <f t="shared" si="69"/>
        <v>0.76284704205015286</v>
      </c>
      <c r="T79" s="2">
        <f t="shared" si="70"/>
        <v>0.01</v>
      </c>
      <c r="U79" s="14">
        <f t="shared" si="71"/>
        <v>7.6284704205015286E-3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3.5528470420501529E-2</v>
      </c>
      <c r="AR79" s="9">
        <f t="shared" si="75"/>
        <v>10.950000000000001</v>
      </c>
      <c r="AS79" s="1">
        <f t="shared" si="76"/>
        <v>0.18</v>
      </c>
      <c r="AT79" s="1">
        <f t="shared" si="77"/>
        <v>403.91666666666669</v>
      </c>
      <c r="AU79" s="1">
        <f t="shared" si="78"/>
        <v>189508.9438266489</v>
      </c>
    </row>
    <row r="80" spans="1:48" x14ac:dyDescent="0.15">
      <c r="C80" s="7">
        <v>7</v>
      </c>
      <c r="D80" s="8">
        <v>26.095420191612899</v>
      </c>
      <c r="E80" s="10">
        <f t="shared" si="79"/>
        <v>23.327513482000001</v>
      </c>
      <c r="F80" s="7" t="s">
        <v>83</v>
      </c>
      <c r="G80" s="1">
        <v>8</v>
      </c>
      <c r="H80" s="9">
        <f t="shared" si="61"/>
        <v>26.095420191612899</v>
      </c>
      <c r="I80" s="9">
        <f t="shared" si="62"/>
        <v>299.24542019161288</v>
      </c>
      <c r="J80" s="9">
        <f t="shared" si="63"/>
        <v>0.39013319703406757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0.31607994847464038</v>
      </c>
      <c r="P80" s="9">
        <f t="shared" si="66"/>
        <v>0.1233132808167748</v>
      </c>
      <c r="Q80" s="12">
        <f t="shared" si="67"/>
        <v>2.2196390547019464E-2</v>
      </c>
      <c r="R80" s="9">
        <f t="shared" si="68"/>
        <v>1.9710000000000002E-2</v>
      </c>
      <c r="S80" s="13">
        <f t="shared" si="69"/>
        <v>1.1261486832582173</v>
      </c>
      <c r="T80" s="2">
        <f t="shared" si="70"/>
        <v>0.01</v>
      </c>
      <c r="U80" s="14">
        <f t="shared" si="71"/>
        <v>1.1261486832582173E-2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3.9161486832582172E-2</v>
      </c>
      <c r="AR80" s="9">
        <f t="shared" si="75"/>
        <v>10.950000000000001</v>
      </c>
      <c r="AS80" s="1">
        <f t="shared" si="76"/>
        <v>0.18</v>
      </c>
      <c r="AT80" s="1">
        <f t="shared" si="77"/>
        <v>403.91666666666669</v>
      </c>
      <c r="AU80" s="1">
        <f t="shared" si="78"/>
        <v>208887.46181545019</v>
      </c>
    </row>
    <row r="81" spans="1:48" x14ac:dyDescent="0.15">
      <c r="C81" s="7">
        <v>8</v>
      </c>
      <c r="D81" s="8">
        <v>27.173869604516099</v>
      </c>
      <c r="E81" s="10">
        <f t="shared" si="79"/>
        <v>26.095420191612899</v>
      </c>
      <c r="F81" s="7" t="s">
        <v>83</v>
      </c>
      <c r="G81" s="1">
        <v>9</v>
      </c>
      <c r="H81" s="9">
        <f t="shared" si="61"/>
        <v>27.173869604516099</v>
      </c>
      <c r="I81" s="9">
        <f t="shared" si="62"/>
        <v>300.32386960451606</v>
      </c>
      <c r="J81" s="9">
        <f t="shared" si="63"/>
        <v>0.43848692581305254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0.30226666765786564</v>
      </c>
      <c r="P81" s="9">
        <f t="shared" si="66"/>
        <v>0.13253998187705313</v>
      </c>
      <c r="Q81" s="12">
        <f t="shared" si="67"/>
        <v>2.3857196737869561E-2</v>
      </c>
      <c r="R81" s="9">
        <f t="shared" si="68"/>
        <v>1.9710000000000002E-2</v>
      </c>
      <c r="S81" s="13">
        <f t="shared" si="69"/>
        <v>1.2104107933977453</v>
      </c>
      <c r="T81" s="2">
        <f t="shared" si="70"/>
        <v>0.01</v>
      </c>
      <c r="U81" s="14">
        <f t="shared" si="71"/>
        <v>1.2104107933977454E-2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4.0004107933977455E-2</v>
      </c>
      <c r="AR81" s="9">
        <f t="shared" si="75"/>
        <v>10.950000000000001</v>
      </c>
      <c r="AS81" s="1">
        <f t="shared" si="76"/>
        <v>0.18</v>
      </c>
      <c r="AT81" s="1">
        <f t="shared" si="77"/>
        <v>403.91666666666669</v>
      </c>
      <c r="AU81" s="1">
        <f t="shared" si="78"/>
        <v>213382.00472938671</v>
      </c>
    </row>
    <row r="82" spans="1:48" x14ac:dyDescent="0.15">
      <c r="C82" s="7">
        <v>9</v>
      </c>
      <c r="D82" s="8">
        <v>24.9538268473333</v>
      </c>
      <c r="E82" s="10">
        <f t="shared" si="79"/>
        <v>27.173869604516099</v>
      </c>
      <c r="F82" s="7" t="s">
        <v>83</v>
      </c>
      <c r="G82" s="1">
        <v>10</v>
      </c>
      <c r="H82" s="9">
        <f t="shared" si="61"/>
        <v>24.9538268473333</v>
      </c>
      <c r="I82" s="9">
        <f t="shared" si="62"/>
        <v>298.10382684733327</v>
      </c>
      <c r="J82" s="9">
        <f t="shared" si="63"/>
        <v>0.34442769003702722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0.2792266857808125</v>
      </c>
      <c r="P82" s="9">
        <f t="shared" si="66"/>
        <v>9.6173402380180087E-2</v>
      </c>
      <c r="Q82" s="12">
        <f t="shared" si="67"/>
        <v>1.7311212428432414E-2</v>
      </c>
      <c r="R82" s="9">
        <f t="shared" si="68"/>
        <v>1.9710000000000002E-2</v>
      </c>
      <c r="S82" s="13">
        <f t="shared" si="69"/>
        <v>0.87829591214776315</v>
      </c>
      <c r="T82" s="2">
        <f t="shared" si="70"/>
        <v>0.01</v>
      </c>
      <c r="U82" s="14">
        <f t="shared" si="71"/>
        <v>8.7829591214776317E-3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3.6682959121477635E-2</v>
      </c>
      <c r="AR82" s="9">
        <f t="shared" si="75"/>
        <v>10.950000000000001</v>
      </c>
      <c r="AS82" s="1">
        <f t="shared" si="76"/>
        <v>0.18</v>
      </c>
      <c r="AT82" s="1">
        <f t="shared" si="77"/>
        <v>403.91666666666669</v>
      </c>
      <c r="AU82" s="1">
        <f t="shared" si="78"/>
        <v>195666.98924184166</v>
      </c>
    </row>
    <row r="83" spans="1:48" x14ac:dyDescent="0.15">
      <c r="C83" s="7">
        <v>10</v>
      </c>
      <c r="D83" s="8">
        <v>23.131133569999999</v>
      </c>
      <c r="E83" s="10">
        <f t="shared" si="79"/>
        <v>24.9538268473333</v>
      </c>
      <c r="F83" s="7" t="s">
        <v>83</v>
      </c>
      <c r="G83" s="1">
        <v>11</v>
      </c>
      <c r="H83" s="9">
        <f t="shared" si="61"/>
        <v>23.131133569999999</v>
      </c>
      <c r="I83" s="9">
        <f t="shared" si="62"/>
        <v>296.28113356999995</v>
      </c>
      <c r="J83" s="9">
        <f t="shared" si="63"/>
        <v>0.28172971242086847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0.17390061923060082</v>
      </c>
      <c r="O83" s="9">
        <f t="shared" si="80"/>
        <v>0.11865266417003159</v>
      </c>
      <c r="P83" s="9">
        <f t="shared" si="66"/>
        <v>3.3427980954592887E-2</v>
      </c>
      <c r="Q83" s="12">
        <f t="shared" si="67"/>
        <v>6.0170365718267196E-3</v>
      </c>
      <c r="R83" s="9">
        <f t="shared" si="68"/>
        <v>1.9710000000000002E-2</v>
      </c>
      <c r="S83" s="13">
        <f t="shared" si="69"/>
        <v>0.30527836488212678</v>
      </c>
      <c r="T83" s="2">
        <f t="shared" si="70"/>
        <v>0.01</v>
      </c>
      <c r="U83" s="14">
        <f t="shared" si="71"/>
        <v>3.0527836488212679E-3</v>
      </c>
      <c r="V83" s="13"/>
      <c r="W83" s="2"/>
      <c r="X83" s="14"/>
      <c r="Y83" s="2">
        <v>0.05</v>
      </c>
      <c r="Z83" s="2">
        <v>0.27</v>
      </c>
      <c r="AA83" s="2">
        <f t="shared" si="72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3"/>
        <v>1.44E-2</v>
      </c>
      <c r="AQ83" s="1">
        <f t="shared" si="74"/>
        <v>3.0952783648821269E-2</v>
      </c>
      <c r="AR83" s="9">
        <f t="shared" si="75"/>
        <v>10.950000000000001</v>
      </c>
      <c r="AS83" s="1">
        <f t="shared" si="76"/>
        <v>0.18</v>
      </c>
      <c r="AT83" s="1">
        <f t="shared" si="77"/>
        <v>403.91666666666669</v>
      </c>
      <c r="AU83" s="1">
        <f t="shared" si="78"/>
        <v>165102.21994803465</v>
      </c>
    </row>
    <row r="84" spans="1:48" x14ac:dyDescent="0.15">
      <c r="C84" s="7">
        <v>11</v>
      </c>
      <c r="D84" s="8">
        <v>20.083442444666701</v>
      </c>
      <c r="E84" s="10">
        <f t="shared" si="79"/>
        <v>23.131133569999999</v>
      </c>
      <c r="F84" s="7" t="s">
        <v>85</v>
      </c>
      <c r="G84" s="1">
        <v>12</v>
      </c>
      <c r="H84" s="9">
        <f t="shared" si="61"/>
        <v>20.083442444666701</v>
      </c>
      <c r="I84" s="9">
        <f t="shared" si="62"/>
        <v>293.23344244466671</v>
      </c>
      <c r="J84" s="9">
        <f t="shared" si="63"/>
        <v>0.20021392176754652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0.19472468321543873</v>
      </c>
      <c r="P84" s="9">
        <f t="shared" si="66"/>
        <v>3.8986592491506128E-2</v>
      </c>
      <c r="Q84" s="12">
        <f t="shared" si="67"/>
        <v>7.0175866484711025E-3</v>
      </c>
      <c r="R84" s="9">
        <f t="shared" si="68"/>
        <v>1.9710000000000002E-2</v>
      </c>
      <c r="S84" s="13">
        <f t="shared" si="69"/>
        <v>0.35604194056169974</v>
      </c>
      <c r="T84" s="2">
        <f t="shared" si="70"/>
        <v>0.01</v>
      </c>
      <c r="U84" s="14">
        <f t="shared" si="71"/>
        <v>3.5604194056169975E-3</v>
      </c>
      <c r="V84" s="13"/>
      <c r="W84" s="2"/>
      <c r="X84" s="14"/>
      <c r="Y84" s="2">
        <v>0.05</v>
      </c>
      <c r="Z84" s="2">
        <v>0.27</v>
      </c>
      <c r="AA84" s="2">
        <f t="shared" si="72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3"/>
        <v>1.44E-2</v>
      </c>
      <c r="AQ84" s="1">
        <f t="shared" si="74"/>
        <v>3.1460419405617002E-2</v>
      </c>
      <c r="AR84" s="9">
        <f t="shared" si="75"/>
        <v>10.950000000000001</v>
      </c>
      <c r="AS84" s="1">
        <f t="shared" si="76"/>
        <v>0.18</v>
      </c>
      <c r="AT84" s="1">
        <f t="shared" si="77"/>
        <v>403.91666666666669</v>
      </c>
      <c r="AU84" s="1">
        <f t="shared" si="78"/>
        <v>167809.95025503621</v>
      </c>
      <c r="AV84" s="1">
        <f>SUM(AU73:AU84)</f>
        <v>1972056.0505619526</v>
      </c>
    </row>
    <row r="85" spans="1:48" x14ac:dyDescent="0.15">
      <c r="C85" s="7">
        <v>12</v>
      </c>
      <c r="D85" s="8">
        <v>15.773854212258099</v>
      </c>
      <c r="E85" s="10">
        <f t="shared" si="79"/>
        <v>20.083442444666701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15.8823808970968</v>
      </c>
      <c r="E89" s="7"/>
      <c r="F89" s="7"/>
      <c r="G89" s="1">
        <v>1</v>
      </c>
      <c r="H89" s="9">
        <f t="shared" ref="H89:H100" si="81">E90</f>
        <v>15.8823808970968</v>
      </c>
      <c r="I89" s="9">
        <f t="shared" ref="I89:I100" si="82">H89+273.15</f>
        <v>289.0323808970968</v>
      </c>
      <c r="J89" s="9">
        <f t="shared" ref="J89:J100" si="83">EXP(($C$15*(I89-$C$13))/($C$16*I89*$C$13))</f>
        <v>0.1235635814318374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0.6555387794807912</v>
      </c>
      <c r="Q89" s="12">
        <f t="shared" ref="Q89:Q100" si="87">P89*$B$91</f>
        <v>0.29499245076635605</v>
      </c>
      <c r="R89" s="9">
        <f t="shared" ref="R89:R100" si="88">L89*$B$91</f>
        <v>2.3873737500000001</v>
      </c>
      <c r="S89" s="13">
        <f t="shared" ref="S89:S100" si="89">Q89/R89</f>
        <v>0.1235635814318374</v>
      </c>
      <c r="T89" s="2">
        <f t="shared" ref="T89:T100" si="90">$B$90/100</f>
        <v>0.51</v>
      </c>
      <c r="U89" s="14">
        <f t="shared" ref="U89:U100" si="91">S89*T89</f>
        <v>6.3017426530237078E-2</v>
      </c>
      <c r="V89" s="2">
        <v>220.1</v>
      </c>
      <c r="W89" s="2">
        <v>0.06</v>
      </c>
      <c r="X89" s="2">
        <v>12.1</v>
      </c>
      <c r="Y89" s="2">
        <v>0.14000000000000001</v>
      </c>
      <c r="Z89" s="2"/>
      <c r="AA89" s="2"/>
      <c r="AB89" s="2">
        <v>118</v>
      </c>
      <c r="AC89" s="2">
        <v>0.26</v>
      </c>
      <c r="AD89" s="2">
        <v>43</v>
      </c>
      <c r="AE89" s="2">
        <v>0.02</v>
      </c>
      <c r="AF89" s="2">
        <v>1.5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6.5454754098866474E-2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3767.4166666666665</v>
      </c>
      <c r="AN89" s="1">
        <f t="shared" ref="AN89:AN100" si="96">AM89*10000*AK89*AJ89</f>
        <v>25652079.359769952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13.444203982258101</v>
      </c>
      <c r="E90" s="10">
        <f t="shared" ref="E90:E101" si="97">D89</f>
        <v>15.8823808970968</v>
      </c>
      <c r="F90" s="7" t="s">
        <v>83</v>
      </c>
      <c r="G90" s="1">
        <v>2</v>
      </c>
      <c r="H90" s="9">
        <f t="shared" si="81"/>
        <v>13.444203982258101</v>
      </c>
      <c r="I90" s="9">
        <f t="shared" si="82"/>
        <v>286.59420398225808</v>
      </c>
      <c r="J90" s="9">
        <f t="shared" si="83"/>
        <v>9.2773576645703945E-2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9.9550112205192089</v>
      </c>
      <c r="P90" s="9">
        <f t="shared" si="86"/>
        <v>0.9235619964756816</v>
      </c>
      <c r="Q90" s="12">
        <f t="shared" si="87"/>
        <v>0.41560289841405673</v>
      </c>
      <c r="R90" s="9">
        <f t="shared" si="88"/>
        <v>2.3873737500000001</v>
      </c>
      <c r="S90" s="13">
        <f t="shared" si="89"/>
        <v>0.17408371789882365</v>
      </c>
      <c r="T90" s="2">
        <f t="shared" si="90"/>
        <v>0.51</v>
      </c>
      <c r="U90" s="14">
        <f t="shared" si="91"/>
        <v>8.8782696128400063E-2</v>
      </c>
      <c r="V90" s="2">
        <v>220.1</v>
      </c>
      <c r="W90" s="2">
        <v>0.06</v>
      </c>
      <c r="X90" s="2">
        <v>12.1</v>
      </c>
      <c r="Y90" s="2">
        <v>0.14000000000000001</v>
      </c>
      <c r="Z90" s="2"/>
      <c r="AA90" s="2"/>
      <c r="AB90" s="2">
        <v>118</v>
      </c>
      <c r="AC90" s="2">
        <v>0.26</v>
      </c>
      <c r="AD90" s="2">
        <v>43</v>
      </c>
      <c r="AE90" s="2">
        <v>0.02</v>
      </c>
      <c r="AF90" s="2">
        <v>1.5</v>
      </c>
      <c r="AG90" s="2">
        <v>0.01</v>
      </c>
      <c r="AH90" s="2"/>
      <c r="AI90" s="2"/>
      <c r="AJ90" s="1">
        <f t="shared" si="92"/>
        <v>7.3222982882712617E-2</v>
      </c>
      <c r="AK90" s="9">
        <f t="shared" si="93"/>
        <v>10.4025</v>
      </c>
      <c r="AL90" s="1">
        <f t="shared" si="94"/>
        <v>0.45</v>
      </c>
      <c r="AM90" s="17">
        <f t="shared" si="95"/>
        <v>3767.4166666666665</v>
      </c>
      <c r="AN90" s="1">
        <f t="shared" si="96"/>
        <v>28696491.091071855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12.0033116252069</v>
      </c>
      <c r="E91" s="10">
        <f t="shared" si="97"/>
        <v>13.444203982258101</v>
      </c>
      <c r="F91" s="7" t="s">
        <v>83</v>
      </c>
      <c r="G91" s="1">
        <v>3</v>
      </c>
      <c r="H91" s="9">
        <f t="shared" si="81"/>
        <v>12.0033116252069</v>
      </c>
      <c r="I91" s="9">
        <f t="shared" si="82"/>
        <v>285.15331162520687</v>
      </c>
      <c r="J91" s="9">
        <f t="shared" si="83"/>
        <v>7.813898258872759E-2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14.336724224043527</v>
      </c>
      <c r="P91" s="9">
        <f t="shared" si="86"/>
        <v>1.1202570445219262</v>
      </c>
      <c r="Q91" s="12">
        <f t="shared" si="87"/>
        <v>0.50411567003486679</v>
      </c>
      <c r="R91" s="9">
        <f t="shared" si="88"/>
        <v>2.3873737500000001</v>
      </c>
      <c r="S91" s="13">
        <f t="shared" si="89"/>
        <v>0.21115909062620244</v>
      </c>
      <c r="T91" s="2">
        <f t="shared" si="90"/>
        <v>0.51</v>
      </c>
      <c r="U91" s="14">
        <f t="shared" si="91"/>
        <v>0.10769113621936324</v>
      </c>
      <c r="V91" s="2">
        <v>220.1</v>
      </c>
      <c r="W91" s="2">
        <v>0.06</v>
      </c>
      <c r="X91" s="2">
        <v>12.1</v>
      </c>
      <c r="Y91" s="2">
        <v>0.14000000000000001</v>
      </c>
      <c r="Z91" s="2"/>
      <c r="AA91" s="2"/>
      <c r="AB91" s="2">
        <v>118</v>
      </c>
      <c r="AC91" s="2">
        <v>0.26</v>
      </c>
      <c r="AD91" s="2">
        <v>43</v>
      </c>
      <c r="AE91" s="2">
        <v>0.02</v>
      </c>
      <c r="AF91" s="2">
        <v>1.5</v>
      </c>
      <c r="AG91" s="2">
        <v>0.01</v>
      </c>
      <c r="AH91" s="2"/>
      <c r="AI91" s="2"/>
      <c r="AJ91" s="1">
        <f t="shared" si="92"/>
        <v>7.8923877570138024E-2</v>
      </c>
      <c r="AK91" s="9">
        <f t="shared" si="93"/>
        <v>10.4025</v>
      </c>
      <c r="AL91" s="1">
        <f t="shared" si="94"/>
        <v>0.45</v>
      </c>
      <c r="AM91" s="17">
        <f t="shared" si="95"/>
        <v>3767.4166666666665</v>
      </c>
      <c r="AN91" s="1">
        <f t="shared" si="96"/>
        <v>30930703.180886425</v>
      </c>
    </row>
    <row r="92" spans="1:48" x14ac:dyDescent="0.15">
      <c r="C92" s="7">
        <v>3</v>
      </c>
      <c r="D92" s="8">
        <v>14.2499918593548</v>
      </c>
      <c r="E92" s="10">
        <f t="shared" si="97"/>
        <v>12.0033116252069</v>
      </c>
      <c r="F92" s="7" t="s">
        <v>83</v>
      </c>
      <c r="G92" s="1">
        <v>4</v>
      </c>
      <c r="H92" s="9">
        <f t="shared" si="81"/>
        <v>14.2499918593548</v>
      </c>
      <c r="I92" s="9">
        <f t="shared" si="82"/>
        <v>287.39999185935477</v>
      </c>
      <c r="J92" s="9">
        <f t="shared" si="83"/>
        <v>0.1020451815103863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18.521742179521603</v>
      </c>
      <c r="P92" s="9">
        <f t="shared" si="86"/>
        <v>1.8900545425978599</v>
      </c>
      <c r="Q92" s="12">
        <f t="shared" si="87"/>
        <v>0.850524544169037</v>
      </c>
      <c r="R92" s="9">
        <f t="shared" si="88"/>
        <v>2.3873737500000001</v>
      </c>
      <c r="S92" s="13">
        <f t="shared" si="89"/>
        <v>0.35625948562475274</v>
      </c>
      <c r="T92" s="2">
        <f t="shared" si="90"/>
        <v>0.51</v>
      </c>
      <c r="U92" s="14">
        <f t="shared" si="91"/>
        <v>0.18169233766862389</v>
      </c>
      <c r="V92" s="2">
        <v>220.1</v>
      </c>
      <c r="W92" s="2">
        <v>0.06</v>
      </c>
      <c r="X92" s="2">
        <v>12.1</v>
      </c>
      <c r="Y92" s="2">
        <v>0.14000000000000001</v>
      </c>
      <c r="Z92" s="2"/>
      <c r="AA92" s="2"/>
      <c r="AB92" s="2">
        <v>118</v>
      </c>
      <c r="AC92" s="2">
        <v>0.26</v>
      </c>
      <c r="AD92" s="2">
        <v>43</v>
      </c>
      <c r="AE92" s="2">
        <v>0.02</v>
      </c>
      <c r="AF92" s="2">
        <v>1.5</v>
      </c>
      <c r="AG92" s="2">
        <v>0.01</v>
      </c>
      <c r="AH92" s="2"/>
      <c r="AI92" s="2"/>
      <c r="AJ92" s="1">
        <f t="shared" si="92"/>
        <v>0.10123523980709009</v>
      </c>
      <c r="AK92" s="9">
        <f t="shared" si="93"/>
        <v>10.4025</v>
      </c>
      <c r="AL92" s="1">
        <f t="shared" si="94"/>
        <v>0.45</v>
      </c>
      <c r="AM92" s="17">
        <f t="shared" si="95"/>
        <v>3767.4166666666665</v>
      </c>
      <c r="AN92" s="1">
        <f t="shared" si="96"/>
        <v>39674649.172378287</v>
      </c>
    </row>
    <row r="93" spans="1:48" x14ac:dyDescent="0.15">
      <c r="C93" s="7">
        <v>4</v>
      </c>
      <c r="D93" s="8">
        <v>16.335338703000001</v>
      </c>
      <c r="E93" s="10">
        <f t="shared" si="97"/>
        <v>14.2499918593548</v>
      </c>
      <c r="F93" s="7" t="s">
        <v>83</v>
      </c>
      <c r="G93" s="1">
        <v>5</v>
      </c>
      <c r="H93" s="9">
        <f t="shared" si="81"/>
        <v>16.335338703000001</v>
      </c>
      <c r="I93" s="9">
        <f t="shared" si="82"/>
        <v>289.48533870299997</v>
      </c>
      <c r="J93" s="9">
        <f t="shared" si="83"/>
        <v>0.13025144230403729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15.800103255077556</v>
      </c>
      <c r="O93" s="9">
        <f t="shared" si="98"/>
        <v>6.1368593818461896</v>
      </c>
      <c r="P93" s="9">
        <f t="shared" si="86"/>
        <v>0.79933478570252892</v>
      </c>
      <c r="Q93" s="12">
        <f t="shared" si="87"/>
        <v>0.35970065356613801</v>
      </c>
      <c r="R93" s="9">
        <f t="shared" si="88"/>
        <v>2.3873737500000001</v>
      </c>
      <c r="S93" s="13">
        <f t="shared" si="89"/>
        <v>0.15066792686571928</v>
      </c>
      <c r="T93" s="2">
        <f t="shared" si="90"/>
        <v>0.51</v>
      </c>
      <c r="U93" s="14">
        <f t="shared" si="91"/>
        <v>7.6840642701516831E-2</v>
      </c>
      <c r="V93" s="2">
        <v>230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200</v>
      </c>
      <c r="AC93" s="2">
        <v>0.26</v>
      </c>
      <c r="AD93" s="2">
        <v>100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2"/>
        <v>9.311145377450733E-2</v>
      </c>
      <c r="AK93" s="9">
        <f t="shared" si="93"/>
        <v>10.4025</v>
      </c>
      <c r="AL93" s="1">
        <f t="shared" si="94"/>
        <v>0.45</v>
      </c>
      <c r="AM93" s="17">
        <f t="shared" si="95"/>
        <v>3767.4166666666665</v>
      </c>
      <c r="AN93" s="1">
        <f t="shared" si="96"/>
        <v>36490892.593064934</v>
      </c>
    </row>
    <row r="94" spans="1:48" x14ac:dyDescent="0.15">
      <c r="C94" s="7">
        <v>5</v>
      </c>
      <c r="D94" s="8">
        <v>19.038107353870998</v>
      </c>
      <c r="E94" s="10">
        <f t="shared" si="97"/>
        <v>16.335338703000001</v>
      </c>
      <c r="F94" s="7" t="s">
        <v>85</v>
      </c>
      <c r="G94" s="1">
        <v>6</v>
      </c>
      <c r="H94" s="9">
        <f t="shared" si="81"/>
        <v>19.038107353870998</v>
      </c>
      <c r="I94" s="9">
        <f t="shared" si="82"/>
        <v>292.18810735387098</v>
      </c>
      <c r="J94" s="9">
        <f t="shared" si="83"/>
        <v>0.17778806548422862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10.642799596143661</v>
      </c>
      <c r="P94" s="9">
        <f t="shared" si="86"/>
        <v>1.892162751534711</v>
      </c>
      <c r="Q94" s="12">
        <f t="shared" si="87"/>
        <v>0.85147323819061993</v>
      </c>
      <c r="R94" s="9">
        <f t="shared" si="88"/>
        <v>2.3873737500000001</v>
      </c>
      <c r="S94" s="13">
        <f t="shared" si="89"/>
        <v>0.35665686539052377</v>
      </c>
      <c r="T94" s="2">
        <f t="shared" si="90"/>
        <v>0.51</v>
      </c>
      <c r="U94" s="14">
        <f t="shared" si="91"/>
        <v>0.18189500134916711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200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2"/>
        <v>0.1247853429067739</v>
      </c>
      <c r="AK94" s="9">
        <f t="shared" si="93"/>
        <v>10.4025</v>
      </c>
      <c r="AL94" s="1">
        <f t="shared" si="94"/>
        <v>0.45</v>
      </c>
      <c r="AM94" s="17">
        <f t="shared" si="95"/>
        <v>3767.4166666666665</v>
      </c>
      <c r="AN94" s="1">
        <f t="shared" si="96"/>
        <v>48904064.54427585</v>
      </c>
    </row>
    <row r="95" spans="1:48" x14ac:dyDescent="0.15">
      <c r="C95" s="7">
        <v>6</v>
      </c>
      <c r="D95" s="8">
        <v>23.327513482000001</v>
      </c>
      <c r="E95" s="10">
        <f t="shared" si="97"/>
        <v>19.038107353870998</v>
      </c>
      <c r="F95" s="7" t="s">
        <v>83</v>
      </c>
      <c r="G95" s="1">
        <v>7</v>
      </c>
      <c r="H95" s="9">
        <f t="shared" si="81"/>
        <v>23.327513482000001</v>
      </c>
      <c r="I95" s="9">
        <f t="shared" si="82"/>
        <v>296.47751348199995</v>
      </c>
      <c r="J95" s="9">
        <f t="shared" si="83"/>
        <v>0.2879296189215122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14.05591184460895</v>
      </c>
      <c r="P95" s="9">
        <f t="shared" si="86"/>
        <v>4.0471133410126248</v>
      </c>
      <c r="Q95" s="12">
        <f t="shared" si="87"/>
        <v>1.8212010034556811</v>
      </c>
      <c r="R95" s="9">
        <f t="shared" si="88"/>
        <v>2.3873737500000001</v>
      </c>
      <c r="S95" s="13">
        <f t="shared" si="89"/>
        <v>0.76284704205015286</v>
      </c>
      <c r="T95" s="2">
        <f t="shared" si="90"/>
        <v>0.51</v>
      </c>
      <c r="U95" s="14">
        <f t="shared" si="91"/>
        <v>0.38905199144557795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200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2"/>
        <v>0.18724317542084179</v>
      </c>
      <c r="AK95" s="9">
        <f t="shared" si="93"/>
        <v>10.4025</v>
      </c>
      <c r="AL95" s="1">
        <f t="shared" si="94"/>
        <v>0.45</v>
      </c>
      <c r="AM95" s="17">
        <f t="shared" si="95"/>
        <v>3767.4166666666665</v>
      </c>
      <c r="AN95" s="1">
        <f t="shared" si="96"/>
        <v>73381633.795702234</v>
      </c>
    </row>
    <row r="96" spans="1:48" x14ac:dyDescent="0.15">
      <c r="C96" s="7">
        <v>7</v>
      </c>
      <c r="D96" s="8">
        <v>26.095420191612899</v>
      </c>
      <c r="E96" s="10">
        <f t="shared" si="97"/>
        <v>23.327513482000001</v>
      </c>
      <c r="F96" s="7" t="s">
        <v>83</v>
      </c>
      <c r="G96" s="1">
        <v>8</v>
      </c>
      <c r="H96" s="9">
        <f t="shared" si="81"/>
        <v>26.095420191612899</v>
      </c>
      <c r="I96" s="9">
        <f t="shared" si="82"/>
        <v>299.24542019161288</v>
      </c>
      <c r="J96" s="9">
        <f t="shared" si="83"/>
        <v>0.39013319703406757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15.314073503596326</v>
      </c>
      <c r="P96" s="9">
        <f t="shared" si="86"/>
        <v>5.9745284555727389</v>
      </c>
      <c r="Q96" s="12">
        <f t="shared" si="87"/>
        <v>2.6885378050077327</v>
      </c>
      <c r="R96" s="9">
        <f t="shared" si="88"/>
        <v>2.3873737500000001</v>
      </c>
      <c r="S96" s="13">
        <f t="shared" si="89"/>
        <v>1.1261486832582173</v>
      </c>
      <c r="T96" s="2">
        <f t="shared" si="90"/>
        <v>0.51</v>
      </c>
      <c r="U96" s="14">
        <f t="shared" si="91"/>
        <v>0.57433582846169084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200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2"/>
        <v>0.24310625228119981</v>
      </c>
      <c r="AK96" s="9">
        <f t="shared" si="93"/>
        <v>10.4025</v>
      </c>
      <c r="AL96" s="1">
        <f t="shared" si="94"/>
        <v>0.45</v>
      </c>
      <c r="AM96" s="17">
        <f t="shared" si="95"/>
        <v>3767.4166666666665</v>
      </c>
      <c r="AN96" s="1">
        <f t="shared" si="96"/>
        <v>95274681.911631972</v>
      </c>
    </row>
    <row r="97" spans="1:50" x14ac:dyDescent="0.15">
      <c r="C97" s="7">
        <v>8</v>
      </c>
      <c r="D97" s="8">
        <v>27.173869604516099</v>
      </c>
      <c r="E97" s="10">
        <f t="shared" si="97"/>
        <v>26.095420191612899</v>
      </c>
      <c r="F97" s="7" t="s">
        <v>83</v>
      </c>
      <c r="G97" s="1">
        <v>9</v>
      </c>
      <c r="H97" s="9">
        <f t="shared" si="81"/>
        <v>27.173869604516099</v>
      </c>
      <c r="I97" s="9">
        <f t="shared" si="82"/>
        <v>300.32386960451606</v>
      </c>
      <c r="J97" s="9">
        <f t="shared" si="83"/>
        <v>0.43848692581305254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14.64482004802359</v>
      </c>
      <c r="P97" s="9">
        <f t="shared" si="86"/>
        <v>6.4215621219432242</v>
      </c>
      <c r="Q97" s="12">
        <f t="shared" si="87"/>
        <v>2.8897029548744508</v>
      </c>
      <c r="R97" s="9">
        <f t="shared" si="88"/>
        <v>2.3873737500000001</v>
      </c>
      <c r="S97" s="13">
        <f t="shared" si="89"/>
        <v>1.2104107933977455</v>
      </c>
      <c r="T97" s="2">
        <f t="shared" si="90"/>
        <v>0.51</v>
      </c>
      <c r="U97" s="14">
        <f t="shared" si="91"/>
        <v>0.61730950463285017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200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2"/>
        <v>0.25606281564680433</v>
      </c>
      <c r="AK97" s="9">
        <f t="shared" si="93"/>
        <v>10.4025</v>
      </c>
      <c r="AL97" s="1">
        <f t="shared" si="94"/>
        <v>0.45</v>
      </c>
      <c r="AM97" s="17">
        <f t="shared" si="95"/>
        <v>3767.4166666666665</v>
      </c>
      <c r="AN97" s="1">
        <f t="shared" si="96"/>
        <v>100352430.59864645</v>
      </c>
    </row>
    <row r="98" spans="1:50" x14ac:dyDescent="0.15">
      <c r="C98" s="7">
        <v>9</v>
      </c>
      <c r="D98" s="8">
        <v>24.9538268473333</v>
      </c>
      <c r="E98" s="10">
        <f t="shared" si="97"/>
        <v>27.173869604516099</v>
      </c>
      <c r="F98" s="7" t="s">
        <v>83</v>
      </c>
      <c r="G98" s="1">
        <v>10</v>
      </c>
      <c r="H98" s="9">
        <f t="shared" si="81"/>
        <v>24.9538268473333</v>
      </c>
      <c r="I98" s="9">
        <f t="shared" si="82"/>
        <v>298.10382684733327</v>
      </c>
      <c r="J98" s="9">
        <f t="shared" si="83"/>
        <v>0.34442769003702722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13.528532926080366</v>
      </c>
      <c r="P98" s="9">
        <f t="shared" si="86"/>
        <v>4.6596013453197251</v>
      </c>
      <c r="Q98" s="12">
        <f t="shared" si="87"/>
        <v>2.0968206053938765</v>
      </c>
      <c r="R98" s="9">
        <f t="shared" si="88"/>
        <v>2.3873737500000001</v>
      </c>
      <c r="S98" s="13">
        <f t="shared" si="89"/>
        <v>0.87829591214776337</v>
      </c>
      <c r="T98" s="2">
        <f t="shared" si="90"/>
        <v>0.51</v>
      </c>
      <c r="U98" s="14">
        <f t="shared" si="91"/>
        <v>0.44793091519535932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200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2"/>
        <v>0.20499517093140085</v>
      </c>
      <c r="AK98" s="9">
        <f t="shared" si="93"/>
        <v>10.4025</v>
      </c>
      <c r="AL98" s="1">
        <f t="shared" si="94"/>
        <v>0.45</v>
      </c>
      <c r="AM98" s="17">
        <f t="shared" si="95"/>
        <v>3767.4166666666665</v>
      </c>
      <c r="AN98" s="1">
        <f t="shared" si="96"/>
        <v>80338738.805115566</v>
      </c>
    </row>
    <row r="99" spans="1:50" x14ac:dyDescent="0.15">
      <c r="C99" s="7">
        <v>10</v>
      </c>
      <c r="D99" s="8">
        <v>23.131133569999999</v>
      </c>
      <c r="E99" s="10">
        <f t="shared" si="97"/>
        <v>24.9538268473333</v>
      </c>
      <c r="F99" s="7" t="s">
        <v>83</v>
      </c>
      <c r="G99" s="1">
        <v>11</v>
      </c>
      <c r="H99" s="9">
        <f t="shared" si="81"/>
        <v>23.131133569999999</v>
      </c>
      <c r="I99" s="9">
        <f t="shared" si="82"/>
        <v>296.28113356999995</v>
      </c>
      <c r="J99" s="9">
        <f t="shared" si="83"/>
        <v>0.28172971242086847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8.4254850017226097</v>
      </c>
      <c r="O99" s="9">
        <f t="shared" si="98"/>
        <v>5.7487215790380333</v>
      </c>
      <c r="P99" s="9">
        <f t="shared" si="86"/>
        <v>1.6195856772500261</v>
      </c>
      <c r="Q99" s="12">
        <f t="shared" si="87"/>
        <v>0.72881355476251175</v>
      </c>
      <c r="R99" s="9">
        <f t="shared" si="88"/>
        <v>2.3873737500000001</v>
      </c>
      <c r="S99" s="13">
        <f t="shared" si="89"/>
        <v>0.30527836488212695</v>
      </c>
      <c r="T99" s="2">
        <f t="shared" si="90"/>
        <v>0.51</v>
      </c>
      <c r="U99" s="14">
        <f t="shared" si="91"/>
        <v>0.15569196608988475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200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2"/>
        <v>0.11688512777610026</v>
      </c>
      <c r="AK99" s="9">
        <f t="shared" si="93"/>
        <v>10.4025</v>
      </c>
      <c r="AL99" s="1">
        <f t="shared" si="94"/>
        <v>0.45</v>
      </c>
      <c r="AM99" s="17">
        <f t="shared" si="95"/>
        <v>3767.4166666666665</v>
      </c>
      <c r="AN99" s="1">
        <f t="shared" si="96"/>
        <v>45807926.635252602</v>
      </c>
    </row>
    <row r="100" spans="1:50" x14ac:dyDescent="0.15">
      <c r="C100" s="7">
        <v>11</v>
      </c>
      <c r="D100" s="8">
        <v>20.083442444666701</v>
      </c>
      <c r="E100" s="10">
        <f t="shared" si="97"/>
        <v>23.131133569999999</v>
      </c>
      <c r="F100" s="7" t="s">
        <v>85</v>
      </c>
      <c r="G100" s="1">
        <v>12</v>
      </c>
      <c r="H100" s="9">
        <f t="shared" si="81"/>
        <v>20.083442444666701</v>
      </c>
      <c r="I100" s="9">
        <f t="shared" si="82"/>
        <v>293.23344244466671</v>
      </c>
      <c r="J100" s="9">
        <f t="shared" si="83"/>
        <v>0.20021392176754652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9.4344109017880076</v>
      </c>
      <c r="P100" s="9">
        <f t="shared" si="86"/>
        <v>1.8889004062134722</v>
      </c>
      <c r="Q100" s="12">
        <f t="shared" si="87"/>
        <v>0.85000518279606252</v>
      </c>
      <c r="R100" s="9">
        <f t="shared" si="88"/>
        <v>2.3873737500000001</v>
      </c>
      <c r="S100" s="13">
        <f t="shared" si="89"/>
        <v>0.35604194056169985</v>
      </c>
      <c r="T100" s="2">
        <f t="shared" si="90"/>
        <v>0.51</v>
      </c>
      <c r="U100" s="14">
        <f t="shared" si="91"/>
        <v>0.18158138968646692</v>
      </c>
      <c r="V100" s="2">
        <v>230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200</v>
      </c>
      <c r="AC100" s="2">
        <v>0.26</v>
      </c>
      <c r="AD100" s="2">
        <v>100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2"/>
        <v>0.12469078899046979</v>
      </c>
      <c r="AK100" s="9">
        <f t="shared" si="93"/>
        <v>10.4025</v>
      </c>
      <c r="AL100" s="1">
        <f t="shared" si="94"/>
        <v>0.45</v>
      </c>
      <c r="AM100" s="17">
        <f t="shared" si="95"/>
        <v>3767.4166666666665</v>
      </c>
      <c r="AN100" s="1">
        <f t="shared" si="96"/>
        <v>48867008.342656843</v>
      </c>
      <c r="AO100" s="1">
        <f>SUM(AN89:AN100)</f>
        <v>654371300.03045297</v>
      </c>
    </row>
    <row r="101" spans="1:50" x14ac:dyDescent="0.15">
      <c r="C101" s="7">
        <v>12</v>
      </c>
      <c r="D101" s="8">
        <v>15.773854212258099</v>
      </c>
      <c r="E101" s="10">
        <f t="shared" si="97"/>
        <v>20.083442444666701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15.8823808970968</v>
      </c>
      <c r="E105" s="7"/>
      <c r="F105" s="7"/>
      <c r="G105" s="1">
        <v>1</v>
      </c>
      <c r="H105" s="9">
        <f t="shared" ref="H105:H116" si="99">E106</f>
        <v>15.8823808970968</v>
      </c>
      <c r="I105" s="9">
        <f t="shared" ref="I105:I116" si="100">H105+273.15</f>
        <v>289.0323808970968</v>
      </c>
      <c r="J105" s="9">
        <f t="shared" ref="J105:J116" si="101">EXP(($C$15*(I105-$C$13))/($C$16*I105*$C$13))</f>
        <v>0.1235635814318374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8.0055634516285945E-2</v>
      </c>
      <c r="Q105" s="12">
        <f t="shared" ref="Q105:Q116" si="105">P105*$B$107</f>
        <v>2.4016690354885784E-2</v>
      </c>
      <c r="R105" s="9">
        <f t="shared" ref="R105:R116" si="106">L105*$B$107</f>
        <v>0.19436706250000002</v>
      </c>
      <c r="S105" s="13">
        <f t="shared" ref="S105:S116" si="107">Q105/R105</f>
        <v>0.1235635814318374</v>
      </c>
      <c r="T105" s="2">
        <f t="shared" ref="T105:T116" si="108">$B$106/100</f>
        <v>0.01</v>
      </c>
      <c r="U105" s="14">
        <f t="shared" ref="U105:U116" si="109">S105*T105</f>
        <v>1.2356358143183741E-3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0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1">AR105*AQ105</f>
        <v>7.4999999999999997E-3</v>
      </c>
      <c r="AT105" s="1">
        <f t="shared" ref="AT105:AT116" si="112">(AS105+AM105+AD105+AA105+U105+X105+AG105+AJ105+AP105)</f>
        <v>1.1185635814318372E-2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91.666666666666671</v>
      </c>
      <c r="AX105" s="1">
        <f t="shared" ref="AX105:AX116" si="116">AW105*10000*AV105*0.67*AU105*AT105</f>
        <v>133527.15269061527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13.444203982258101</v>
      </c>
      <c r="E106" s="10">
        <f t="shared" ref="E106:E117" si="117">D105</f>
        <v>15.8823808970968</v>
      </c>
      <c r="F106" s="7" t="s">
        <v>83</v>
      </c>
      <c r="G106" s="1">
        <v>2</v>
      </c>
      <c r="H106" s="9">
        <f t="shared" si="99"/>
        <v>13.444203982258101</v>
      </c>
      <c r="I106" s="9">
        <f t="shared" si="100"/>
        <v>286.59420398225808</v>
      </c>
      <c r="J106" s="9">
        <f t="shared" si="101"/>
        <v>9.2773576645703945E-2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1.2157247821503809</v>
      </c>
      <c r="P106" s="9">
        <f t="shared" si="104"/>
        <v>0.1127871362569101</v>
      </c>
      <c r="Q106" s="12">
        <f t="shared" si="105"/>
        <v>3.3836140877073026E-2</v>
      </c>
      <c r="R106" s="9">
        <f t="shared" si="106"/>
        <v>0.19436706250000002</v>
      </c>
      <c r="S106" s="13">
        <f t="shared" si="107"/>
        <v>0.17408371789882363</v>
      </c>
      <c r="T106" s="2">
        <f t="shared" si="108"/>
        <v>0.01</v>
      </c>
      <c r="U106" s="14">
        <f t="shared" si="109"/>
        <v>1.7408371789882362E-3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0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1"/>
        <v>7.4999999999999997E-3</v>
      </c>
      <c r="AT106" s="1">
        <f t="shared" si="112"/>
        <v>1.1690837178988236E-2</v>
      </c>
      <c r="AU106" s="9">
        <f t="shared" si="113"/>
        <v>64.789020833333339</v>
      </c>
      <c r="AV106" s="1">
        <f t="shared" si="114"/>
        <v>0.3</v>
      </c>
      <c r="AW106" s="1">
        <f t="shared" si="115"/>
        <v>91.666666666666671</v>
      </c>
      <c r="AX106" s="1">
        <f t="shared" si="116"/>
        <v>139557.93188632527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12.0033116252069</v>
      </c>
      <c r="E107" s="10">
        <f t="shared" si="117"/>
        <v>13.444203982258101</v>
      </c>
      <c r="F107" s="7" t="s">
        <v>83</v>
      </c>
      <c r="G107" s="1">
        <v>3</v>
      </c>
      <c r="H107" s="9">
        <f t="shared" si="99"/>
        <v>12.0033116252069</v>
      </c>
      <c r="I107" s="9">
        <f t="shared" si="100"/>
        <v>285.15331162520687</v>
      </c>
      <c r="J107" s="9">
        <f t="shared" si="101"/>
        <v>7.813898258872759E-2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1.7508278542268041</v>
      </c>
      <c r="P107" s="9">
        <f t="shared" si="104"/>
        <v>0.13680790721728753</v>
      </c>
      <c r="Q107" s="12">
        <f t="shared" si="105"/>
        <v>4.1042372165186254E-2</v>
      </c>
      <c r="R107" s="9">
        <f t="shared" si="106"/>
        <v>0.19436706250000002</v>
      </c>
      <c r="S107" s="13">
        <f t="shared" si="107"/>
        <v>0.21115909062620242</v>
      </c>
      <c r="T107" s="2">
        <f t="shared" si="108"/>
        <v>0.01</v>
      </c>
      <c r="U107" s="14">
        <f t="shared" si="109"/>
        <v>2.1115909062620242E-3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0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1"/>
        <v>7.4999999999999997E-3</v>
      </c>
      <c r="AT107" s="1">
        <f t="shared" si="112"/>
        <v>1.2061590906262024E-2</v>
      </c>
      <c r="AU107" s="9">
        <f t="shared" si="113"/>
        <v>64.789020833333339</v>
      </c>
      <c r="AV107" s="1">
        <f t="shared" si="114"/>
        <v>0.3</v>
      </c>
      <c r="AW107" s="1">
        <f t="shared" si="115"/>
        <v>91.666666666666671</v>
      </c>
      <c r="AX107" s="1">
        <f t="shared" si="116"/>
        <v>143983.75893577482</v>
      </c>
    </row>
    <row r="108" spans="1:50" x14ac:dyDescent="0.15">
      <c r="C108" s="7">
        <v>3</v>
      </c>
      <c r="D108" s="8">
        <v>14.2499918593548</v>
      </c>
      <c r="E108" s="10">
        <f t="shared" si="117"/>
        <v>12.0033116252069</v>
      </c>
      <c r="F108" s="7" t="s">
        <v>83</v>
      </c>
      <c r="G108" s="1">
        <v>4</v>
      </c>
      <c r="H108" s="9">
        <f t="shared" si="99"/>
        <v>14.2499918593548</v>
      </c>
      <c r="I108" s="9">
        <f t="shared" si="100"/>
        <v>287.39999185935477</v>
      </c>
      <c r="J108" s="9">
        <f t="shared" si="101"/>
        <v>0.1020451815103863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2.26191015534285</v>
      </c>
      <c r="P108" s="9">
        <f t="shared" si="104"/>
        <v>0.23081703236214721</v>
      </c>
      <c r="Q108" s="12">
        <f t="shared" si="105"/>
        <v>6.9245109708644156E-2</v>
      </c>
      <c r="R108" s="9">
        <f t="shared" si="106"/>
        <v>0.19436706250000002</v>
      </c>
      <c r="S108" s="13">
        <f t="shared" si="107"/>
        <v>0.35625948562475263</v>
      </c>
      <c r="T108" s="2">
        <f t="shared" si="108"/>
        <v>0.01</v>
      </c>
      <c r="U108" s="14">
        <f t="shared" si="109"/>
        <v>3.5625948562475265E-3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5.0000000000000001E-3</v>
      </c>
      <c r="AF108" s="2">
        <v>0.49</v>
      </c>
      <c r="AG108" s="14">
        <f t="shared" si="110"/>
        <v>2.4499999999999999E-3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1.4999999999999999E-2</v>
      </c>
      <c r="AR108" s="2">
        <v>0.5</v>
      </c>
      <c r="AS108" s="2">
        <f t="shared" si="111"/>
        <v>7.4999999999999997E-3</v>
      </c>
      <c r="AT108" s="1">
        <f t="shared" si="112"/>
        <v>1.3512594856247527E-2</v>
      </c>
      <c r="AU108" s="9">
        <f t="shared" si="113"/>
        <v>64.789020833333339</v>
      </c>
      <c r="AV108" s="1">
        <f t="shared" si="114"/>
        <v>0.3</v>
      </c>
      <c r="AW108" s="1">
        <f t="shared" si="115"/>
        <v>91.666666666666671</v>
      </c>
      <c r="AX108" s="1">
        <f t="shared" si="116"/>
        <v>161304.94024371522</v>
      </c>
    </row>
    <row r="109" spans="1:50" x14ac:dyDescent="0.15">
      <c r="C109" s="7">
        <v>4</v>
      </c>
      <c r="D109" s="8">
        <v>16.335338703000001</v>
      </c>
      <c r="E109" s="10">
        <f t="shared" si="117"/>
        <v>14.2499918593548</v>
      </c>
      <c r="F109" s="7" t="s">
        <v>83</v>
      </c>
      <c r="G109" s="1">
        <v>5</v>
      </c>
      <c r="H109" s="9">
        <f t="shared" si="99"/>
        <v>16.335338703000001</v>
      </c>
      <c r="I109" s="9">
        <f t="shared" si="100"/>
        <v>289.48533870299997</v>
      </c>
      <c r="J109" s="9">
        <f t="shared" si="101"/>
        <v>0.13025144230403729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1.9295384668316677</v>
      </c>
      <c r="O109" s="9">
        <f t="shared" si="118"/>
        <v>0.74944486448236858</v>
      </c>
      <c r="P109" s="9">
        <f t="shared" si="104"/>
        <v>9.7616274526182281E-2</v>
      </c>
      <c r="Q109" s="12">
        <f t="shared" si="105"/>
        <v>2.9284882357854682E-2</v>
      </c>
      <c r="R109" s="9">
        <f t="shared" si="106"/>
        <v>0.19436706250000002</v>
      </c>
      <c r="S109" s="13">
        <f t="shared" si="107"/>
        <v>0.15066792686571923</v>
      </c>
      <c r="T109" s="2">
        <f t="shared" si="108"/>
        <v>0.01</v>
      </c>
      <c r="U109" s="14">
        <f t="shared" si="109"/>
        <v>1.5066792686571923E-3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0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1"/>
        <v>0.01</v>
      </c>
      <c r="AT109" s="1">
        <f t="shared" si="112"/>
        <v>1.6406679268657194E-2</v>
      </c>
      <c r="AU109" s="9">
        <f t="shared" si="113"/>
        <v>64.789020833333339</v>
      </c>
      <c r="AV109" s="1">
        <f t="shared" si="114"/>
        <v>0.3</v>
      </c>
      <c r="AW109" s="1">
        <f t="shared" si="115"/>
        <v>91.666666666666671</v>
      </c>
      <c r="AX109" s="1">
        <f t="shared" si="116"/>
        <v>195852.71720071996</v>
      </c>
    </row>
    <row r="110" spans="1:50" x14ac:dyDescent="0.15">
      <c r="C110" s="7">
        <v>5</v>
      </c>
      <c r="D110" s="8">
        <v>19.038107353870998</v>
      </c>
      <c r="E110" s="10">
        <f t="shared" si="117"/>
        <v>16.335338703000001</v>
      </c>
      <c r="F110" s="7" t="s">
        <v>85</v>
      </c>
      <c r="G110" s="1">
        <v>6</v>
      </c>
      <c r="H110" s="9">
        <f t="shared" si="99"/>
        <v>19.038107353870998</v>
      </c>
      <c r="I110" s="9">
        <f t="shared" si="100"/>
        <v>292.18810735387098</v>
      </c>
      <c r="J110" s="9">
        <f t="shared" si="101"/>
        <v>0.17778806548422862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1.2997187982895195</v>
      </c>
      <c r="P110" s="9">
        <f t="shared" si="104"/>
        <v>0.23107449082138004</v>
      </c>
      <c r="Q110" s="12">
        <f t="shared" si="105"/>
        <v>6.9322347246414007E-2</v>
      </c>
      <c r="R110" s="9">
        <f t="shared" si="106"/>
        <v>0.19436706250000002</v>
      </c>
      <c r="S110" s="13">
        <f t="shared" si="107"/>
        <v>0.35665686539052366</v>
      </c>
      <c r="T110" s="2">
        <f t="shared" si="108"/>
        <v>0.01</v>
      </c>
      <c r="U110" s="14">
        <f t="shared" si="109"/>
        <v>3.5665686539052368E-3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0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1"/>
        <v>0.01</v>
      </c>
      <c r="AT110" s="1">
        <f t="shared" si="112"/>
        <v>1.8466568653905238E-2</v>
      </c>
      <c r="AU110" s="9">
        <f t="shared" si="113"/>
        <v>64.789020833333339</v>
      </c>
      <c r="AV110" s="1">
        <f t="shared" si="114"/>
        <v>0.3</v>
      </c>
      <c r="AW110" s="1">
        <f t="shared" si="115"/>
        <v>91.666666666666671</v>
      </c>
      <c r="AX110" s="1">
        <f t="shared" si="116"/>
        <v>220442.39355311013</v>
      </c>
    </row>
    <row r="111" spans="1:50" x14ac:dyDescent="0.15">
      <c r="C111" s="7">
        <v>6</v>
      </c>
      <c r="D111" s="8">
        <v>23.327513482000001</v>
      </c>
      <c r="E111" s="10">
        <f t="shared" si="117"/>
        <v>19.038107353870998</v>
      </c>
      <c r="F111" s="7" t="s">
        <v>83</v>
      </c>
      <c r="G111" s="1">
        <v>7</v>
      </c>
      <c r="H111" s="9">
        <f t="shared" si="99"/>
        <v>23.327513482000001</v>
      </c>
      <c r="I111" s="9">
        <f t="shared" si="100"/>
        <v>296.47751348199995</v>
      </c>
      <c r="J111" s="9">
        <f t="shared" si="101"/>
        <v>0.2879296189215122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1.7165345158014729</v>
      </c>
      <c r="P111" s="9">
        <f t="shared" si="104"/>
        <v>0.49424112900034056</v>
      </c>
      <c r="Q111" s="12">
        <f t="shared" si="105"/>
        <v>0.14827233870010217</v>
      </c>
      <c r="R111" s="9">
        <f t="shared" si="106"/>
        <v>0.19436706250000002</v>
      </c>
      <c r="S111" s="13">
        <f t="shared" si="107"/>
        <v>0.76284704205015275</v>
      </c>
      <c r="T111" s="2">
        <f t="shared" si="108"/>
        <v>0.01</v>
      </c>
      <c r="U111" s="14">
        <f t="shared" si="109"/>
        <v>7.6284704205015277E-3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2.2528470420501531E-2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91.666666666666671</v>
      </c>
      <c r="AX111" s="1">
        <f t="shared" si="116"/>
        <v>268930.84663758363</v>
      </c>
    </row>
    <row r="112" spans="1:50" x14ac:dyDescent="0.15">
      <c r="C112" s="7">
        <v>7</v>
      </c>
      <c r="D112" s="8">
        <v>26.095420191612899</v>
      </c>
      <c r="E112" s="10">
        <f t="shared" si="117"/>
        <v>23.327513482000001</v>
      </c>
      <c r="F112" s="7" t="s">
        <v>83</v>
      </c>
      <c r="G112" s="1">
        <v>8</v>
      </c>
      <c r="H112" s="9">
        <f t="shared" si="99"/>
        <v>26.095420191612899</v>
      </c>
      <c r="I112" s="9">
        <f t="shared" si="100"/>
        <v>299.24542019161288</v>
      </c>
      <c r="J112" s="9">
        <f t="shared" si="101"/>
        <v>0.39013319703406757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1.8701835951344659</v>
      </c>
      <c r="P112" s="9">
        <f t="shared" si="104"/>
        <v>0.72962070501047538</v>
      </c>
      <c r="Q112" s="12">
        <f t="shared" si="105"/>
        <v>0.21888621150314261</v>
      </c>
      <c r="R112" s="9">
        <f t="shared" si="106"/>
        <v>0.19436706250000002</v>
      </c>
      <c r="S112" s="13">
        <f t="shared" si="107"/>
        <v>1.126148683258217</v>
      </c>
      <c r="T112" s="2">
        <f t="shared" si="108"/>
        <v>0.01</v>
      </c>
      <c r="U112" s="14">
        <f t="shared" si="109"/>
        <v>1.1261486832582171E-2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2.6161486832582174E-2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91.666666666666671</v>
      </c>
      <c r="AX112" s="1">
        <f t="shared" si="116"/>
        <v>312299.53351745097</v>
      </c>
    </row>
    <row r="113" spans="1:53" x14ac:dyDescent="0.15">
      <c r="C113" s="7">
        <v>8</v>
      </c>
      <c r="D113" s="8">
        <v>27.173869604516099</v>
      </c>
      <c r="E113" s="10">
        <f t="shared" si="117"/>
        <v>26.095420191612899</v>
      </c>
      <c r="F113" s="7" t="s">
        <v>83</v>
      </c>
      <c r="G113" s="1">
        <v>9</v>
      </c>
      <c r="H113" s="9">
        <f t="shared" si="99"/>
        <v>27.173869604516099</v>
      </c>
      <c r="I113" s="9">
        <f t="shared" si="100"/>
        <v>300.32386960451606</v>
      </c>
      <c r="J113" s="9">
        <f t="shared" si="101"/>
        <v>0.43848692581305254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1.7884530984573237</v>
      </c>
      <c r="P113" s="9">
        <f t="shared" si="104"/>
        <v>0.7842133011033805</v>
      </c>
      <c r="Q113" s="12">
        <f t="shared" si="105"/>
        <v>0.23526399033101414</v>
      </c>
      <c r="R113" s="9">
        <f t="shared" si="106"/>
        <v>0.19436706250000002</v>
      </c>
      <c r="S113" s="13">
        <f t="shared" si="107"/>
        <v>1.210410793397745</v>
      </c>
      <c r="T113" s="2">
        <f t="shared" si="108"/>
        <v>0.01</v>
      </c>
      <c r="U113" s="14">
        <f t="shared" si="109"/>
        <v>1.210410793397745E-2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2.700410793397745E-2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91.666666666666671</v>
      </c>
      <c r="AX113" s="1">
        <f t="shared" si="116"/>
        <v>322358.21934756869</v>
      </c>
    </row>
    <row r="114" spans="1:53" x14ac:dyDescent="0.15">
      <c r="C114" s="7">
        <v>9</v>
      </c>
      <c r="D114" s="8">
        <v>24.9538268473333</v>
      </c>
      <c r="E114" s="10">
        <f t="shared" si="117"/>
        <v>27.173869604516099</v>
      </c>
      <c r="F114" s="7" t="s">
        <v>83</v>
      </c>
      <c r="G114" s="1">
        <v>10</v>
      </c>
      <c r="H114" s="9">
        <f t="shared" si="99"/>
        <v>24.9538268473333</v>
      </c>
      <c r="I114" s="9">
        <f t="shared" si="100"/>
        <v>298.10382684733327</v>
      </c>
      <c r="J114" s="9">
        <f t="shared" si="101"/>
        <v>0.34442769003702722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1.6521300056872767</v>
      </c>
      <c r="P114" s="9">
        <f t="shared" si="104"/>
        <v>0.56903932149972936</v>
      </c>
      <c r="Q114" s="12">
        <f t="shared" si="105"/>
        <v>0.1707117964499188</v>
      </c>
      <c r="R114" s="9">
        <f t="shared" si="106"/>
        <v>0.19436706250000002</v>
      </c>
      <c r="S114" s="13">
        <f t="shared" si="107"/>
        <v>0.87829591214776304</v>
      </c>
      <c r="T114" s="2">
        <f t="shared" si="108"/>
        <v>0.01</v>
      </c>
      <c r="U114" s="14">
        <f t="shared" si="109"/>
        <v>8.7829591214776299E-3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2.368295912147763E-2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91.666666666666671</v>
      </c>
      <c r="AX114" s="1">
        <f t="shared" si="116"/>
        <v>282712.41360559594</v>
      </c>
    </row>
    <row r="115" spans="1:53" x14ac:dyDescent="0.15">
      <c r="C115" s="7">
        <v>10</v>
      </c>
      <c r="D115" s="8">
        <v>23.131133569999999</v>
      </c>
      <c r="E115" s="10">
        <f t="shared" si="117"/>
        <v>24.9538268473333</v>
      </c>
      <c r="F115" s="7" t="s">
        <v>83</v>
      </c>
      <c r="G115" s="1">
        <v>11</v>
      </c>
      <c r="H115" s="9">
        <f t="shared" si="99"/>
        <v>23.131133569999999</v>
      </c>
      <c r="I115" s="9">
        <f t="shared" si="100"/>
        <v>296.28113356999995</v>
      </c>
      <c r="J115" s="9">
        <f t="shared" si="101"/>
        <v>0.28172971242086847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1.02893614997817</v>
      </c>
      <c r="O115" s="9">
        <f t="shared" si="118"/>
        <v>0.70204474254271076</v>
      </c>
      <c r="P115" s="9">
        <f t="shared" si="104"/>
        <v>0.19778686342314056</v>
      </c>
      <c r="Q115" s="12">
        <f t="shared" si="105"/>
        <v>5.9336059026942167E-2</v>
      </c>
      <c r="R115" s="9">
        <f t="shared" si="106"/>
        <v>0.19436706250000002</v>
      </c>
      <c r="S115" s="13">
        <f t="shared" si="107"/>
        <v>0.3052783648821269</v>
      </c>
      <c r="T115" s="2">
        <f t="shared" si="108"/>
        <v>0.01</v>
      </c>
      <c r="U115" s="14">
        <f t="shared" si="109"/>
        <v>3.0527836488212692E-3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0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1"/>
        <v>0.01</v>
      </c>
      <c r="AT115" s="1">
        <f t="shared" si="112"/>
        <v>1.7952783648821267E-2</v>
      </c>
      <c r="AU115" s="9">
        <f t="shared" si="113"/>
        <v>64.789020833333339</v>
      </c>
      <c r="AV115" s="1">
        <f t="shared" si="114"/>
        <v>0.3</v>
      </c>
      <c r="AW115" s="1">
        <f t="shared" si="115"/>
        <v>91.666666666666671</v>
      </c>
      <c r="AX115" s="1">
        <f t="shared" si="116"/>
        <v>214309.14820498449</v>
      </c>
    </row>
    <row r="116" spans="1:53" x14ac:dyDescent="0.15">
      <c r="C116" s="7">
        <v>11</v>
      </c>
      <c r="D116" s="8">
        <v>20.083442444666701</v>
      </c>
      <c r="E116" s="10">
        <f t="shared" si="117"/>
        <v>23.131133569999999</v>
      </c>
      <c r="F116" s="7" t="s">
        <v>85</v>
      </c>
      <c r="G116" s="1">
        <v>12</v>
      </c>
      <c r="H116" s="9">
        <f t="shared" si="99"/>
        <v>20.083442444666701</v>
      </c>
      <c r="I116" s="9">
        <f t="shared" si="100"/>
        <v>293.23344244466671</v>
      </c>
      <c r="J116" s="9">
        <f t="shared" si="101"/>
        <v>0.20021392176754652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1.1521480874529038</v>
      </c>
      <c r="P116" s="9">
        <f t="shared" si="104"/>
        <v>0.23067608704592402</v>
      </c>
      <c r="Q116" s="12">
        <f t="shared" si="105"/>
        <v>6.9202826113777205E-2</v>
      </c>
      <c r="R116" s="9">
        <f t="shared" si="106"/>
        <v>0.19436706250000002</v>
      </c>
      <c r="S116" s="13">
        <f t="shared" si="107"/>
        <v>0.35604194056169985</v>
      </c>
      <c r="T116" s="2">
        <f t="shared" si="108"/>
        <v>0.01</v>
      </c>
      <c r="U116" s="14">
        <f t="shared" si="109"/>
        <v>3.5604194056169988E-3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0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1"/>
        <v>0.01</v>
      </c>
      <c r="AT116" s="1">
        <f t="shared" si="112"/>
        <v>1.8460419405616997E-2</v>
      </c>
      <c r="AU116" s="9">
        <f t="shared" si="113"/>
        <v>64.789020833333339</v>
      </c>
      <c r="AV116" s="1">
        <f t="shared" si="114"/>
        <v>0.3</v>
      </c>
      <c r="AW116" s="1">
        <f t="shared" si="115"/>
        <v>91.666666666666671</v>
      </c>
      <c r="AX116" s="1">
        <f t="shared" si="116"/>
        <v>220368.98765748233</v>
      </c>
      <c r="AY116" s="1">
        <f>SUM(AX105:AX116)</f>
        <v>2615648.0434809267</v>
      </c>
    </row>
    <row r="117" spans="1:53" x14ac:dyDescent="0.15">
      <c r="C117" s="7">
        <v>12</v>
      </c>
      <c r="D117" s="8">
        <v>15.773854212258099</v>
      </c>
      <c r="E117" s="10">
        <f t="shared" si="117"/>
        <v>20.083442444666701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15.8823808970968</v>
      </c>
      <c r="E121" s="7"/>
      <c r="F121" s="7"/>
      <c r="G121" s="1">
        <v>1</v>
      </c>
      <c r="H121" s="9">
        <f t="shared" ref="H121:H132" si="119">E122</f>
        <v>15.8823808970968</v>
      </c>
      <c r="I121" s="9">
        <f t="shared" ref="I121:I132" si="120">H121+273.15</f>
        <v>289.0323808970968</v>
      </c>
      <c r="J121" s="9">
        <f t="shared" ref="J121:J132" si="121">EXP(($C$15*(I121-$C$13))/($C$16*I121*$C$13))</f>
        <v>0.1235635814318374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3.5178551633644112E-2</v>
      </c>
      <c r="Q121" s="12">
        <f t="shared" ref="Q121:Q132" si="125">P121*$B$123</f>
        <v>1.1608922039102557E-2</v>
      </c>
      <c r="R121" s="9">
        <f t="shared" ref="R121:R132" si="126">L121*$B$123</f>
        <v>9.3951000000000007E-2</v>
      </c>
      <c r="S121" s="13">
        <f t="shared" ref="S121:S132" si="127">Q121/R121</f>
        <v>0.1235635814318374</v>
      </c>
      <c r="T121" s="2">
        <f t="shared" ref="T121:T132" si="128">$B$122/100</f>
        <v>0.01</v>
      </c>
      <c r="U121" s="14">
        <f t="shared" ref="U121:U132" si="129">S121*T121</f>
        <v>1.2356358143183741E-3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0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31">AR121*AQ121</f>
        <v>7.4999999999999997E-3</v>
      </c>
      <c r="AT121" s="1">
        <f t="shared" ref="AT121:AT132" si="132">(AS121+AM121+AD121+AA121+U121+X121+AG121+AJ121+AP121)</f>
        <v>1.1185635814318372E-2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41.666666666666664</v>
      </c>
      <c r="AX121" s="1">
        <f t="shared" ref="AX121:AX132" si="136">AW121*10000*AV121*0.67*AU121*AT121</f>
        <v>29337.671631749461</v>
      </c>
      <c r="AZ121" s="1">
        <f t="shared" ref="AZ121:AZ132" si="137">$E$9/12</f>
        <v>24.166666666666668</v>
      </c>
      <c r="BA121" s="1">
        <f t="shared" ref="BA121:BA132" si="138">AZ121*10000*AV121*0.67*AU121*AT121</f>
        <v>17015.849546414691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13.444203982258101</v>
      </c>
      <c r="E122" s="10">
        <f t="shared" ref="E122:E133" si="139">D121</f>
        <v>15.8823808970968</v>
      </c>
      <c r="F122" s="7" t="s">
        <v>83</v>
      </c>
      <c r="G122" s="1">
        <v>2</v>
      </c>
      <c r="H122" s="9">
        <f t="shared" si="119"/>
        <v>13.444203982258101</v>
      </c>
      <c r="I122" s="9">
        <f t="shared" si="120"/>
        <v>286.59420398225808</v>
      </c>
      <c r="J122" s="9">
        <f t="shared" si="121"/>
        <v>9.2773576645703945E-2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0.53422144836635588</v>
      </c>
      <c r="P122" s="9">
        <f t="shared" si="124"/>
        <v>4.9561634485795092E-2</v>
      </c>
      <c r="Q122" s="12">
        <f t="shared" si="125"/>
        <v>1.6355339380312382E-2</v>
      </c>
      <c r="R122" s="9">
        <f t="shared" si="126"/>
        <v>9.3951000000000007E-2</v>
      </c>
      <c r="S122" s="13">
        <f t="shared" si="127"/>
        <v>0.17408371789882365</v>
      </c>
      <c r="T122" s="2">
        <f t="shared" si="128"/>
        <v>0.01</v>
      </c>
      <c r="U122" s="14">
        <f t="shared" si="129"/>
        <v>1.7408371789882366E-3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0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31"/>
        <v>7.4999999999999997E-3</v>
      </c>
      <c r="AT122" s="1">
        <f t="shared" si="132"/>
        <v>1.1690837178988236E-2</v>
      </c>
      <c r="AU122" s="9">
        <f t="shared" si="133"/>
        <v>28.47</v>
      </c>
      <c r="AV122" s="1">
        <f t="shared" si="134"/>
        <v>0.33</v>
      </c>
      <c r="AW122" s="1">
        <f t="shared" si="135"/>
        <v>41.666666666666664</v>
      </c>
      <c r="AX122" s="1">
        <f t="shared" si="136"/>
        <v>30662.713139503874</v>
      </c>
      <c r="AZ122" s="1">
        <f t="shared" si="137"/>
        <v>24.166666666666668</v>
      </c>
      <c r="BA122" s="1">
        <f t="shared" si="138"/>
        <v>17784.373620912251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12.0033116252069</v>
      </c>
      <c r="E123" s="10">
        <f t="shared" si="139"/>
        <v>13.444203982258101</v>
      </c>
      <c r="F123" s="7" t="s">
        <v>83</v>
      </c>
      <c r="G123" s="1">
        <v>3</v>
      </c>
      <c r="H123" s="9">
        <f t="shared" si="119"/>
        <v>12.0033116252069</v>
      </c>
      <c r="I123" s="9">
        <f t="shared" si="120"/>
        <v>285.15331162520687</v>
      </c>
      <c r="J123" s="9">
        <f t="shared" si="121"/>
        <v>7.813898258872759E-2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0.76935981388056074</v>
      </c>
      <c r="P123" s="9">
        <f t="shared" si="124"/>
        <v>6.0116993101279832E-2</v>
      </c>
      <c r="Q123" s="12">
        <f t="shared" si="125"/>
        <v>1.9838607723422344E-2</v>
      </c>
      <c r="R123" s="9">
        <f t="shared" si="126"/>
        <v>9.3951000000000007E-2</v>
      </c>
      <c r="S123" s="13">
        <f t="shared" si="127"/>
        <v>0.21115909062620242</v>
      </c>
      <c r="T123" s="2">
        <f t="shared" si="128"/>
        <v>0.01</v>
      </c>
      <c r="U123" s="14">
        <f t="shared" si="129"/>
        <v>2.1115909062620242E-3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0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31"/>
        <v>7.4999999999999997E-3</v>
      </c>
      <c r="AT123" s="1">
        <f t="shared" si="132"/>
        <v>1.2061590906262024E-2</v>
      </c>
      <c r="AU123" s="9">
        <f t="shared" si="133"/>
        <v>28.47</v>
      </c>
      <c r="AV123" s="1">
        <f t="shared" si="134"/>
        <v>0.33</v>
      </c>
      <c r="AW123" s="1">
        <f t="shared" si="135"/>
        <v>41.666666666666664</v>
      </c>
      <c r="AX123" s="1">
        <f t="shared" si="136"/>
        <v>31635.125551955403</v>
      </c>
      <c r="AZ123" s="1">
        <f t="shared" si="137"/>
        <v>24.166666666666668</v>
      </c>
      <c r="BA123" s="1">
        <f t="shared" si="138"/>
        <v>18348.37282013414</v>
      </c>
    </row>
    <row r="124" spans="1:53" x14ac:dyDescent="0.15">
      <c r="C124" s="7">
        <v>3</v>
      </c>
      <c r="D124" s="8">
        <v>14.2499918593548</v>
      </c>
      <c r="E124" s="10">
        <f t="shared" si="139"/>
        <v>12.0033116252069</v>
      </c>
      <c r="F124" s="7" t="s">
        <v>83</v>
      </c>
      <c r="G124" s="1">
        <v>4</v>
      </c>
      <c r="H124" s="9">
        <f t="shared" si="119"/>
        <v>14.2499918593548</v>
      </c>
      <c r="I124" s="9">
        <f t="shared" si="120"/>
        <v>287.39999185935477</v>
      </c>
      <c r="J124" s="9">
        <f t="shared" si="121"/>
        <v>0.1020451815103863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0.99394282077928098</v>
      </c>
      <c r="P124" s="9">
        <f t="shared" si="124"/>
        <v>0.10142707555736709</v>
      </c>
      <c r="Q124" s="12">
        <f t="shared" si="125"/>
        <v>3.3470934933931142E-2</v>
      </c>
      <c r="R124" s="9">
        <f t="shared" si="126"/>
        <v>9.3951000000000007E-2</v>
      </c>
      <c r="S124" s="13">
        <f t="shared" si="127"/>
        <v>0.35625948562475268</v>
      </c>
      <c r="T124" s="2">
        <f t="shared" si="128"/>
        <v>0.01</v>
      </c>
      <c r="U124" s="14">
        <f t="shared" si="129"/>
        <v>3.562594856247527E-3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5.0000000000000001E-3</v>
      </c>
      <c r="AF124" s="2">
        <v>0.49</v>
      </c>
      <c r="AG124" s="14">
        <f t="shared" si="130"/>
        <v>2.4499999999999999E-3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1.4999999999999999E-2</v>
      </c>
      <c r="AR124" s="2">
        <v>0.5</v>
      </c>
      <c r="AS124" s="2">
        <f t="shared" si="131"/>
        <v>7.4999999999999997E-3</v>
      </c>
      <c r="AT124" s="1">
        <f t="shared" si="132"/>
        <v>1.3512594856247527E-2</v>
      </c>
      <c r="AU124" s="9">
        <f t="shared" si="133"/>
        <v>28.47</v>
      </c>
      <c r="AV124" s="1">
        <f t="shared" si="134"/>
        <v>0.33</v>
      </c>
      <c r="AW124" s="1">
        <f t="shared" si="135"/>
        <v>41.666666666666664</v>
      </c>
      <c r="AX124" s="1">
        <f t="shared" si="136"/>
        <v>35440.816898222445</v>
      </c>
      <c r="AZ124" s="1">
        <f t="shared" si="137"/>
        <v>24.166666666666668</v>
      </c>
      <c r="BA124" s="1">
        <f t="shared" si="138"/>
        <v>20555.673800969023</v>
      </c>
    </row>
    <row r="125" spans="1:53" x14ac:dyDescent="0.15">
      <c r="C125" s="7">
        <v>4</v>
      </c>
      <c r="D125" s="8">
        <v>16.335338703000001</v>
      </c>
      <c r="E125" s="10">
        <f t="shared" si="139"/>
        <v>14.2499918593548</v>
      </c>
      <c r="F125" s="7" t="s">
        <v>83</v>
      </c>
      <c r="G125" s="1">
        <v>5</v>
      </c>
      <c r="H125" s="9">
        <f t="shared" si="119"/>
        <v>16.335338703000001</v>
      </c>
      <c r="I125" s="9">
        <f t="shared" si="120"/>
        <v>289.48533870299997</v>
      </c>
      <c r="J125" s="9">
        <f t="shared" si="121"/>
        <v>0.13025144230403729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0.84788995796081823</v>
      </c>
      <c r="O125" s="9">
        <f t="shared" si="140"/>
        <v>0.32932578726109563</v>
      </c>
      <c r="P125" s="9">
        <f t="shared" si="124"/>
        <v>4.2895158778670256E-2</v>
      </c>
      <c r="Q125" s="12">
        <f t="shared" si="125"/>
        <v>1.4155402396961185E-2</v>
      </c>
      <c r="R125" s="9">
        <f t="shared" si="126"/>
        <v>9.3951000000000007E-2</v>
      </c>
      <c r="S125" s="13">
        <f t="shared" si="127"/>
        <v>0.1506679268657192</v>
      </c>
      <c r="T125" s="2">
        <f t="shared" si="128"/>
        <v>0.01</v>
      </c>
      <c r="U125" s="14">
        <f t="shared" si="129"/>
        <v>1.5066792686571921E-3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0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1"/>
        <v>0.01</v>
      </c>
      <c r="AT125" s="1">
        <f t="shared" si="132"/>
        <v>1.6406679268657194E-2</v>
      </c>
      <c r="AU125" s="9">
        <f t="shared" si="133"/>
        <v>28.47</v>
      </c>
      <c r="AV125" s="1">
        <f t="shared" si="134"/>
        <v>0.33</v>
      </c>
      <c r="AW125" s="1">
        <f t="shared" si="135"/>
        <v>41.666666666666664</v>
      </c>
      <c r="AX125" s="1">
        <f t="shared" si="136"/>
        <v>43031.417877485001</v>
      </c>
      <c r="AZ125" s="1">
        <f t="shared" si="137"/>
        <v>24.166666666666668</v>
      </c>
      <c r="BA125" s="1">
        <f t="shared" si="138"/>
        <v>24958.222368941308</v>
      </c>
    </row>
    <row r="126" spans="1:53" x14ac:dyDescent="0.15">
      <c r="C126" s="7">
        <v>5</v>
      </c>
      <c r="D126" s="8">
        <v>19.038107353870998</v>
      </c>
      <c r="E126" s="10">
        <f t="shared" si="139"/>
        <v>16.335338703000001</v>
      </c>
      <c r="F126" s="7" t="s">
        <v>85</v>
      </c>
      <c r="G126" s="1">
        <v>6</v>
      </c>
      <c r="H126" s="9">
        <f t="shared" si="119"/>
        <v>19.038107353870998</v>
      </c>
      <c r="I126" s="9">
        <f t="shared" si="120"/>
        <v>292.18810735387098</v>
      </c>
      <c r="J126" s="9">
        <f t="shared" si="121"/>
        <v>0.17778806548422862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0.57113062848242546</v>
      </c>
      <c r="P126" s="9">
        <f t="shared" si="124"/>
        <v>0.10154020957668211</v>
      </c>
      <c r="Q126" s="12">
        <f t="shared" si="125"/>
        <v>3.3508269160305096E-2</v>
      </c>
      <c r="R126" s="9">
        <f t="shared" si="126"/>
        <v>9.3951000000000007E-2</v>
      </c>
      <c r="S126" s="13">
        <f t="shared" si="127"/>
        <v>0.35665686539052371</v>
      </c>
      <c r="T126" s="2">
        <f t="shared" si="128"/>
        <v>0.01</v>
      </c>
      <c r="U126" s="14">
        <f t="shared" si="129"/>
        <v>3.5665686539052372E-3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0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1"/>
        <v>0.01</v>
      </c>
      <c r="AT126" s="1">
        <f t="shared" si="132"/>
        <v>1.8466568653905238E-2</v>
      </c>
      <c r="AU126" s="9">
        <f t="shared" si="133"/>
        <v>28.47</v>
      </c>
      <c r="AV126" s="1">
        <f t="shared" si="134"/>
        <v>0.33</v>
      </c>
      <c r="AW126" s="1">
        <f t="shared" si="135"/>
        <v>41.666666666666664</v>
      </c>
      <c r="AX126" s="1">
        <f t="shared" si="136"/>
        <v>48434.09318225184</v>
      </c>
      <c r="AZ126" s="1">
        <f t="shared" si="137"/>
        <v>24.166666666666668</v>
      </c>
      <c r="BA126" s="1">
        <f t="shared" si="138"/>
        <v>28091.774045706075</v>
      </c>
    </row>
    <row r="127" spans="1:53" x14ac:dyDescent="0.15">
      <c r="C127" s="7">
        <v>6</v>
      </c>
      <c r="D127" s="8">
        <v>23.327513482000001</v>
      </c>
      <c r="E127" s="10">
        <f t="shared" si="139"/>
        <v>19.038107353870998</v>
      </c>
      <c r="F127" s="7" t="s">
        <v>83</v>
      </c>
      <c r="G127" s="1">
        <v>7</v>
      </c>
      <c r="H127" s="9">
        <f t="shared" si="119"/>
        <v>23.327513482000001</v>
      </c>
      <c r="I127" s="9">
        <f t="shared" si="120"/>
        <v>296.47751348199995</v>
      </c>
      <c r="J127" s="9">
        <f t="shared" si="121"/>
        <v>0.2879296189215122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0.75429041890574344</v>
      </c>
      <c r="P127" s="9">
        <f t="shared" si="124"/>
        <v>0.21718255287167851</v>
      </c>
      <c r="Q127" s="12">
        <f t="shared" si="125"/>
        <v>7.1670242447653909E-2</v>
      </c>
      <c r="R127" s="9">
        <f t="shared" si="126"/>
        <v>9.3951000000000007E-2</v>
      </c>
      <c r="S127" s="13">
        <f t="shared" si="127"/>
        <v>0.76284704205015275</v>
      </c>
      <c r="T127" s="2">
        <f t="shared" si="128"/>
        <v>0.01</v>
      </c>
      <c r="U127" s="14">
        <f t="shared" si="129"/>
        <v>7.6284704205015277E-3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2.2528470420501531E-2</v>
      </c>
      <c r="AU127" s="9">
        <f t="shared" si="133"/>
        <v>28.47</v>
      </c>
      <c r="AV127" s="1">
        <f t="shared" si="134"/>
        <v>0.33</v>
      </c>
      <c r="AW127" s="1">
        <f t="shared" si="135"/>
        <v>41.666666666666664</v>
      </c>
      <c r="AX127" s="1">
        <f t="shared" si="136"/>
        <v>59087.644058303391</v>
      </c>
      <c r="AZ127" s="1">
        <f t="shared" si="137"/>
        <v>24.166666666666668</v>
      </c>
      <c r="BA127" s="1">
        <f t="shared" si="138"/>
        <v>34270.833553815974</v>
      </c>
    </row>
    <row r="128" spans="1:53" x14ac:dyDescent="0.15">
      <c r="C128" s="7">
        <v>7</v>
      </c>
      <c r="D128" s="8">
        <v>26.095420191612899</v>
      </c>
      <c r="E128" s="10">
        <f t="shared" si="139"/>
        <v>23.327513482000001</v>
      </c>
      <c r="F128" s="7" t="s">
        <v>83</v>
      </c>
      <c r="G128" s="1">
        <v>8</v>
      </c>
      <c r="H128" s="9">
        <f t="shared" si="119"/>
        <v>26.095420191612899</v>
      </c>
      <c r="I128" s="9">
        <f t="shared" si="120"/>
        <v>299.24542019161288</v>
      </c>
      <c r="J128" s="9">
        <f t="shared" si="121"/>
        <v>0.39013319703406757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0.82180786603406497</v>
      </c>
      <c r="P128" s="9">
        <f t="shared" si="124"/>
        <v>0.32061453012361446</v>
      </c>
      <c r="Q128" s="12">
        <f t="shared" si="125"/>
        <v>0.10580279494079278</v>
      </c>
      <c r="R128" s="9">
        <f t="shared" si="126"/>
        <v>9.3951000000000007E-2</v>
      </c>
      <c r="S128" s="13">
        <f t="shared" si="127"/>
        <v>1.1261486832582173</v>
      </c>
      <c r="T128" s="2">
        <f t="shared" si="128"/>
        <v>0.01</v>
      </c>
      <c r="U128" s="14">
        <f t="shared" si="129"/>
        <v>1.1261486832582173E-2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2.6161486832582174E-2</v>
      </c>
      <c r="AU128" s="9">
        <f t="shared" si="133"/>
        <v>28.47</v>
      </c>
      <c r="AV128" s="1">
        <f t="shared" si="134"/>
        <v>0.33</v>
      </c>
      <c r="AW128" s="1">
        <f t="shared" si="135"/>
        <v>41.666666666666664</v>
      </c>
      <c r="AX128" s="1">
        <f t="shared" si="136"/>
        <v>68616.314962637989</v>
      </c>
      <c r="AZ128" s="1">
        <f t="shared" si="137"/>
        <v>24.166666666666668</v>
      </c>
      <c r="BA128" s="1">
        <f t="shared" si="138"/>
        <v>39797.462678330041</v>
      </c>
    </row>
    <row r="129" spans="1:54" x14ac:dyDescent="0.15">
      <c r="C129" s="7">
        <v>8</v>
      </c>
      <c r="D129" s="8">
        <v>27.173869604516099</v>
      </c>
      <c r="E129" s="10">
        <f t="shared" si="139"/>
        <v>26.095420191612899</v>
      </c>
      <c r="F129" s="7" t="s">
        <v>83</v>
      </c>
      <c r="G129" s="1">
        <v>9</v>
      </c>
      <c r="H129" s="9">
        <f t="shared" si="119"/>
        <v>27.173869604516099</v>
      </c>
      <c r="I129" s="9">
        <f t="shared" si="120"/>
        <v>300.32386960451606</v>
      </c>
      <c r="J129" s="9">
        <f t="shared" si="121"/>
        <v>0.43848692581305254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0.78589333591045052</v>
      </c>
      <c r="P129" s="9">
        <f t="shared" si="124"/>
        <v>0.34460395288033807</v>
      </c>
      <c r="Q129" s="12">
        <f t="shared" si="125"/>
        <v>0.11371930445051157</v>
      </c>
      <c r="R129" s="9">
        <f t="shared" si="126"/>
        <v>9.3951000000000007E-2</v>
      </c>
      <c r="S129" s="13">
        <f t="shared" si="127"/>
        <v>1.2104107933977453</v>
      </c>
      <c r="T129" s="2">
        <f t="shared" si="128"/>
        <v>0.01</v>
      </c>
      <c r="U129" s="14">
        <f t="shared" si="129"/>
        <v>1.2104107933977454E-2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2.7004107933977457E-2</v>
      </c>
      <c r="AU129" s="9">
        <f t="shared" si="133"/>
        <v>28.47</v>
      </c>
      <c r="AV129" s="1">
        <f t="shared" si="134"/>
        <v>0.33</v>
      </c>
      <c r="AW129" s="1">
        <f t="shared" si="135"/>
        <v>41.666666666666664</v>
      </c>
      <c r="AX129" s="1">
        <f t="shared" si="136"/>
        <v>70826.340534101153</v>
      </c>
      <c r="AZ129" s="1">
        <f t="shared" si="137"/>
        <v>24.166666666666668</v>
      </c>
      <c r="BA129" s="1">
        <f t="shared" si="138"/>
        <v>41079.27750977868</v>
      </c>
    </row>
    <row r="130" spans="1:54" x14ac:dyDescent="0.15">
      <c r="C130" s="7">
        <v>9</v>
      </c>
      <c r="D130" s="8">
        <v>24.9538268473333</v>
      </c>
      <c r="E130" s="10">
        <f t="shared" si="139"/>
        <v>27.173869604516099</v>
      </c>
      <c r="F130" s="7" t="s">
        <v>83</v>
      </c>
      <c r="G130" s="1">
        <v>10</v>
      </c>
      <c r="H130" s="9">
        <f t="shared" si="119"/>
        <v>24.9538268473333</v>
      </c>
      <c r="I130" s="9">
        <f t="shared" si="120"/>
        <v>298.10382684733327</v>
      </c>
      <c r="J130" s="9">
        <f t="shared" si="121"/>
        <v>0.34442769003702722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0.7259893830301124</v>
      </c>
      <c r="P130" s="9">
        <f t="shared" si="124"/>
        <v>0.25005084618846818</v>
      </c>
      <c r="Q130" s="12">
        <f t="shared" si="125"/>
        <v>8.2516779242194499E-2</v>
      </c>
      <c r="R130" s="9">
        <f t="shared" si="126"/>
        <v>9.3951000000000007E-2</v>
      </c>
      <c r="S130" s="13">
        <f t="shared" si="127"/>
        <v>0.87829591214776315</v>
      </c>
      <c r="T130" s="2">
        <f t="shared" si="128"/>
        <v>0.01</v>
      </c>
      <c r="U130" s="14">
        <f t="shared" si="129"/>
        <v>8.7829591214776317E-3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2.368295912147763E-2</v>
      </c>
      <c r="AU130" s="9">
        <f t="shared" si="133"/>
        <v>28.47</v>
      </c>
      <c r="AV130" s="1">
        <f t="shared" si="134"/>
        <v>0.33</v>
      </c>
      <c r="AW130" s="1">
        <f t="shared" si="135"/>
        <v>41.666666666666664</v>
      </c>
      <c r="AX130" s="1">
        <f t="shared" si="136"/>
        <v>62115.635580112626</v>
      </c>
      <c r="AZ130" s="1">
        <f t="shared" si="137"/>
        <v>24.166666666666668</v>
      </c>
      <c r="BA130" s="1">
        <f t="shared" si="138"/>
        <v>36027.06863646533</v>
      </c>
    </row>
    <row r="131" spans="1:54" x14ac:dyDescent="0.15">
      <c r="C131" s="7">
        <v>10</v>
      </c>
      <c r="D131" s="8">
        <v>23.131133569999999</v>
      </c>
      <c r="E131" s="10">
        <f t="shared" si="139"/>
        <v>24.9538268473333</v>
      </c>
      <c r="F131" s="7" t="s">
        <v>83</v>
      </c>
      <c r="G131" s="1">
        <v>11</v>
      </c>
      <c r="H131" s="9">
        <f t="shared" si="119"/>
        <v>23.131133569999999</v>
      </c>
      <c r="I131" s="9">
        <f t="shared" si="120"/>
        <v>296.28113356999995</v>
      </c>
      <c r="J131" s="9">
        <f t="shared" si="121"/>
        <v>0.28172971242086847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0.45214160999956199</v>
      </c>
      <c r="O131" s="9">
        <f t="shared" si="140"/>
        <v>0.3084969268420823</v>
      </c>
      <c r="P131" s="9">
        <f t="shared" si="124"/>
        <v>8.6912750481941539E-2</v>
      </c>
      <c r="Q131" s="12">
        <f t="shared" si="125"/>
        <v>2.8681207659040708E-2</v>
      </c>
      <c r="R131" s="9">
        <f t="shared" si="126"/>
        <v>9.3951000000000007E-2</v>
      </c>
      <c r="S131" s="13">
        <f t="shared" si="127"/>
        <v>0.3052783648821269</v>
      </c>
      <c r="T131" s="2">
        <f t="shared" si="128"/>
        <v>0.01</v>
      </c>
      <c r="U131" s="14">
        <f t="shared" si="129"/>
        <v>3.0527836488212692E-3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0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1"/>
        <v>0.01</v>
      </c>
      <c r="AT131" s="1">
        <f t="shared" si="132"/>
        <v>1.7952783648821267E-2</v>
      </c>
      <c r="AU131" s="9">
        <f t="shared" si="133"/>
        <v>28.47</v>
      </c>
      <c r="AV131" s="1">
        <f t="shared" si="134"/>
        <v>0.33</v>
      </c>
      <c r="AW131" s="1">
        <f t="shared" si="135"/>
        <v>41.666666666666664</v>
      </c>
      <c r="AX131" s="1">
        <f t="shared" si="136"/>
        <v>47086.538513148858</v>
      </c>
      <c r="AZ131" s="1">
        <f t="shared" si="137"/>
        <v>24.166666666666668</v>
      </c>
      <c r="BA131" s="1">
        <f t="shared" si="138"/>
        <v>27310.192337626344</v>
      </c>
    </row>
    <row r="132" spans="1:54" x14ac:dyDescent="0.15">
      <c r="C132" s="7">
        <v>11</v>
      </c>
      <c r="D132" s="8">
        <v>20.083442444666701</v>
      </c>
      <c r="E132" s="10">
        <f t="shared" si="139"/>
        <v>23.131133569999999</v>
      </c>
      <c r="F132" s="7" t="s">
        <v>85</v>
      </c>
      <c r="G132" s="1">
        <v>12</v>
      </c>
      <c r="H132" s="9">
        <f t="shared" si="119"/>
        <v>20.083442444666701</v>
      </c>
      <c r="I132" s="9">
        <f t="shared" si="120"/>
        <v>293.23344244466671</v>
      </c>
      <c r="J132" s="9">
        <f t="shared" si="121"/>
        <v>0.20021392176754652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0.50628417636014067</v>
      </c>
      <c r="P132" s="9">
        <f t="shared" si="124"/>
        <v>0.10136514047791592</v>
      </c>
      <c r="Q132" s="12">
        <f t="shared" si="125"/>
        <v>3.3450496357712259E-2</v>
      </c>
      <c r="R132" s="9">
        <f t="shared" si="126"/>
        <v>9.3951000000000007E-2</v>
      </c>
      <c r="S132" s="13">
        <f t="shared" si="127"/>
        <v>0.3560419405616998</v>
      </c>
      <c r="T132" s="2">
        <f t="shared" si="128"/>
        <v>0.01</v>
      </c>
      <c r="U132" s="14">
        <f t="shared" si="129"/>
        <v>3.5604194056169979E-3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0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1"/>
        <v>0.01</v>
      </c>
      <c r="AT132" s="1">
        <f t="shared" si="132"/>
        <v>1.8460419405616997E-2</v>
      </c>
      <c r="AU132" s="9">
        <f t="shared" si="133"/>
        <v>28.47</v>
      </c>
      <c r="AV132" s="1">
        <f t="shared" si="134"/>
        <v>0.33</v>
      </c>
      <c r="AW132" s="1">
        <f t="shared" si="135"/>
        <v>41.666666666666664</v>
      </c>
      <c r="AX132" s="1">
        <f t="shared" si="136"/>
        <v>48417.964941528</v>
      </c>
      <c r="AY132" s="1">
        <f>SUM(AX121:AX132)</f>
        <v>574692.27687100007</v>
      </c>
      <c r="AZ132" s="1">
        <f t="shared" si="137"/>
        <v>24.166666666666668</v>
      </c>
      <c r="BA132" s="1">
        <f t="shared" si="138"/>
        <v>28082.419666086247</v>
      </c>
      <c r="BB132" s="1">
        <f>SUM(BA121:BA132)</f>
        <v>333321.52058518014</v>
      </c>
    </row>
    <row r="133" spans="1:54" x14ac:dyDescent="0.15">
      <c r="C133" s="7">
        <v>12</v>
      </c>
      <c r="D133" s="8">
        <v>15.773854212258099</v>
      </c>
      <c r="E133" s="10">
        <f t="shared" si="139"/>
        <v>20.083442444666701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15.8823808970968</v>
      </c>
      <c r="E136" s="7"/>
      <c r="F136" s="7"/>
      <c r="G136" s="1">
        <v>1</v>
      </c>
      <c r="H136" s="9">
        <f t="shared" ref="H136:H147" si="141">E137</f>
        <v>15.8823808970968</v>
      </c>
      <c r="I136" s="9">
        <f t="shared" ref="I136:I147" si="142">H136+273.15</f>
        <v>289.0323808970968</v>
      </c>
      <c r="J136" s="9">
        <f t="shared" ref="J136:J147" si="143">EXP(($C$15*(I136-$C$13))/($C$16*I136*$C$13))</f>
        <v>0.1235635814318374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9.379067906170821E-2</v>
      </c>
      <c r="Q136" s="12">
        <f t="shared" ref="Q136:Q147" si="147">P136*$B$138</f>
        <v>2.4385576556044137E-2</v>
      </c>
      <c r="R136" s="9">
        <f t="shared" ref="R136:R147" si="148">L136*$B$138</f>
        <v>0.19735245833333334</v>
      </c>
      <c r="S136" s="13">
        <f t="shared" ref="S136:S147" si="149">Q136/R136</f>
        <v>0.12356358143183743</v>
      </c>
      <c r="T136" s="2">
        <f t="shared" ref="T136:T147" si="150">$B$137/100</f>
        <v>0.01</v>
      </c>
      <c r="U136" s="14">
        <f t="shared" ref="U136:U147" si="151">S136*T136</f>
        <v>1.2356358143183744E-3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52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53">AR136*AQ136</f>
        <v>7.4999999999999997E-3</v>
      </c>
      <c r="AT136" s="1">
        <f t="shared" ref="AT136:AT147" si="154">(AS136+AM136+AD136+AA136+U136+X136+AG136+AJ136+AP136)</f>
        <v>1.1185635814318372E-2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13.444203982258101</v>
      </c>
      <c r="E137" s="10">
        <f t="shared" ref="E137:E148" si="159">D136</f>
        <v>15.8823808970968</v>
      </c>
      <c r="F137" s="7" t="s">
        <v>83</v>
      </c>
      <c r="G137" s="1">
        <v>2</v>
      </c>
      <c r="H137" s="9">
        <f t="shared" si="141"/>
        <v>13.444203982258101</v>
      </c>
      <c r="I137" s="9">
        <f t="shared" si="142"/>
        <v>286.59420398225808</v>
      </c>
      <c r="J137" s="9">
        <f t="shared" si="143"/>
        <v>9.2773576645703945E-2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1.4243051542716252</v>
      </c>
      <c r="P137" s="9">
        <f t="shared" si="146"/>
        <v>0.1321378833966898</v>
      </c>
      <c r="Q137" s="12">
        <f t="shared" si="147"/>
        <v>3.4355849683139351E-2</v>
      </c>
      <c r="R137" s="9">
        <f t="shared" si="148"/>
        <v>0.19735245833333334</v>
      </c>
      <c r="S137" s="13">
        <f t="shared" si="149"/>
        <v>0.17408371789882365</v>
      </c>
      <c r="T137" s="2">
        <f t="shared" si="150"/>
        <v>0.01</v>
      </c>
      <c r="U137" s="14">
        <f t="shared" si="151"/>
        <v>1.7408371789882366E-3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52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53"/>
        <v>7.4999999999999997E-3</v>
      </c>
      <c r="AT137" s="1">
        <f t="shared" si="154"/>
        <v>1.1690837178988236E-2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12.0033116252069</v>
      </c>
      <c r="E138" s="10">
        <f t="shared" si="159"/>
        <v>13.444203982258101</v>
      </c>
      <c r="F138" s="7" t="s">
        <v>83</v>
      </c>
      <c r="G138" s="1">
        <v>3</v>
      </c>
      <c r="H138" s="9">
        <f t="shared" si="141"/>
        <v>12.0033116252069</v>
      </c>
      <c r="I138" s="9">
        <f t="shared" si="142"/>
        <v>285.15331162520687</v>
      </c>
      <c r="J138" s="9">
        <f t="shared" si="143"/>
        <v>7.813898258872759E-2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2.0512151875416023</v>
      </c>
      <c r="P138" s="9">
        <f t="shared" si="146"/>
        <v>0.16027986782504686</v>
      </c>
      <c r="Q138" s="12">
        <f t="shared" si="147"/>
        <v>4.1672765634512186E-2</v>
      </c>
      <c r="R138" s="9">
        <f t="shared" si="148"/>
        <v>0.19735245833333334</v>
      </c>
      <c r="S138" s="13">
        <f t="shared" si="149"/>
        <v>0.2111590906262025</v>
      </c>
      <c r="T138" s="2">
        <f t="shared" si="150"/>
        <v>0.01</v>
      </c>
      <c r="U138" s="14">
        <f t="shared" si="151"/>
        <v>2.1115909062620251E-3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52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53"/>
        <v>7.4999999999999997E-3</v>
      </c>
      <c r="AT138" s="1">
        <f t="shared" si="154"/>
        <v>1.2061590906262024E-2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14.2499918593548</v>
      </c>
      <c r="E139" s="10">
        <f t="shared" si="159"/>
        <v>12.0033116252069</v>
      </c>
      <c r="F139" s="7" t="s">
        <v>83</v>
      </c>
      <c r="G139" s="1">
        <v>4</v>
      </c>
      <c r="H139" s="9">
        <f t="shared" si="141"/>
        <v>14.2499918593548</v>
      </c>
      <c r="I139" s="9">
        <f t="shared" si="142"/>
        <v>287.39999185935477</v>
      </c>
      <c r="J139" s="9">
        <f t="shared" si="143"/>
        <v>0.1020451815103863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2.6499832363832221</v>
      </c>
      <c r="P139" s="9">
        <f t="shared" si="146"/>
        <v>0.27041802035620682</v>
      </c>
      <c r="Q139" s="12">
        <f t="shared" si="147"/>
        <v>7.0308685292613776E-2</v>
      </c>
      <c r="R139" s="9">
        <f t="shared" si="148"/>
        <v>0.19735245833333334</v>
      </c>
      <c r="S139" s="13">
        <f t="shared" si="149"/>
        <v>0.35625948562475268</v>
      </c>
      <c r="T139" s="2">
        <f t="shared" si="150"/>
        <v>0.01</v>
      </c>
      <c r="U139" s="14">
        <f t="shared" si="151"/>
        <v>3.562594856247527E-3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5.0000000000000001E-3</v>
      </c>
      <c r="AF139" s="2">
        <v>0.49</v>
      </c>
      <c r="AG139" s="14">
        <f t="shared" si="152"/>
        <v>2.4499999999999999E-3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1.4999999999999999E-2</v>
      </c>
      <c r="AR139" s="2">
        <v>0.5</v>
      </c>
      <c r="AS139" s="2">
        <f t="shared" si="153"/>
        <v>7.4999999999999997E-3</v>
      </c>
      <c r="AT139" s="1">
        <f t="shared" si="154"/>
        <v>1.3512594856247527E-2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16.335338703000001</v>
      </c>
      <c r="E140" s="10">
        <f t="shared" si="159"/>
        <v>14.2499918593548</v>
      </c>
      <c r="F140" s="7" t="s">
        <v>83</v>
      </c>
      <c r="G140" s="1">
        <v>5</v>
      </c>
      <c r="H140" s="9">
        <f t="shared" si="141"/>
        <v>16.335338703000001</v>
      </c>
      <c r="I140" s="9">
        <f t="shared" si="142"/>
        <v>289.48533870299997</v>
      </c>
      <c r="J140" s="9">
        <f t="shared" si="143"/>
        <v>0.13025144230403729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3.1386131326936821</v>
      </c>
      <c r="P140" s="9">
        <f t="shared" si="146"/>
        <v>0.4088088873677449</v>
      </c>
      <c r="Q140" s="12">
        <f t="shared" si="147"/>
        <v>0.10629031071561368</v>
      </c>
      <c r="R140" s="9">
        <f t="shared" si="148"/>
        <v>0.19735245833333334</v>
      </c>
      <c r="S140" s="13">
        <f t="shared" si="149"/>
        <v>0.53858113353767623</v>
      </c>
      <c r="T140" s="2">
        <f t="shared" si="150"/>
        <v>0.01</v>
      </c>
      <c r="U140" s="14">
        <f t="shared" si="151"/>
        <v>5.3858113353767627E-3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3"/>
        <v>0.01</v>
      </c>
      <c r="AT140" s="1">
        <f t="shared" si="154"/>
        <v>2.0285811335376762E-2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19.038107353870998</v>
      </c>
      <c r="E141" s="10">
        <f t="shared" si="159"/>
        <v>16.335338703000001</v>
      </c>
      <c r="F141" s="7" t="s">
        <v>85</v>
      </c>
      <c r="G141" s="1">
        <v>6</v>
      </c>
      <c r="H141" s="9">
        <f t="shared" si="141"/>
        <v>19.038107353870998</v>
      </c>
      <c r="I141" s="9">
        <f t="shared" si="142"/>
        <v>292.18810735387098</v>
      </c>
      <c r="J141" s="9">
        <f t="shared" si="143"/>
        <v>0.17778806548422862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3.4888521619926038</v>
      </c>
      <c r="P141" s="9">
        <f t="shared" si="146"/>
        <v>0.62027627664113372</v>
      </c>
      <c r="Q141" s="12">
        <f t="shared" si="147"/>
        <v>0.16127183192669478</v>
      </c>
      <c r="R141" s="9">
        <f t="shared" si="148"/>
        <v>0.19735245833333334</v>
      </c>
      <c r="S141" s="13">
        <f t="shared" si="149"/>
        <v>0.81717670653132957</v>
      </c>
      <c r="T141" s="2">
        <f t="shared" si="150"/>
        <v>0.01</v>
      </c>
      <c r="U141" s="14">
        <f t="shared" si="151"/>
        <v>8.1717670653132964E-3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3"/>
        <v>0.01</v>
      </c>
      <c r="AT141" s="1">
        <f t="shared" si="154"/>
        <v>2.3071767065313296E-2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23.327513482000001</v>
      </c>
      <c r="E142" s="10">
        <f t="shared" si="159"/>
        <v>19.038107353870998</v>
      </c>
      <c r="F142" s="7" t="s">
        <v>83</v>
      </c>
      <c r="G142" s="1">
        <v>7</v>
      </c>
      <c r="H142" s="9">
        <f t="shared" si="141"/>
        <v>23.327513482000001</v>
      </c>
      <c r="I142" s="9">
        <f t="shared" si="142"/>
        <v>296.47751348199995</v>
      </c>
      <c r="J142" s="9">
        <f t="shared" si="143"/>
        <v>0.2879296189215122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3.6276238020181371</v>
      </c>
      <c r="P142" s="9">
        <f t="shared" si="146"/>
        <v>1.0445003389056895</v>
      </c>
      <c r="Q142" s="12">
        <f t="shared" si="147"/>
        <v>0.27157008811547928</v>
      </c>
      <c r="R142" s="9">
        <f t="shared" si="148"/>
        <v>0.19735245833333334</v>
      </c>
      <c r="S142" s="13">
        <f t="shared" si="149"/>
        <v>1.3760664063114454</v>
      </c>
      <c r="T142" s="2">
        <f t="shared" si="150"/>
        <v>0.01</v>
      </c>
      <c r="U142" s="14">
        <f t="shared" si="151"/>
        <v>1.3760664063114453E-2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2.8660664063114454E-2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26.095420191612899</v>
      </c>
      <c r="E143" s="10">
        <f t="shared" si="159"/>
        <v>23.327513482000001</v>
      </c>
      <c r="F143" s="7" t="s">
        <v>83</v>
      </c>
      <c r="G143" s="1">
        <v>8</v>
      </c>
      <c r="H143" s="9">
        <f t="shared" si="141"/>
        <v>26.095420191612899</v>
      </c>
      <c r="I143" s="9">
        <f t="shared" si="142"/>
        <v>299.24542019161288</v>
      </c>
      <c r="J143" s="9">
        <f t="shared" si="143"/>
        <v>0.39013319703406757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3.3421713797791144</v>
      </c>
      <c r="P143" s="9">
        <f t="shared" si="146"/>
        <v>1.3038920054289866</v>
      </c>
      <c r="Q143" s="12">
        <f t="shared" si="147"/>
        <v>0.33901192141153652</v>
      </c>
      <c r="R143" s="9">
        <f t="shared" si="148"/>
        <v>0.19735245833333334</v>
      </c>
      <c r="S143" s="13">
        <f t="shared" si="149"/>
        <v>1.7177993336112223</v>
      </c>
      <c r="T143" s="2">
        <f t="shared" si="150"/>
        <v>0.01</v>
      </c>
      <c r="U143" s="14">
        <f t="shared" si="151"/>
        <v>1.7177993336112224E-2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3.2077993336112227E-2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27.173869604516099</v>
      </c>
      <c r="E144" s="10">
        <f t="shared" si="159"/>
        <v>26.095420191612899</v>
      </c>
      <c r="F144" s="7" t="s">
        <v>83</v>
      </c>
      <c r="G144" s="1">
        <v>9</v>
      </c>
      <c r="H144" s="9">
        <f t="shared" si="141"/>
        <v>27.173869604516099</v>
      </c>
      <c r="I144" s="9">
        <f t="shared" si="142"/>
        <v>300.32386960451606</v>
      </c>
      <c r="J144" s="9">
        <f t="shared" si="143"/>
        <v>0.43848692581305254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2.7973272910167948</v>
      </c>
      <c r="P144" s="9">
        <f t="shared" si="146"/>
        <v>1.2265914443309085</v>
      </c>
      <c r="Q144" s="12">
        <f t="shared" si="147"/>
        <v>0.31891377552603623</v>
      </c>
      <c r="R144" s="9">
        <f t="shared" si="148"/>
        <v>0.19735245833333334</v>
      </c>
      <c r="S144" s="13">
        <f t="shared" si="149"/>
        <v>1.615960491292096</v>
      </c>
      <c r="T144" s="2">
        <f t="shared" si="150"/>
        <v>0.01</v>
      </c>
      <c r="U144" s="14">
        <f t="shared" si="151"/>
        <v>1.6159604912920959E-2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3.1059604912920959E-2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24.9538268473333</v>
      </c>
      <c r="E145" s="10">
        <f t="shared" si="159"/>
        <v>27.173869604516099</v>
      </c>
      <c r="F145" s="7" t="s">
        <v>83</v>
      </c>
      <c r="G145" s="1">
        <v>10</v>
      </c>
      <c r="H145" s="9">
        <f t="shared" si="141"/>
        <v>24.9538268473333</v>
      </c>
      <c r="I145" s="9">
        <f t="shared" si="142"/>
        <v>298.10382684733327</v>
      </c>
      <c r="J145" s="9">
        <f t="shared" si="143"/>
        <v>0.34442769003702722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2.3297837633525531</v>
      </c>
      <c r="P145" s="9">
        <f t="shared" si="146"/>
        <v>0.8024420398972919</v>
      </c>
      <c r="Q145" s="12">
        <f t="shared" si="147"/>
        <v>0.20863493037329589</v>
      </c>
      <c r="R145" s="9">
        <f t="shared" si="148"/>
        <v>0.19735245833333334</v>
      </c>
      <c r="S145" s="13">
        <f t="shared" si="149"/>
        <v>1.0571691487161825</v>
      </c>
      <c r="T145" s="2">
        <f t="shared" si="150"/>
        <v>0.01</v>
      </c>
      <c r="U145" s="14">
        <f t="shared" si="151"/>
        <v>1.0571691487161826E-2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2.5471691487161829E-2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23.131133569999999</v>
      </c>
      <c r="E146" s="10">
        <f t="shared" si="159"/>
        <v>24.9538268473333</v>
      </c>
      <c r="F146" s="7" t="s">
        <v>83</v>
      </c>
      <c r="G146" s="1">
        <v>11</v>
      </c>
      <c r="H146" s="9">
        <f t="shared" si="141"/>
        <v>23.131133569999999</v>
      </c>
      <c r="I146" s="9">
        <f t="shared" si="142"/>
        <v>296.28113356999995</v>
      </c>
      <c r="J146" s="9">
        <f t="shared" si="143"/>
        <v>0.28172971242086847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2.2863896401219281</v>
      </c>
      <c r="P146" s="9">
        <f t="shared" si="146"/>
        <v>0.64414389579360376</v>
      </c>
      <c r="Q146" s="12">
        <f t="shared" si="147"/>
        <v>0.16747741290633697</v>
      </c>
      <c r="R146" s="9">
        <f t="shared" si="148"/>
        <v>0.19735245833333334</v>
      </c>
      <c r="S146" s="13">
        <f t="shared" si="149"/>
        <v>0.84862085996143688</v>
      </c>
      <c r="T146" s="2">
        <f t="shared" si="150"/>
        <v>0.01</v>
      </c>
      <c r="U146" s="14">
        <f t="shared" si="151"/>
        <v>8.4862085996143689E-3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3"/>
        <v>0.01</v>
      </c>
      <c r="AT146" s="1">
        <f t="shared" si="154"/>
        <v>2.3386208599614371E-2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20.083442444666701</v>
      </c>
      <c r="E147" s="10">
        <f t="shared" si="159"/>
        <v>23.131133569999999</v>
      </c>
      <c r="F147" s="7" t="s">
        <v>85</v>
      </c>
      <c r="G147" s="1">
        <v>12</v>
      </c>
      <c r="H147" s="9">
        <f t="shared" si="141"/>
        <v>20.083442444666701</v>
      </c>
      <c r="I147" s="9">
        <f t="shared" si="142"/>
        <v>293.23344244466671</v>
      </c>
      <c r="J147" s="9">
        <f t="shared" si="143"/>
        <v>0.20021392176754652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2.4012936609949911</v>
      </c>
      <c r="P147" s="9">
        <f t="shared" si="146"/>
        <v>0.4807724211833565</v>
      </c>
      <c r="Q147" s="12">
        <f t="shared" si="147"/>
        <v>0.12500082950767269</v>
      </c>
      <c r="R147" s="9">
        <f t="shared" si="148"/>
        <v>0.19735245833333334</v>
      </c>
      <c r="S147" s="13">
        <f t="shared" si="149"/>
        <v>0.63338876324784921</v>
      </c>
      <c r="T147" s="2">
        <f t="shared" si="150"/>
        <v>0.01</v>
      </c>
      <c r="U147" s="14">
        <f t="shared" si="151"/>
        <v>6.3338876324784922E-3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3"/>
        <v>0.01</v>
      </c>
      <c r="AT147" s="1">
        <f t="shared" si="154"/>
        <v>2.1233887632478493E-2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15.773854212258099</v>
      </c>
      <c r="E148" s="10">
        <f t="shared" si="159"/>
        <v>20.083442444666701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3879250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396730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1042760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12233650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137000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18113322.155281074</v>
      </c>
      <c r="J13" s="6" t="s">
        <v>37</v>
      </c>
      <c r="K13" s="6">
        <f>I13/(10000*1000)</f>
        <v>1.8113322155281075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6.3364331526774196</v>
      </c>
      <c r="E26" s="7"/>
      <c r="F26" s="7"/>
      <c r="G26" s="1">
        <v>1</v>
      </c>
      <c r="H26" s="9">
        <f t="shared" ref="H26:H37" si="0">E27</f>
        <v>6.3364331526774196</v>
      </c>
      <c r="I26" s="9">
        <f t="shared" ref="I26:I37" si="1">H26+273.15</f>
        <v>279.48643315267742</v>
      </c>
      <c r="J26" s="9">
        <f t="shared" ref="J26:J37" si="2">EXP(($C$15*(I26-$C$13))/($C$16*I26*$C$13))</f>
        <v>3.9100972265290655E-2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1.5848442898649826</v>
      </c>
      <c r="Q26" s="12">
        <f t="shared" ref="Q26:Q37" si="6">P26*$B$28</f>
        <v>0.15848442898649828</v>
      </c>
      <c r="R26" s="9">
        <f t="shared" ref="R26:R37" si="7">L26*$B$28</f>
        <v>4.0532094166666672</v>
      </c>
      <c r="S26" s="13">
        <f t="shared" ref="S26:S37" si="8">Q26/R26</f>
        <v>3.9100972265290655E-2</v>
      </c>
      <c r="T26" s="2">
        <f t="shared" ref="T26:T37" si="9">$B$27/100</f>
        <v>0.34</v>
      </c>
      <c r="U26" s="14">
        <f t="shared" ref="U26:U37" si="10">S26*T26</f>
        <v>1.3294330570198824E-2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2.6194330570198824E-2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4.78282274177419</v>
      </c>
      <c r="E27" s="10">
        <f t="shared" ref="E27:E38" si="18">D26</f>
        <v>6.3364331526774196</v>
      </c>
      <c r="F27" s="7" t="s">
        <v>83</v>
      </c>
      <c r="G27" s="1">
        <v>2</v>
      </c>
      <c r="H27" s="9">
        <f t="shared" si="0"/>
        <v>4.78282274177419</v>
      </c>
      <c r="I27" s="9">
        <f t="shared" si="1"/>
        <v>277.93282274177415</v>
      </c>
      <c r="J27" s="9">
        <f t="shared" si="2"/>
        <v>3.2181970317400166E-2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79.479344043468345</v>
      </c>
      <c r="P27" s="9">
        <f t="shared" si="5"/>
        <v>2.5578018908533338</v>
      </c>
      <c r="Q27" s="12">
        <f t="shared" si="6"/>
        <v>0.2557801890853334</v>
      </c>
      <c r="R27" s="9">
        <f t="shared" si="7"/>
        <v>4.0532094166666672</v>
      </c>
      <c r="S27" s="13">
        <f t="shared" si="8"/>
        <v>6.3105594305977245E-2</v>
      </c>
      <c r="T27" s="2">
        <f t="shared" si="9"/>
        <v>0.34</v>
      </c>
      <c r="U27" s="14">
        <f t="shared" si="10"/>
        <v>2.1455902064032265E-2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3.4355902064032266E-2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0.95167565920689701</v>
      </c>
      <c r="E28" s="10">
        <f t="shared" si="18"/>
        <v>4.78282274177419</v>
      </c>
      <c r="F28" s="7" t="s">
        <v>83</v>
      </c>
      <c r="G28" s="1">
        <v>3</v>
      </c>
      <c r="H28" s="9">
        <f t="shared" si="0"/>
        <v>0.95167565920689701</v>
      </c>
      <c r="I28" s="9">
        <f t="shared" si="1"/>
        <v>274.10167565920688</v>
      </c>
      <c r="J28" s="9">
        <f t="shared" si="2"/>
        <v>1.9722263696141447E-2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117.45363631928169</v>
      </c>
      <c r="P28" s="9">
        <f t="shared" si="5"/>
        <v>2.3164515875595697</v>
      </c>
      <c r="Q28" s="12">
        <f t="shared" si="6"/>
        <v>0.23164515875595698</v>
      </c>
      <c r="R28" s="9">
        <f t="shared" si="7"/>
        <v>4.0532094166666672</v>
      </c>
      <c r="S28" s="13">
        <f t="shared" si="8"/>
        <v>5.7151046231028554E-2</v>
      </c>
      <c r="T28" s="2">
        <f t="shared" si="9"/>
        <v>0.34</v>
      </c>
      <c r="U28" s="14">
        <f t="shared" si="10"/>
        <v>1.943135571854971E-2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3.2331355718549712E-2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7.6262884229354801</v>
      </c>
      <c r="E29" s="10">
        <f t="shared" si="18"/>
        <v>0.95167565920689701</v>
      </c>
      <c r="F29" s="7" t="s">
        <v>83</v>
      </c>
      <c r="G29" s="1">
        <v>4</v>
      </c>
      <c r="H29" s="9">
        <f t="shared" si="0"/>
        <v>7.6262884229354801</v>
      </c>
      <c r="I29" s="9">
        <f t="shared" si="1"/>
        <v>280.77628842293547</v>
      </c>
      <c r="J29" s="9">
        <f t="shared" si="2"/>
        <v>4.5887370592136198E-2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155.66927889838877</v>
      </c>
      <c r="P29" s="9">
        <f t="shared" si="5"/>
        <v>7.143253890620973</v>
      </c>
      <c r="Q29" s="12">
        <f t="shared" si="6"/>
        <v>0.7143253890620973</v>
      </c>
      <c r="R29" s="9">
        <f t="shared" si="7"/>
        <v>4.0532094166666672</v>
      </c>
      <c r="S29" s="13">
        <f t="shared" si="8"/>
        <v>0.17623698053320763</v>
      </c>
      <c r="T29" s="2">
        <f t="shared" si="9"/>
        <v>0.34</v>
      </c>
      <c r="U29" s="14">
        <f t="shared" si="10"/>
        <v>5.9920573381290601E-2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7.2820573381290596E-2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8.0593351727333307</v>
      </c>
      <c r="E30" s="10">
        <f t="shared" si="18"/>
        <v>7.6262884229354801</v>
      </c>
      <c r="F30" s="7" t="s">
        <v>83</v>
      </c>
      <c r="G30" s="1">
        <v>5</v>
      </c>
      <c r="H30" s="9">
        <f t="shared" si="0"/>
        <v>8.0593351727333307</v>
      </c>
      <c r="I30" s="9">
        <f t="shared" si="1"/>
        <v>281.20933517273329</v>
      </c>
      <c r="J30" s="9">
        <f t="shared" si="2"/>
        <v>4.8404475611274644E-2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141.09972375737942</v>
      </c>
      <c r="O30" s="9">
        <f t="shared" si="19"/>
        <v>47.958395417055044</v>
      </c>
      <c r="P30" s="9">
        <f t="shared" si="5"/>
        <v>2.3214009813207066</v>
      </c>
      <c r="Q30" s="12">
        <f t="shared" si="6"/>
        <v>0.23214009813207068</v>
      </c>
      <c r="R30" s="9">
        <f t="shared" si="7"/>
        <v>4.0532094166666672</v>
      </c>
      <c r="S30" s="13">
        <f t="shared" si="8"/>
        <v>5.7273156718110355E-2</v>
      </c>
      <c r="T30" s="2">
        <f t="shared" si="9"/>
        <v>0.34</v>
      </c>
      <c r="U30" s="14">
        <f t="shared" si="10"/>
        <v>1.9472873284157522E-2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3.237287328415752E-2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13.6420622750323</v>
      </c>
      <c r="E31" s="10">
        <f t="shared" si="18"/>
        <v>8.0593351727333307</v>
      </c>
      <c r="F31" s="7" t="s">
        <v>85</v>
      </c>
      <c r="G31" s="1">
        <v>6</v>
      </c>
      <c r="H31" s="9">
        <f t="shared" si="0"/>
        <v>13.6420622750323</v>
      </c>
      <c r="I31" s="9">
        <f t="shared" si="1"/>
        <v>286.79206227503227</v>
      </c>
      <c r="J31" s="9">
        <f t="shared" si="2"/>
        <v>9.4973762688935925E-2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86.169088602401004</v>
      </c>
      <c r="P31" s="9">
        <f t="shared" si="5"/>
        <v>8.1838025720463268</v>
      </c>
      <c r="Q31" s="12">
        <f t="shared" si="6"/>
        <v>0.8183802572046327</v>
      </c>
      <c r="R31" s="9">
        <f t="shared" si="7"/>
        <v>4.0532094166666672</v>
      </c>
      <c r="S31" s="13">
        <f t="shared" si="8"/>
        <v>0.20190919665771015</v>
      </c>
      <c r="T31" s="2">
        <f t="shared" si="9"/>
        <v>0.34</v>
      </c>
      <c r="U31" s="14">
        <f t="shared" si="10"/>
        <v>6.8649126863621457E-2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8.1549126863621452E-2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14.578502845733301</v>
      </c>
      <c r="E32" s="10">
        <f t="shared" si="18"/>
        <v>13.6420622750323</v>
      </c>
      <c r="F32" s="7" t="s">
        <v>83</v>
      </c>
      <c r="G32" s="1">
        <v>7</v>
      </c>
      <c r="H32" s="9">
        <f t="shared" si="0"/>
        <v>14.578502845733301</v>
      </c>
      <c r="I32" s="9">
        <f t="shared" si="1"/>
        <v>287.72850284573326</v>
      </c>
      <c r="J32" s="9">
        <f t="shared" si="2"/>
        <v>0.10606971033711993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118.51738019702134</v>
      </c>
      <c r="P32" s="9">
        <f t="shared" si="5"/>
        <v>12.571104187412367</v>
      </c>
      <c r="Q32" s="12">
        <f t="shared" si="6"/>
        <v>1.2571104187412367</v>
      </c>
      <c r="R32" s="9">
        <f t="shared" si="7"/>
        <v>4.0532094166666672</v>
      </c>
      <c r="S32" s="13">
        <f t="shared" si="8"/>
        <v>0.31015185486642732</v>
      </c>
      <c r="T32" s="2">
        <f t="shared" si="9"/>
        <v>0.34</v>
      </c>
      <c r="U32" s="14">
        <f t="shared" si="10"/>
        <v>0.10545163065458529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0.1311016306545853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16.953717743871</v>
      </c>
      <c r="E33" s="10">
        <f t="shared" si="18"/>
        <v>14.578502845733301</v>
      </c>
      <c r="F33" s="7" t="s">
        <v>83</v>
      </c>
      <c r="G33" s="1">
        <v>8</v>
      </c>
      <c r="H33" s="9">
        <f t="shared" si="0"/>
        <v>16.953717743871</v>
      </c>
      <c r="I33" s="9">
        <f t="shared" si="1"/>
        <v>290.10371774387096</v>
      </c>
      <c r="J33" s="9">
        <f t="shared" si="2"/>
        <v>0.1399327638830597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146.47837017627563</v>
      </c>
      <c r="P33" s="9">
        <f t="shared" si="5"/>
        <v>20.497123187852193</v>
      </c>
      <c r="Q33" s="12">
        <f t="shared" si="6"/>
        <v>2.0497123187852195</v>
      </c>
      <c r="R33" s="9">
        <f t="shared" si="7"/>
        <v>4.0532094166666672</v>
      </c>
      <c r="S33" s="13">
        <f t="shared" si="8"/>
        <v>0.50570106502685708</v>
      </c>
      <c r="T33" s="2">
        <f t="shared" si="9"/>
        <v>0.34</v>
      </c>
      <c r="U33" s="14">
        <f t="shared" si="10"/>
        <v>0.17193836210913141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0.19758836210913142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18.394299968064502</v>
      </c>
      <c r="E34" s="10">
        <f t="shared" si="18"/>
        <v>16.953717743871</v>
      </c>
      <c r="F34" s="7" t="s">
        <v>83</v>
      </c>
      <c r="G34" s="1">
        <v>9</v>
      </c>
      <c r="H34" s="9">
        <f t="shared" si="0"/>
        <v>18.394299968064502</v>
      </c>
      <c r="I34" s="9">
        <f t="shared" si="1"/>
        <v>291.54429996806448</v>
      </c>
      <c r="J34" s="9">
        <f t="shared" si="2"/>
        <v>0.16517484826061832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166.5133411550901</v>
      </c>
      <c r="P34" s="9">
        <f t="shared" si="5"/>
        <v>27.50381585866058</v>
      </c>
      <c r="Q34" s="12">
        <f t="shared" si="6"/>
        <v>2.7503815858660583</v>
      </c>
      <c r="R34" s="9">
        <f t="shared" si="7"/>
        <v>4.0532094166666672</v>
      </c>
      <c r="S34" s="13">
        <f t="shared" si="8"/>
        <v>0.67856883351661457</v>
      </c>
      <c r="T34" s="2">
        <f t="shared" si="9"/>
        <v>0.34</v>
      </c>
      <c r="U34" s="14">
        <f t="shared" si="10"/>
        <v>0.23071340339564897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0.25636340339564895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14.373369424</v>
      </c>
      <c r="E35" s="10">
        <f t="shared" si="18"/>
        <v>18.394299968064502</v>
      </c>
      <c r="F35" s="7" t="s">
        <v>83</v>
      </c>
      <c r="G35" s="1">
        <v>10</v>
      </c>
      <c r="H35" s="9">
        <f t="shared" si="0"/>
        <v>14.373369424</v>
      </c>
      <c r="I35" s="9">
        <f t="shared" si="1"/>
        <v>287.52336942399995</v>
      </c>
      <c r="J35" s="9">
        <f t="shared" si="2"/>
        <v>0.10353950691241511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179.5416194630962</v>
      </c>
      <c r="P35" s="9">
        <f t="shared" si="5"/>
        <v>18.589650749465452</v>
      </c>
      <c r="Q35" s="12">
        <f t="shared" si="6"/>
        <v>1.8589650749465454</v>
      </c>
      <c r="R35" s="9">
        <f t="shared" si="7"/>
        <v>4.0532094166666672</v>
      </c>
      <c r="S35" s="13">
        <f t="shared" si="8"/>
        <v>0.45864027338497254</v>
      </c>
      <c r="T35" s="2">
        <f t="shared" si="9"/>
        <v>0.34</v>
      </c>
      <c r="U35" s="14">
        <f t="shared" si="10"/>
        <v>0.15593769295089069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0.18158769295089069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10.7034614987742</v>
      </c>
      <c r="E36" s="10">
        <f t="shared" si="18"/>
        <v>14.373369424</v>
      </c>
      <c r="F36" s="7" t="s">
        <v>83</v>
      </c>
      <c r="G36" s="1">
        <v>11</v>
      </c>
      <c r="H36" s="9">
        <f t="shared" si="0"/>
        <v>10.7034614987742</v>
      </c>
      <c r="I36" s="9">
        <f t="shared" si="1"/>
        <v>283.85346149877415</v>
      </c>
      <c r="J36" s="9">
        <f t="shared" si="2"/>
        <v>6.6828202987569738E-2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152.90437027794923</v>
      </c>
      <c r="O36" s="9">
        <f t="shared" si="19"/>
        <v>48.579692602348189</v>
      </c>
      <c r="P36" s="9">
        <f t="shared" si="5"/>
        <v>3.2464935583034649</v>
      </c>
      <c r="Q36" s="12">
        <f t="shared" si="6"/>
        <v>0.32464935583034649</v>
      </c>
      <c r="R36" s="9">
        <f t="shared" si="7"/>
        <v>4.0532094166666672</v>
      </c>
      <c r="S36" s="13">
        <f t="shared" si="8"/>
        <v>8.0096862129896057E-2</v>
      </c>
      <c r="T36" s="2">
        <f t="shared" si="9"/>
        <v>0.34</v>
      </c>
      <c r="U36" s="14">
        <f t="shared" si="10"/>
        <v>2.7232933124164662E-2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4.013293312416466E-2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7.1397949588333303</v>
      </c>
      <c r="E37" s="10">
        <f t="shared" si="18"/>
        <v>10.7034614987742</v>
      </c>
      <c r="F37" s="7" t="s">
        <v>85</v>
      </c>
      <c r="G37" s="1">
        <v>12</v>
      </c>
      <c r="H37" s="9">
        <f t="shared" si="0"/>
        <v>7.1397949588333303</v>
      </c>
      <c r="I37" s="9">
        <f t="shared" si="1"/>
        <v>280.28979495883328</v>
      </c>
      <c r="J37" s="9">
        <f t="shared" si="2"/>
        <v>4.3206883783493702E-2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85.865293210711386</v>
      </c>
      <c r="P37" s="9">
        <f t="shared" si="5"/>
        <v>3.7099717447908178</v>
      </c>
      <c r="Q37" s="12">
        <f t="shared" si="6"/>
        <v>0.37099717447908181</v>
      </c>
      <c r="R37" s="9">
        <f t="shared" si="7"/>
        <v>4.0532094166666672</v>
      </c>
      <c r="S37" s="13">
        <f t="shared" si="8"/>
        <v>9.1531706443183841E-2</v>
      </c>
      <c r="T37" s="2">
        <f t="shared" si="9"/>
        <v>0.34</v>
      </c>
      <c r="U37" s="14">
        <f t="shared" si="10"/>
        <v>3.1120780190682509E-2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4.4020780190682507E-2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4.8938500283871003</v>
      </c>
      <c r="E38" s="10">
        <f t="shared" si="18"/>
        <v>7.1397949588333303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6.3364331526774196</v>
      </c>
      <c r="E42" s="7"/>
      <c r="F42" s="7"/>
      <c r="G42" s="1">
        <v>1</v>
      </c>
      <c r="H42" s="9">
        <f t="shared" ref="H42:H53" si="20">E43</f>
        <v>6.3364331526774196</v>
      </c>
      <c r="I42" s="9">
        <f t="shared" ref="I42:I53" si="21">H42+273.15</f>
        <v>279.48643315267742</v>
      </c>
      <c r="J42" s="9">
        <f t="shared" ref="J42:J53" si="22">EXP(($C$15*(I42-$C$13))/($C$16*I42*$C$13))</f>
        <v>3.9100972265290655E-2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2.3013365988890131</v>
      </c>
      <c r="Q42" s="12">
        <f t="shared" ref="Q42:Q53" si="26">P42*$B$44</f>
        <v>0.55232078373336313</v>
      </c>
      <c r="R42" s="9">
        <f t="shared" ref="R42:R53" si="27">L42*$B$44</f>
        <v>14.125500000000001</v>
      </c>
      <c r="S42" s="13">
        <f t="shared" ref="S42:S53" si="28">Q42/R42</f>
        <v>3.9100972265290655E-2</v>
      </c>
      <c r="T42" s="2">
        <f t="shared" ref="T42:T53" si="29">$B$43/100</f>
        <v>0.43</v>
      </c>
      <c r="U42" s="14">
        <f t="shared" ref="U42:U53" si="30">S42*T42</f>
        <v>1.6813418074074982E-2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2.5233418074074983E-2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323270.83333333331</v>
      </c>
      <c r="AU42" s="1">
        <f t="shared" ref="AU42:AU53" si="38">AT42*10000*AS42*0.67*AR42*AQ42</f>
        <v>1795365116.172437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4.78282274177419</v>
      </c>
      <c r="E43" s="10">
        <f t="shared" ref="E43:E54" si="39">D42</f>
        <v>6.3364331526774196</v>
      </c>
      <c r="F43" s="7" t="s">
        <v>83</v>
      </c>
      <c r="G43" s="1">
        <v>2</v>
      </c>
      <c r="H43" s="9">
        <f t="shared" si="20"/>
        <v>4.78282274177419</v>
      </c>
      <c r="I43" s="9">
        <f t="shared" si="21"/>
        <v>277.93282274177415</v>
      </c>
      <c r="J43" s="9">
        <f t="shared" si="22"/>
        <v>3.2181970317400166E-2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115.411163401111</v>
      </c>
      <c r="P43" s="9">
        <f t="shared" si="25"/>
        <v>3.7141586348711746</v>
      </c>
      <c r="Q43" s="12">
        <f t="shared" si="26"/>
        <v>0.89139807236908186</v>
      </c>
      <c r="R43" s="9">
        <f t="shared" si="27"/>
        <v>14.125500000000001</v>
      </c>
      <c r="S43" s="13">
        <f t="shared" si="28"/>
        <v>6.3105594305977258E-2</v>
      </c>
      <c r="T43" s="2">
        <f t="shared" si="29"/>
        <v>0.43</v>
      </c>
      <c r="U43" s="14">
        <f t="shared" si="30"/>
        <v>2.7135405551570221E-2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3.5555405551570218E-2</v>
      </c>
      <c r="AR43" s="9">
        <f t="shared" si="35"/>
        <v>136.875</v>
      </c>
      <c r="AS43" s="1">
        <f t="shared" si="36"/>
        <v>0.24</v>
      </c>
      <c r="AT43" s="1">
        <f t="shared" si="37"/>
        <v>323270.83333333331</v>
      </c>
      <c r="AU43" s="1">
        <f t="shared" si="38"/>
        <v>2529777560.5056653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0.95167565920689701</v>
      </c>
      <c r="E44" s="10">
        <f t="shared" si="39"/>
        <v>4.78282274177419</v>
      </c>
      <c r="F44" s="7" t="s">
        <v>83</v>
      </c>
      <c r="G44" s="1">
        <v>3</v>
      </c>
      <c r="H44" s="9">
        <f t="shared" si="20"/>
        <v>0.95167565920689701</v>
      </c>
      <c r="I44" s="9">
        <f t="shared" si="21"/>
        <v>274.10167565920688</v>
      </c>
      <c r="J44" s="9">
        <f t="shared" si="22"/>
        <v>1.9722263696141447E-2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170.55325476623983</v>
      </c>
      <c r="P44" s="9">
        <f t="shared" si="25"/>
        <v>3.3636962647349749</v>
      </c>
      <c r="Q44" s="12">
        <f t="shared" si="26"/>
        <v>0.80728710353639388</v>
      </c>
      <c r="R44" s="9">
        <f t="shared" si="27"/>
        <v>14.125500000000001</v>
      </c>
      <c r="S44" s="13">
        <f t="shared" si="28"/>
        <v>5.7151046231028554E-2</v>
      </c>
      <c r="T44" s="2">
        <f t="shared" si="29"/>
        <v>0.43</v>
      </c>
      <c r="U44" s="14">
        <f t="shared" si="30"/>
        <v>2.4574949879342278E-2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3.2994949879342275E-2</v>
      </c>
      <c r="AR44" s="9">
        <f t="shared" si="35"/>
        <v>136.875</v>
      </c>
      <c r="AS44" s="1">
        <f t="shared" si="36"/>
        <v>0.24</v>
      </c>
      <c r="AT44" s="1">
        <f t="shared" si="37"/>
        <v>323270.83333333331</v>
      </c>
      <c r="AU44" s="1">
        <f t="shared" si="38"/>
        <v>2347600386.4926515</v>
      </c>
    </row>
    <row r="45" spans="1:48" x14ac:dyDescent="0.15">
      <c r="C45" s="7">
        <v>3</v>
      </c>
      <c r="D45" s="8">
        <v>7.6262884229354801</v>
      </c>
      <c r="E45" s="10">
        <f t="shared" si="39"/>
        <v>0.95167565920689701</v>
      </c>
      <c r="F45" s="7" t="s">
        <v>83</v>
      </c>
      <c r="G45" s="1">
        <v>4</v>
      </c>
      <c r="H45" s="9">
        <f t="shared" si="20"/>
        <v>7.6262884229354801</v>
      </c>
      <c r="I45" s="9">
        <f t="shared" si="21"/>
        <v>280.77628842293547</v>
      </c>
      <c r="J45" s="9">
        <f t="shared" si="22"/>
        <v>4.5887370592136198E-2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226.04580850150484</v>
      </c>
      <c r="P45" s="9">
        <f t="shared" si="25"/>
        <v>10.372647785507604</v>
      </c>
      <c r="Q45" s="12">
        <f t="shared" si="26"/>
        <v>2.4894354685218252</v>
      </c>
      <c r="R45" s="9">
        <f t="shared" si="27"/>
        <v>14.125500000000001</v>
      </c>
      <c r="S45" s="13">
        <f t="shared" si="28"/>
        <v>0.17623698053320769</v>
      </c>
      <c r="T45" s="2">
        <f t="shared" si="29"/>
        <v>0.43</v>
      </c>
      <c r="U45" s="14">
        <f t="shared" si="30"/>
        <v>7.5781901629279308E-2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8.4201901629279319E-2</v>
      </c>
      <c r="AR45" s="9">
        <f t="shared" si="35"/>
        <v>136.875</v>
      </c>
      <c r="AS45" s="1">
        <f t="shared" si="36"/>
        <v>0.24</v>
      </c>
      <c r="AT45" s="1">
        <f t="shared" si="37"/>
        <v>323270.83333333331</v>
      </c>
      <c r="AU45" s="1">
        <f t="shared" si="38"/>
        <v>5990990061.54492</v>
      </c>
    </row>
    <row r="46" spans="1:48" x14ac:dyDescent="0.15">
      <c r="C46" s="7">
        <v>4</v>
      </c>
      <c r="D46" s="8">
        <v>8.0593351727333307</v>
      </c>
      <c r="E46" s="10">
        <f t="shared" si="39"/>
        <v>7.6262884229354801</v>
      </c>
      <c r="F46" s="7" t="s">
        <v>83</v>
      </c>
      <c r="G46" s="1">
        <v>5</v>
      </c>
      <c r="H46" s="9">
        <f t="shared" si="20"/>
        <v>8.0593351727333307</v>
      </c>
      <c r="I46" s="9">
        <f t="shared" si="21"/>
        <v>281.20933517273329</v>
      </c>
      <c r="J46" s="9">
        <f t="shared" si="22"/>
        <v>4.8404475611274644E-2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204.88950268019735</v>
      </c>
      <c r="O46" s="9">
        <f t="shared" si="40"/>
        <v>69.639908035799891</v>
      </c>
      <c r="P46" s="9">
        <f t="shared" si="25"/>
        <v>3.3708832300902851</v>
      </c>
      <c r="Q46" s="12">
        <f t="shared" si="26"/>
        <v>0.80901197522166834</v>
      </c>
      <c r="R46" s="9">
        <f t="shared" si="27"/>
        <v>14.125500000000001</v>
      </c>
      <c r="S46" s="13">
        <f t="shared" si="28"/>
        <v>5.7273156718110389E-2</v>
      </c>
      <c r="T46" s="2">
        <f t="shared" si="29"/>
        <v>0.43</v>
      </c>
      <c r="U46" s="14">
        <f t="shared" si="30"/>
        <v>2.4627457388787466E-2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3.3047457388787463E-2</v>
      </c>
      <c r="AR46" s="9">
        <f t="shared" si="35"/>
        <v>136.875</v>
      </c>
      <c r="AS46" s="1">
        <f t="shared" si="36"/>
        <v>0.24</v>
      </c>
      <c r="AT46" s="1">
        <f t="shared" si="37"/>
        <v>323270.83333333331</v>
      </c>
      <c r="AU46" s="1">
        <f t="shared" si="38"/>
        <v>2351336311.230166</v>
      </c>
    </row>
    <row r="47" spans="1:48" x14ac:dyDescent="0.15">
      <c r="C47" s="7">
        <v>5</v>
      </c>
      <c r="D47" s="8">
        <v>13.6420622750323</v>
      </c>
      <c r="E47" s="10">
        <f t="shared" si="39"/>
        <v>8.0593351727333307</v>
      </c>
      <c r="F47" s="7" t="s">
        <v>85</v>
      </c>
      <c r="G47" s="1">
        <v>6</v>
      </c>
      <c r="H47" s="9">
        <f t="shared" si="20"/>
        <v>13.6420622750323</v>
      </c>
      <c r="I47" s="9">
        <f t="shared" si="21"/>
        <v>286.79206227503227</v>
      </c>
      <c r="J47" s="9">
        <f t="shared" si="22"/>
        <v>9.4973762688935925E-2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125.12527480570962</v>
      </c>
      <c r="P47" s="9">
        <f t="shared" si="25"/>
        <v>11.883618155785358</v>
      </c>
      <c r="Q47" s="12">
        <f t="shared" si="26"/>
        <v>2.852068357388486</v>
      </c>
      <c r="R47" s="9">
        <f t="shared" si="27"/>
        <v>14.125500000000001</v>
      </c>
      <c r="S47" s="13">
        <f t="shared" si="28"/>
        <v>0.20190919665771023</v>
      </c>
      <c r="T47" s="2">
        <f t="shared" si="29"/>
        <v>0.43</v>
      </c>
      <c r="U47" s="14">
        <f t="shared" si="30"/>
        <v>8.6820954562815397E-2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9.5240954562815408E-2</v>
      </c>
      <c r="AR47" s="9">
        <f t="shared" si="35"/>
        <v>136.875</v>
      </c>
      <c r="AS47" s="1">
        <f t="shared" si="36"/>
        <v>0.24</v>
      </c>
      <c r="AT47" s="1">
        <f t="shared" si="37"/>
        <v>323270.83333333331</v>
      </c>
      <c r="AU47" s="1">
        <f t="shared" si="38"/>
        <v>6776421923.9375162</v>
      </c>
    </row>
    <row r="48" spans="1:48" x14ac:dyDescent="0.15">
      <c r="C48" s="7">
        <v>6</v>
      </c>
      <c r="D48" s="8">
        <v>14.578502845733301</v>
      </c>
      <c r="E48" s="10">
        <f t="shared" si="39"/>
        <v>13.6420622750323</v>
      </c>
      <c r="F48" s="7" t="s">
        <v>83</v>
      </c>
      <c r="G48" s="1">
        <v>7</v>
      </c>
      <c r="H48" s="9">
        <f t="shared" si="20"/>
        <v>14.578502845733301</v>
      </c>
      <c r="I48" s="9">
        <f t="shared" si="21"/>
        <v>287.72850284573326</v>
      </c>
      <c r="J48" s="9">
        <f t="shared" si="22"/>
        <v>0.10606971033711993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172.09790664992425</v>
      </c>
      <c r="P48" s="9">
        <f t="shared" si="25"/>
        <v>18.25437510798217</v>
      </c>
      <c r="Q48" s="12">
        <f t="shared" si="26"/>
        <v>4.3810500259157203</v>
      </c>
      <c r="R48" s="9">
        <f t="shared" si="27"/>
        <v>14.125500000000001</v>
      </c>
      <c r="S48" s="13">
        <f t="shared" si="28"/>
        <v>0.31015185486642738</v>
      </c>
      <c r="T48" s="2">
        <f t="shared" si="29"/>
        <v>0.43</v>
      </c>
      <c r="U48" s="14">
        <f t="shared" si="30"/>
        <v>0.13336529759256377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0.14896529759256377</v>
      </c>
      <c r="AR48" s="9">
        <f t="shared" si="35"/>
        <v>136.875</v>
      </c>
      <c r="AS48" s="1">
        <f t="shared" si="36"/>
        <v>0.24</v>
      </c>
      <c r="AT48" s="1">
        <f t="shared" si="37"/>
        <v>323270.83333333331</v>
      </c>
      <c r="AU48" s="1">
        <f t="shared" si="38"/>
        <v>10598924728.818733</v>
      </c>
    </row>
    <row r="49" spans="1:48" x14ac:dyDescent="0.15">
      <c r="C49" s="7">
        <v>7</v>
      </c>
      <c r="D49" s="8">
        <v>16.953717743871</v>
      </c>
      <c r="E49" s="10">
        <f t="shared" si="39"/>
        <v>14.578502845733301</v>
      </c>
      <c r="F49" s="7" t="s">
        <v>83</v>
      </c>
      <c r="G49" s="1">
        <v>8</v>
      </c>
      <c r="H49" s="9">
        <f t="shared" si="20"/>
        <v>16.953717743871</v>
      </c>
      <c r="I49" s="9">
        <f t="shared" si="21"/>
        <v>290.10371774387096</v>
      </c>
      <c r="J49" s="9">
        <f t="shared" si="22"/>
        <v>0.1399327638830597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212.69978154194206</v>
      </c>
      <c r="P49" s="9">
        <f t="shared" si="25"/>
        <v>29.763668308486956</v>
      </c>
      <c r="Q49" s="12">
        <f t="shared" si="26"/>
        <v>7.1432803940368688</v>
      </c>
      <c r="R49" s="9">
        <f t="shared" si="27"/>
        <v>14.125500000000001</v>
      </c>
      <c r="S49" s="13">
        <f t="shared" si="28"/>
        <v>0.50570106502685697</v>
      </c>
      <c r="T49" s="2">
        <f t="shared" si="29"/>
        <v>0.43</v>
      </c>
      <c r="U49" s="14">
        <f t="shared" si="30"/>
        <v>0.21745145796154849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0.23305145796154847</v>
      </c>
      <c r="AR49" s="9">
        <f t="shared" si="35"/>
        <v>136.875</v>
      </c>
      <c r="AS49" s="1">
        <f t="shared" si="36"/>
        <v>0.24</v>
      </c>
      <c r="AT49" s="1">
        <f t="shared" si="37"/>
        <v>323270.83333333331</v>
      </c>
      <c r="AU49" s="1">
        <f t="shared" si="38"/>
        <v>16581679765.658527</v>
      </c>
    </row>
    <row r="50" spans="1:48" x14ac:dyDescent="0.15">
      <c r="C50" s="7">
        <v>8</v>
      </c>
      <c r="D50" s="8">
        <v>18.394299968064502</v>
      </c>
      <c r="E50" s="10">
        <f t="shared" si="39"/>
        <v>16.953717743871</v>
      </c>
      <c r="F50" s="7" t="s">
        <v>83</v>
      </c>
      <c r="G50" s="1">
        <v>9</v>
      </c>
      <c r="H50" s="9">
        <f t="shared" si="20"/>
        <v>18.394299968064502</v>
      </c>
      <c r="I50" s="9">
        <f t="shared" si="21"/>
        <v>291.54429996806448</v>
      </c>
      <c r="J50" s="9">
        <f t="shared" si="22"/>
        <v>0.16517484826061832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241.79236323345509</v>
      </c>
      <c r="P50" s="9">
        <f t="shared" si="25"/>
        <v>39.938016907662252</v>
      </c>
      <c r="Q50" s="12">
        <f t="shared" si="26"/>
        <v>9.5851240578389394</v>
      </c>
      <c r="R50" s="9">
        <f t="shared" si="27"/>
        <v>14.125500000000001</v>
      </c>
      <c r="S50" s="13">
        <f t="shared" si="28"/>
        <v>0.67856883351661457</v>
      </c>
      <c r="T50" s="2">
        <f t="shared" si="29"/>
        <v>0.43</v>
      </c>
      <c r="U50" s="14">
        <f t="shared" si="30"/>
        <v>0.29178459841214427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0.30738459841214427</v>
      </c>
      <c r="AR50" s="9">
        <f t="shared" si="35"/>
        <v>136.875</v>
      </c>
      <c r="AS50" s="1">
        <f t="shared" si="36"/>
        <v>0.24</v>
      </c>
      <c r="AT50" s="1">
        <f t="shared" si="37"/>
        <v>323270.83333333331</v>
      </c>
      <c r="AU50" s="1">
        <f t="shared" si="38"/>
        <v>21870504567.307529</v>
      </c>
    </row>
    <row r="51" spans="1:48" x14ac:dyDescent="0.15">
      <c r="C51" s="7">
        <v>9</v>
      </c>
      <c r="D51" s="8">
        <v>14.373369424</v>
      </c>
      <c r="E51" s="10">
        <f t="shared" si="39"/>
        <v>18.394299968064502</v>
      </c>
      <c r="F51" s="7" t="s">
        <v>83</v>
      </c>
      <c r="G51" s="1">
        <v>10</v>
      </c>
      <c r="H51" s="9">
        <f t="shared" si="20"/>
        <v>14.373369424</v>
      </c>
      <c r="I51" s="9">
        <f t="shared" si="21"/>
        <v>287.52336942399995</v>
      </c>
      <c r="J51" s="9">
        <f t="shared" si="22"/>
        <v>0.10353950691241511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260.71059632579284</v>
      </c>
      <c r="P51" s="9">
        <f t="shared" si="25"/>
        <v>26.993846590414293</v>
      </c>
      <c r="Q51" s="12">
        <f t="shared" si="26"/>
        <v>6.4785231816994298</v>
      </c>
      <c r="R51" s="9">
        <f t="shared" si="27"/>
        <v>14.125500000000001</v>
      </c>
      <c r="S51" s="13">
        <f t="shared" si="28"/>
        <v>0.45864027338497254</v>
      </c>
      <c r="T51" s="2">
        <f t="shared" si="29"/>
        <v>0.43</v>
      </c>
      <c r="U51" s="14">
        <f t="shared" si="30"/>
        <v>0.1972153175555382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0.21281531755553817</v>
      </c>
      <c r="AR51" s="9">
        <f t="shared" si="35"/>
        <v>136.875</v>
      </c>
      <c r="AS51" s="1">
        <f t="shared" si="36"/>
        <v>0.24</v>
      </c>
      <c r="AT51" s="1">
        <f t="shared" si="37"/>
        <v>323270.83333333331</v>
      </c>
      <c r="AU51" s="1">
        <f t="shared" si="38"/>
        <v>15141872425.080856</v>
      </c>
    </row>
    <row r="52" spans="1:48" x14ac:dyDescent="0.15">
      <c r="C52" s="7">
        <v>10</v>
      </c>
      <c r="D52" s="8">
        <v>10.7034614987742</v>
      </c>
      <c r="E52" s="10">
        <f t="shared" si="39"/>
        <v>14.373369424</v>
      </c>
      <c r="F52" s="7" t="s">
        <v>83</v>
      </c>
      <c r="G52" s="1">
        <v>11</v>
      </c>
      <c r="H52" s="9">
        <f t="shared" si="20"/>
        <v>10.7034614987742</v>
      </c>
      <c r="I52" s="9">
        <f t="shared" si="21"/>
        <v>283.85346149877415</v>
      </c>
      <c r="J52" s="9">
        <f t="shared" si="22"/>
        <v>6.6828202987569738E-2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222.03091224860961</v>
      </c>
      <c r="O52" s="9">
        <f t="shared" si="40"/>
        <v>70.542087486768907</v>
      </c>
      <c r="P52" s="9">
        <f t="shared" si="25"/>
        <v>4.7142009417326953</v>
      </c>
      <c r="Q52" s="12">
        <f t="shared" si="26"/>
        <v>1.1314082260158469</v>
      </c>
      <c r="R52" s="9">
        <f t="shared" si="27"/>
        <v>14.125500000000001</v>
      </c>
      <c r="S52" s="13">
        <f t="shared" si="28"/>
        <v>8.0096862129896057E-2</v>
      </c>
      <c r="T52" s="2">
        <f t="shared" si="29"/>
        <v>0.43</v>
      </c>
      <c r="U52" s="14">
        <f t="shared" si="30"/>
        <v>3.4441650715855303E-2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4.28616507158553E-2</v>
      </c>
      <c r="AR52" s="9">
        <f t="shared" si="35"/>
        <v>136.875</v>
      </c>
      <c r="AS52" s="1">
        <f t="shared" si="36"/>
        <v>0.24</v>
      </c>
      <c r="AT52" s="1">
        <f t="shared" si="37"/>
        <v>323270.83333333331</v>
      </c>
      <c r="AU52" s="1">
        <f t="shared" si="38"/>
        <v>3049619052.4372678</v>
      </c>
    </row>
    <row r="53" spans="1:48" x14ac:dyDescent="0.15">
      <c r="C53" s="7">
        <v>11</v>
      </c>
      <c r="D53" s="8">
        <v>7.1397949588333303</v>
      </c>
      <c r="E53" s="10">
        <f t="shared" si="39"/>
        <v>10.7034614987742</v>
      </c>
      <c r="F53" s="7" t="s">
        <v>85</v>
      </c>
      <c r="G53" s="1">
        <v>12</v>
      </c>
      <c r="H53" s="9">
        <f t="shared" si="20"/>
        <v>7.1397949588333303</v>
      </c>
      <c r="I53" s="9">
        <f t="shared" si="21"/>
        <v>280.28979495883328</v>
      </c>
      <c r="J53" s="9">
        <f t="shared" si="22"/>
        <v>4.3206883783493702E-2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124.68413654503622</v>
      </c>
      <c r="P53" s="9">
        <f t="shared" si="25"/>
        <v>5.3872129973466398</v>
      </c>
      <c r="Q53" s="12">
        <f t="shared" si="26"/>
        <v>1.2929311193631936</v>
      </c>
      <c r="R53" s="9">
        <f t="shared" si="27"/>
        <v>14.125500000000001</v>
      </c>
      <c r="S53" s="13">
        <f t="shared" si="28"/>
        <v>9.1531706443183855E-2</v>
      </c>
      <c r="T53" s="2">
        <f t="shared" si="29"/>
        <v>0.43</v>
      </c>
      <c r="U53" s="14">
        <f t="shared" si="30"/>
        <v>3.9358633770569057E-2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4.7778633770569054E-2</v>
      </c>
      <c r="AR53" s="9">
        <f t="shared" si="35"/>
        <v>136.875</v>
      </c>
      <c r="AS53" s="1">
        <f t="shared" si="36"/>
        <v>0.24</v>
      </c>
      <c r="AT53" s="1">
        <f t="shared" si="37"/>
        <v>323270.83333333331</v>
      </c>
      <c r="AU53" s="1">
        <f t="shared" si="38"/>
        <v>3399463842.6804805</v>
      </c>
      <c r="AV53" s="1">
        <f>SUM(AU42:AU53)</f>
        <v>92433555741.866745</v>
      </c>
    </row>
    <row r="54" spans="1:48" x14ac:dyDescent="0.15">
      <c r="C54" s="7">
        <v>12</v>
      </c>
      <c r="D54" s="8">
        <v>4.8938500283871003</v>
      </c>
      <c r="E54" s="10">
        <f t="shared" si="39"/>
        <v>7.1397949588333303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6.3364331526774196</v>
      </c>
      <c r="E58" s="7"/>
      <c r="F58" s="7"/>
      <c r="G58" s="1">
        <v>1</v>
      </c>
      <c r="H58" s="9">
        <f t="shared" ref="H58:H69" si="41">E59</f>
        <v>6.3364331526774196</v>
      </c>
      <c r="I58" s="9">
        <f t="shared" ref="I58:I69" si="42">H58+273.15</f>
        <v>279.48643315267742</v>
      </c>
      <c r="J58" s="9">
        <f t="shared" ref="J58:J69" si="43">EXP(($C$15*(I58-$C$13))/($C$16*I58*$C$13))</f>
        <v>3.9100972265290655E-2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3.9009736663338313E-3</v>
      </c>
      <c r="Q58" s="12">
        <f t="shared" ref="Q58:Q69" si="47">P58*$B$60</f>
        <v>7.4118499660342791E-4</v>
      </c>
      <c r="R58" s="9">
        <f t="shared" ref="R58:R69" si="48">L58*$B$60</f>
        <v>1.8955666666666669E-2</v>
      </c>
      <c r="S58" s="13">
        <f t="shared" ref="S58:S69" si="49">Q58/R58</f>
        <v>3.9100972265290648E-2</v>
      </c>
      <c r="T58" s="2">
        <f t="shared" ref="T58:T69" si="50">$B$59/100</f>
        <v>0.01</v>
      </c>
      <c r="U58" s="14">
        <f t="shared" ref="U58:U69" si="51">S58*T58</f>
        <v>3.9100972265290648E-4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1.2391009722652906E-2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86896.666666666672</v>
      </c>
      <c r="AU58" s="1">
        <f t="shared" ref="AU58:AU69" si="58">AT58*10000*AS58*0.67*AR58*AQ58</f>
        <v>13674884.939574158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4.78282274177419</v>
      </c>
      <c r="E59" s="10">
        <f t="shared" ref="E59:E70" si="59">D58</f>
        <v>6.3364331526774196</v>
      </c>
      <c r="F59" s="7" t="s">
        <v>83</v>
      </c>
      <c r="G59" s="1">
        <v>2</v>
      </c>
      <c r="H59" s="9">
        <f t="shared" si="41"/>
        <v>4.78282274177419</v>
      </c>
      <c r="I59" s="9">
        <f t="shared" si="42"/>
        <v>277.93282274177415</v>
      </c>
      <c r="J59" s="9">
        <f t="shared" si="43"/>
        <v>3.2181970317400166E-2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0.19563235966699952</v>
      </c>
      <c r="P59" s="9">
        <f t="shared" si="46"/>
        <v>6.295834791926332E-3</v>
      </c>
      <c r="Q59" s="12">
        <f t="shared" si="47"/>
        <v>1.1962086104660031E-3</v>
      </c>
      <c r="R59" s="9">
        <f t="shared" si="48"/>
        <v>1.8955666666666669E-2</v>
      </c>
      <c r="S59" s="13">
        <f t="shared" si="49"/>
        <v>6.3105594305977258E-2</v>
      </c>
      <c r="T59" s="2">
        <f t="shared" si="50"/>
        <v>0.01</v>
      </c>
      <c r="U59" s="14">
        <f t="shared" si="51"/>
        <v>6.3105594305977258E-4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1.2631055943059773E-2</v>
      </c>
      <c r="AR59" s="9">
        <f t="shared" si="55"/>
        <v>9.9766666666666666</v>
      </c>
      <c r="AS59" s="1">
        <f t="shared" si="56"/>
        <v>0.19</v>
      </c>
      <c r="AT59" s="1">
        <f t="shared" si="57"/>
        <v>86896.666666666672</v>
      </c>
      <c r="AU59" s="1">
        <f t="shared" si="58"/>
        <v>13939803.176079324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0.95167565920689701</v>
      </c>
      <c r="E60" s="10">
        <f t="shared" si="59"/>
        <v>4.78282274177419</v>
      </c>
      <c r="F60" s="7" t="s">
        <v>83</v>
      </c>
      <c r="G60" s="1">
        <v>3</v>
      </c>
      <c r="H60" s="9">
        <f t="shared" si="41"/>
        <v>0.95167565920689701</v>
      </c>
      <c r="I60" s="9">
        <f t="shared" si="42"/>
        <v>274.10167565920688</v>
      </c>
      <c r="J60" s="9">
        <f t="shared" si="43"/>
        <v>1.9722263696141447E-2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0.28910319154173986</v>
      </c>
      <c r="P60" s="9">
        <f t="shared" si="46"/>
        <v>5.7017693789822828E-3</v>
      </c>
      <c r="Q60" s="12">
        <f t="shared" si="47"/>
        <v>1.0833361820066338E-3</v>
      </c>
      <c r="R60" s="9">
        <f t="shared" si="48"/>
        <v>1.8955666666666669E-2</v>
      </c>
      <c r="S60" s="13">
        <f t="shared" si="49"/>
        <v>5.7151046231028554E-2</v>
      </c>
      <c r="T60" s="2">
        <f t="shared" si="50"/>
        <v>0.01</v>
      </c>
      <c r="U60" s="14">
        <f t="shared" si="51"/>
        <v>5.7151046231028555E-4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1.2571510462310287E-2</v>
      </c>
      <c r="AR60" s="9">
        <f t="shared" si="55"/>
        <v>9.9766666666666666</v>
      </c>
      <c r="AS60" s="1">
        <f t="shared" si="56"/>
        <v>0.19</v>
      </c>
      <c r="AT60" s="1">
        <f t="shared" si="57"/>
        <v>86896.666666666672</v>
      </c>
      <c r="AU60" s="1">
        <f t="shared" si="58"/>
        <v>13874087.982874993</v>
      </c>
    </row>
    <row r="61" spans="1:48" x14ac:dyDescent="0.15">
      <c r="C61" s="7">
        <v>3</v>
      </c>
      <c r="D61" s="8">
        <v>7.6262884229354801</v>
      </c>
      <c r="E61" s="10">
        <f t="shared" si="59"/>
        <v>0.95167565920689701</v>
      </c>
      <c r="F61" s="7" t="s">
        <v>83</v>
      </c>
      <c r="G61" s="1">
        <v>4</v>
      </c>
      <c r="H61" s="9">
        <f t="shared" si="41"/>
        <v>7.6262884229354801</v>
      </c>
      <c r="I61" s="9">
        <f t="shared" si="42"/>
        <v>280.77628842293547</v>
      </c>
      <c r="J61" s="9">
        <f t="shared" si="43"/>
        <v>4.5887370592136198E-2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0.38316808882942427</v>
      </c>
      <c r="P61" s="9">
        <f t="shared" si="46"/>
        <v>1.7582576091196355E-2</v>
      </c>
      <c r="Q61" s="12">
        <f t="shared" si="47"/>
        <v>3.3406894573273075E-3</v>
      </c>
      <c r="R61" s="9">
        <f t="shared" si="48"/>
        <v>1.8955666666666669E-2</v>
      </c>
      <c r="S61" s="13">
        <f t="shared" si="49"/>
        <v>0.17623698053320769</v>
      </c>
      <c r="T61" s="2">
        <f t="shared" si="50"/>
        <v>0.01</v>
      </c>
      <c r="U61" s="14">
        <f t="shared" si="51"/>
        <v>1.7623698053320768E-3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1.3762369805332077E-2</v>
      </c>
      <c r="AR61" s="9">
        <f t="shared" si="55"/>
        <v>9.9766666666666666</v>
      </c>
      <c r="AS61" s="1">
        <f t="shared" si="56"/>
        <v>0.19</v>
      </c>
      <c r="AT61" s="1">
        <f t="shared" si="57"/>
        <v>86896.666666666672</v>
      </c>
      <c r="AU61" s="1">
        <f t="shared" si="58"/>
        <v>15188336.3661418</v>
      </c>
    </row>
    <row r="62" spans="1:48" x14ac:dyDescent="0.15">
      <c r="C62" s="7">
        <v>4</v>
      </c>
      <c r="D62" s="8">
        <v>8.0593351727333307</v>
      </c>
      <c r="E62" s="10">
        <f t="shared" si="59"/>
        <v>7.6262884229354801</v>
      </c>
      <c r="F62" s="7" t="s">
        <v>83</v>
      </c>
      <c r="G62" s="1">
        <v>5</v>
      </c>
      <c r="H62" s="9">
        <f t="shared" si="41"/>
        <v>8.0593351727333307</v>
      </c>
      <c r="I62" s="9">
        <f t="shared" si="42"/>
        <v>281.20933517273329</v>
      </c>
      <c r="J62" s="9">
        <f t="shared" si="43"/>
        <v>4.8404475611274644E-2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0.34730623710131653</v>
      </c>
      <c r="O62" s="9">
        <f t="shared" si="60"/>
        <v>0.11804594230357807</v>
      </c>
      <c r="P62" s="9">
        <f t="shared" si="46"/>
        <v>5.7139519352434782E-3</v>
      </c>
      <c r="Q62" s="12">
        <f t="shared" si="47"/>
        <v>1.0856508676962608E-3</v>
      </c>
      <c r="R62" s="9">
        <f t="shared" si="48"/>
        <v>1.8955666666666669E-2</v>
      </c>
      <c r="S62" s="13">
        <f t="shared" si="49"/>
        <v>5.7273156718110362E-2</v>
      </c>
      <c r="T62" s="2">
        <f t="shared" si="50"/>
        <v>0.01</v>
      </c>
      <c r="U62" s="14">
        <f t="shared" si="51"/>
        <v>5.7273156718110367E-4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1.2572731567181104E-2</v>
      </c>
      <c r="AR62" s="9">
        <f t="shared" si="55"/>
        <v>9.9766666666666666</v>
      </c>
      <c r="AS62" s="1">
        <f t="shared" si="56"/>
        <v>0.19</v>
      </c>
      <c r="AT62" s="1">
        <f t="shared" si="57"/>
        <v>86896.666666666672</v>
      </c>
      <c r="AU62" s="1">
        <f t="shared" si="58"/>
        <v>13875435.610629419</v>
      </c>
    </row>
    <row r="63" spans="1:48" x14ac:dyDescent="0.15">
      <c r="C63" s="7">
        <v>5</v>
      </c>
      <c r="D63" s="8">
        <v>13.6420622750323</v>
      </c>
      <c r="E63" s="10">
        <f t="shared" si="59"/>
        <v>8.0593351727333307</v>
      </c>
      <c r="F63" s="7" t="s">
        <v>85</v>
      </c>
      <c r="G63" s="1">
        <v>6</v>
      </c>
      <c r="H63" s="9">
        <f t="shared" si="41"/>
        <v>13.6420622750323</v>
      </c>
      <c r="I63" s="9">
        <f t="shared" si="42"/>
        <v>286.79206227503227</v>
      </c>
      <c r="J63" s="9">
        <f t="shared" si="43"/>
        <v>9.4973762688935925E-2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0.21209865703500125</v>
      </c>
      <c r="P63" s="9">
        <f t="shared" si="46"/>
        <v>2.0143807519884219E-2</v>
      </c>
      <c r="Q63" s="12">
        <f t="shared" si="47"/>
        <v>3.8273234287780015E-3</v>
      </c>
      <c r="R63" s="9">
        <f t="shared" si="48"/>
        <v>1.8955666666666669E-2</v>
      </c>
      <c r="S63" s="13">
        <f t="shared" si="49"/>
        <v>0.20190919665771015</v>
      </c>
      <c r="T63" s="2">
        <f t="shared" si="50"/>
        <v>0.01</v>
      </c>
      <c r="U63" s="14">
        <f t="shared" si="51"/>
        <v>2.0190919665771015E-3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1.4019091966577102E-2</v>
      </c>
      <c r="AR63" s="9">
        <f t="shared" si="55"/>
        <v>9.9766666666666666</v>
      </c>
      <c r="AS63" s="1">
        <f t="shared" si="56"/>
        <v>0.19</v>
      </c>
      <c r="AT63" s="1">
        <f t="shared" si="57"/>
        <v>86896.666666666672</v>
      </c>
      <c r="AU63" s="1">
        <f t="shared" si="58"/>
        <v>15471658.395180842</v>
      </c>
    </row>
    <row r="64" spans="1:48" x14ac:dyDescent="0.15">
      <c r="C64" s="7">
        <v>6</v>
      </c>
      <c r="D64" s="8">
        <v>14.578502845733301</v>
      </c>
      <c r="E64" s="10">
        <f t="shared" si="59"/>
        <v>13.6420622750323</v>
      </c>
      <c r="F64" s="7" t="s">
        <v>83</v>
      </c>
      <c r="G64" s="1">
        <v>7</v>
      </c>
      <c r="H64" s="9">
        <f t="shared" si="41"/>
        <v>14.578502845733301</v>
      </c>
      <c r="I64" s="9">
        <f t="shared" si="42"/>
        <v>287.72850284573326</v>
      </c>
      <c r="J64" s="9">
        <f t="shared" si="43"/>
        <v>0.10606971033711993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0.29172151618178371</v>
      </c>
      <c r="P64" s="9">
        <f t="shared" si="46"/>
        <v>3.0942816720507242E-2</v>
      </c>
      <c r="Q64" s="12">
        <f t="shared" si="47"/>
        <v>5.8791351768963758E-3</v>
      </c>
      <c r="R64" s="9">
        <f t="shared" si="48"/>
        <v>1.8955666666666669E-2</v>
      </c>
      <c r="S64" s="13">
        <f t="shared" si="49"/>
        <v>0.31015185486642738</v>
      </c>
      <c r="T64" s="2">
        <f t="shared" si="50"/>
        <v>0.01</v>
      </c>
      <c r="U64" s="14">
        <f t="shared" si="51"/>
        <v>3.1015185486642739E-3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2.3201518548664275E-2</v>
      </c>
      <c r="AR64" s="9">
        <f t="shared" si="55"/>
        <v>9.9766666666666666</v>
      </c>
      <c r="AS64" s="1">
        <f t="shared" si="56"/>
        <v>0.19</v>
      </c>
      <c r="AT64" s="1">
        <f t="shared" si="57"/>
        <v>86896.666666666672</v>
      </c>
      <c r="AU64" s="1">
        <f t="shared" si="58"/>
        <v>25605507.838182095</v>
      </c>
    </row>
    <row r="65" spans="1:48" x14ac:dyDescent="0.15">
      <c r="C65" s="7">
        <v>7</v>
      </c>
      <c r="D65" s="8">
        <v>16.953717743871</v>
      </c>
      <c r="E65" s="10">
        <f t="shared" si="59"/>
        <v>14.578502845733301</v>
      </c>
      <c r="F65" s="7" t="s">
        <v>83</v>
      </c>
      <c r="G65" s="1">
        <v>8</v>
      </c>
      <c r="H65" s="9">
        <f t="shared" si="41"/>
        <v>16.953717743871</v>
      </c>
      <c r="I65" s="9">
        <f t="shared" si="42"/>
        <v>290.10371774387096</v>
      </c>
      <c r="J65" s="9">
        <f t="shared" si="43"/>
        <v>0.1399327638830597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0.36054536612794313</v>
      </c>
      <c r="P65" s="9">
        <f t="shared" si="46"/>
        <v>5.0452109587512776E-2</v>
      </c>
      <c r="Q65" s="12">
        <f t="shared" si="47"/>
        <v>9.5859008216274272E-3</v>
      </c>
      <c r="R65" s="9">
        <f t="shared" si="48"/>
        <v>1.8955666666666669E-2</v>
      </c>
      <c r="S65" s="13">
        <f t="shared" si="49"/>
        <v>0.50570106502685697</v>
      </c>
      <c r="T65" s="2">
        <f t="shared" si="50"/>
        <v>0.01</v>
      </c>
      <c r="U65" s="14">
        <f t="shared" si="51"/>
        <v>5.0570106502685697E-3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2.5157010650268569E-2</v>
      </c>
      <c r="AR65" s="9">
        <f t="shared" si="55"/>
        <v>9.9766666666666666</v>
      </c>
      <c r="AS65" s="1">
        <f t="shared" si="56"/>
        <v>0.19</v>
      </c>
      <c r="AT65" s="1">
        <f t="shared" si="57"/>
        <v>86896.666666666672</v>
      </c>
      <c r="AU65" s="1">
        <f t="shared" si="58"/>
        <v>27763615.215081122</v>
      </c>
    </row>
    <row r="66" spans="1:48" x14ac:dyDescent="0.15">
      <c r="C66" s="7">
        <v>8</v>
      </c>
      <c r="D66" s="8">
        <v>18.394299968064502</v>
      </c>
      <c r="E66" s="10">
        <f t="shared" si="59"/>
        <v>16.953717743871</v>
      </c>
      <c r="F66" s="7" t="s">
        <v>83</v>
      </c>
      <c r="G66" s="1">
        <v>9</v>
      </c>
      <c r="H66" s="9">
        <f t="shared" si="41"/>
        <v>18.394299968064502</v>
      </c>
      <c r="I66" s="9">
        <f t="shared" si="42"/>
        <v>291.54429996806448</v>
      </c>
      <c r="J66" s="9">
        <f t="shared" si="43"/>
        <v>0.16517484826061832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0.40985992320709702</v>
      </c>
      <c r="P66" s="9">
        <f t="shared" si="46"/>
        <v>6.7698550623840933E-2</v>
      </c>
      <c r="Q66" s="12">
        <f t="shared" si="47"/>
        <v>1.2862724618529777E-2</v>
      </c>
      <c r="R66" s="9">
        <f t="shared" si="48"/>
        <v>1.8955666666666669E-2</v>
      </c>
      <c r="S66" s="13">
        <f t="shared" si="49"/>
        <v>0.67856883351661468</v>
      </c>
      <c r="T66" s="2">
        <f t="shared" si="50"/>
        <v>0.01</v>
      </c>
      <c r="U66" s="14">
        <f t="shared" si="51"/>
        <v>6.7856883351661472E-3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2.6885688335166146E-2</v>
      </c>
      <c r="AR66" s="9">
        <f t="shared" si="55"/>
        <v>9.9766666666666666</v>
      </c>
      <c r="AS66" s="1">
        <f t="shared" si="56"/>
        <v>0.19</v>
      </c>
      <c r="AT66" s="1">
        <f t="shared" si="57"/>
        <v>86896.666666666672</v>
      </c>
      <c r="AU66" s="1">
        <f t="shared" si="58"/>
        <v>29671407.151953448</v>
      </c>
    </row>
    <row r="67" spans="1:48" x14ac:dyDescent="0.15">
      <c r="C67" s="7">
        <v>9</v>
      </c>
      <c r="D67" s="8">
        <v>14.373369424</v>
      </c>
      <c r="E67" s="10">
        <f t="shared" si="59"/>
        <v>18.394299968064502</v>
      </c>
      <c r="F67" s="7" t="s">
        <v>83</v>
      </c>
      <c r="G67" s="1">
        <v>10</v>
      </c>
      <c r="H67" s="9">
        <f t="shared" si="41"/>
        <v>14.373369424</v>
      </c>
      <c r="I67" s="9">
        <f t="shared" si="42"/>
        <v>287.52336942399995</v>
      </c>
      <c r="J67" s="9">
        <f t="shared" si="43"/>
        <v>0.10353950691241511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0.4419280392499228</v>
      </c>
      <c r="P67" s="9">
        <f t="shared" si="46"/>
        <v>4.5757011274707438E-2</v>
      </c>
      <c r="Q67" s="12">
        <f t="shared" si="47"/>
        <v>8.6938321421944128E-3</v>
      </c>
      <c r="R67" s="9">
        <f t="shared" si="48"/>
        <v>1.8955666666666669E-2</v>
      </c>
      <c r="S67" s="13">
        <f t="shared" si="49"/>
        <v>0.45864027338497254</v>
      </c>
      <c r="T67" s="2">
        <f t="shared" si="50"/>
        <v>0.01</v>
      </c>
      <c r="U67" s="14">
        <f t="shared" si="51"/>
        <v>4.5864027338497256E-3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2.4686402733849727E-2</v>
      </c>
      <c r="AR67" s="9">
        <f t="shared" si="55"/>
        <v>9.9766666666666666</v>
      </c>
      <c r="AS67" s="1">
        <f t="shared" si="56"/>
        <v>0.19</v>
      </c>
      <c r="AT67" s="1">
        <f t="shared" si="57"/>
        <v>86896.666666666672</v>
      </c>
      <c r="AU67" s="1">
        <f t="shared" si="58"/>
        <v>27244245.990722016</v>
      </c>
    </row>
    <row r="68" spans="1:48" x14ac:dyDescent="0.15">
      <c r="C68" s="7">
        <v>10</v>
      </c>
      <c r="D68" s="8">
        <v>10.7034614987742</v>
      </c>
      <c r="E68" s="10">
        <f t="shared" si="59"/>
        <v>14.373369424</v>
      </c>
      <c r="F68" s="7" t="s">
        <v>83</v>
      </c>
      <c r="G68" s="1">
        <v>11</v>
      </c>
      <c r="H68" s="9">
        <f t="shared" si="41"/>
        <v>10.7034614987742</v>
      </c>
      <c r="I68" s="9">
        <f t="shared" si="42"/>
        <v>283.85346149877415</v>
      </c>
      <c r="J68" s="9">
        <f t="shared" si="43"/>
        <v>6.6828202987569738E-2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0.37636247657645461</v>
      </c>
      <c r="O68" s="9">
        <f t="shared" si="60"/>
        <v>0.11957521806542748</v>
      </c>
      <c r="P68" s="9">
        <f t="shared" si="46"/>
        <v>7.9909969451593035E-3</v>
      </c>
      <c r="Q68" s="12">
        <f t="shared" si="47"/>
        <v>1.5182894195802676E-3</v>
      </c>
      <c r="R68" s="9">
        <f t="shared" si="48"/>
        <v>1.8955666666666669E-2</v>
      </c>
      <c r="S68" s="13">
        <f t="shared" si="49"/>
        <v>8.0096862129896113E-2</v>
      </c>
      <c r="T68" s="2">
        <f t="shared" si="50"/>
        <v>0.01</v>
      </c>
      <c r="U68" s="14">
        <f t="shared" si="51"/>
        <v>8.0096862129896116E-4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1.2800968621298961E-2</v>
      </c>
      <c r="AR68" s="9">
        <f t="shared" si="55"/>
        <v>9.9766666666666666</v>
      </c>
      <c r="AS68" s="1">
        <f t="shared" si="56"/>
        <v>0.19</v>
      </c>
      <c r="AT68" s="1">
        <f t="shared" si="57"/>
        <v>86896.666666666672</v>
      </c>
      <c r="AU68" s="1">
        <f t="shared" si="58"/>
        <v>14127321.092431851</v>
      </c>
    </row>
    <row r="69" spans="1:48" x14ac:dyDescent="0.15">
      <c r="C69" s="7">
        <v>11</v>
      </c>
      <c r="D69" s="8">
        <v>7.1397949588333303</v>
      </c>
      <c r="E69" s="10">
        <f t="shared" si="59"/>
        <v>10.7034614987742</v>
      </c>
      <c r="F69" s="7" t="s">
        <v>85</v>
      </c>
      <c r="G69" s="1">
        <v>12</v>
      </c>
      <c r="H69" s="9">
        <f t="shared" si="41"/>
        <v>7.1397949588333303</v>
      </c>
      <c r="I69" s="9">
        <f t="shared" si="42"/>
        <v>280.28979495883328</v>
      </c>
      <c r="J69" s="9">
        <f t="shared" si="43"/>
        <v>4.3206883783493702E-2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0.21135088778693484</v>
      </c>
      <c r="P69" s="9">
        <f t="shared" si="46"/>
        <v>9.1318132461483126E-3</v>
      </c>
      <c r="Q69" s="12">
        <f t="shared" si="47"/>
        <v>1.7350445167681795E-3</v>
      </c>
      <c r="R69" s="9">
        <f t="shared" si="48"/>
        <v>1.8955666666666669E-2</v>
      </c>
      <c r="S69" s="13">
        <f t="shared" si="49"/>
        <v>9.1531706443183883E-2</v>
      </c>
      <c r="T69" s="2">
        <f t="shared" si="50"/>
        <v>0.01</v>
      </c>
      <c r="U69" s="14">
        <f t="shared" si="51"/>
        <v>9.153170644318389E-4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1.2915317064431839E-2</v>
      </c>
      <c r="AR69" s="9">
        <f t="shared" si="55"/>
        <v>9.9766666666666666</v>
      </c>
      <c r="AS69" s="1">
        <f t="shared" si="56"/>
        <v>0.19</v>
      </c>
      <c r="AT69" s="1">
        <f t="shared" si="57"/>
        <v>86896.666666666672</v>
      </c>
      <c r="AU69" s="1">
        <f t="shared" si="58"/>
        <v>14253517.571803732</v>
      </c>
      <c r="AV69" s="1">
        <f>SUM(AU58:AU69)</f>
        <v>224689821.33065477</v>
      </c>
    </row>
    <row r="70" spans="1:48" x14ac:dyDescent="0.15">
      <c r="C70" s="7">
        <v>12</v>
      </c>
      <c r="D70" s="8">
        <v>4.8938500283871003</v>
      </c>
      <c r="E70" s="10">
        <f t="shared" si="59"/>
        <v>7.1397949588333303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6.3364331526774196</v>
      </c>
      <c r="E73" s="7"/>
      <c r="F73" s="7"/>
      <c r="G73" s="1">
        <v>1</v>
      </c>
      <c r="H73" s="9">
        <f t="shared" ref="H73:H84" si="61">E74</f>
        <v>6.3364331526774196</v>
      </c>
      <c r="I73" s="9">
        <f t="shared" ref="I73:I84" si="62">H73+273.15</f>
        <v>279.48643315267742</v>
      </c>
      <c r="J73" s="9">
        <f t="shared" ref="J73:J84" si="63">EXP(($C$15*(I73-$C$13))/($C$16*I73*$C$13))</f>
        <v>3.9100972265290655E-2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4.2815564630493269E-3</v>
      </c>
      <c r="Q73" s="12">
        <f t="shared" ref="Q73:Q84" si="67">P73*$B$75</f>
        <v>7.7068016334887884E-4</v>
      </c>
      <c r="R73" s="9">
        <f t="shared" ref="R73:R84" si="68">L73*$B$75</f>
        <v>1.9710000000000002E-2</v>
      </c>
      <c r="S73" s="13">
        <f t="shared" ref="S73:S84" si="69">Q73/R73</f>
        <v>3.9100972265290655E-2</v>
      </c>
      <c r="T73" s="2">
        <f t="shared" ref="T73:T84" si="70">$B$74/100</f>
        <v>0.01</v>
      </c>
      <c r="U73" s="14">
        <f t="shared" ref="U73:U84" si="71">S73*T73</f>
        <v>3.9100972265290659E-4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1.2991009722652908E-2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33060.833333333336</v>
      </c>
      <c r="AU73" s="1">
        <f t="shared" ref="AU73:AU84" si="78">AT73*10000*AS73*0.67*AR73*AQ73</f>
        <v>5671763.729556351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4.78282274177419</v>
      </c>
      <c r="E74" s="10">
        <f t="shared" ref="E74:E85" si="79">D73</f>
        <v>6.3364331526774196</v>
      </c>
      <c r="F74" s="7" t="s">
        <v>83</v>
      </c>
      <c r="G74" s="1">
        <v>2</v>
      </c>
      <c r="H74" s="9">
        <f t="shared" si="61"/>
        <v>4.78282274177419</v>
      </c>
      <c r="I74" s="9">
        <f t="shared" si="62"/>
        <v>277.93282274177415</v>
      </c>
      <c r="J74" s="9">
        <f t="shared" si="63"/>
        <v>3.2181970317400166E-2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0.21471844353695069</v>
      </c>
      <c r="P74" s="9">
        <f t="shared" si="66"/>
        <v>6.9100625765045106E-3</v>
      </c>
      <c r="Q74" s="12">
        <f t="shared" si="67"/>
        <v>1.2438112637708119E-3</v>
      </c>
      <c r="R74" s="9">
        <f t="shared" si="68"/>
        <v>1.9710000000000002E-2</v>
      </c>
      <c r="S74" s="13">
        <f t="shared" si="69"/>
        <v>6.3105594305977258E-2</v>
      </c>
      <c r="T74" s="2">
        <f t="shared" si="70"/>
        <v>0.01</v>
      </c>
      <c r="U74" s="14">
        <f t="shared" si="71"/>
        <v>6.3105594305977258E-4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1.3231055943059773E-2</v>
      </c>
      <c r="AR74" s="9">
        <f t="shared" si="75"/>
        <v>10.950000000000001</v>
      </c>
      <c r="AS74" s="1">
        <f t="shared" si="76"/>
        <v>0.18</v>
      </c>
      <c r="AT74" s="1">
        <f t="shared" si="77"/>
        <v>33060.833333333336</v>
      </c>
      <c r="AU74" s="1">
        <f t="shared" si="78"/>
        <v>5776565.8562106537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0.95167565920689701</v>
      </c>
      <c r="E75" s="10">
        <f t="shared" si="79"/>
        <v>4.78282274177419</v>
      </c>
      <c r="F75" s="7" t="s">
        <v>83</v>
      </c>
      <c r="G75" s="1">
        <v>3</v>
      </c>
      <c r="H75" s="9">
        <f t="shared" si="61"/>
        <v>0.95167565920689701</v>
      </c>
      <c r="I75" s="9">
        <f t="shared" si="62"/>
        <v>274.10167565920688</v>
      </c>
      <c r="J75" s="9">
        <f t="shared" si="63"/>
        <v>1.9722263696141447E-2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0.31730838096044622</v>
      </c>
      <c r="P75" s="9">
        <f t="shared" si="66"/>
        <v>6.2580395622976286E-3</v>
      </c>
      <c r="Q75" s="12">
        <f t="shared" si="67"/>
        <v>1.1264471212135731E-3</v>
      </c>
      <c r="R75" s="9">
        <f t="shared" si="68"/>
        <v>1.9710000000000002E-2</v>
      </c>
      <c r="S75" s="13">
        <f t="shared" si="69"/>
        <v>5.7151046231028561E-2</v>
      </c>
      <c r="T75" s="2">
        <f t="shared" si="70"/>
        <v>0.01</v>
      </c>
      <c r="U75" s="14">
        <f t="shared" si="71"/>
        <v>5.7151046231028566E-4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1.3171510462310286E-2</v>
      </c>
      <c r="AR75" s="9">
        <f t="shared" si="75"/>
        <v>10.950000000000001</v>
      </c>
      <c r="AS75" s="1">
        <f t="shared" si="76"/>
        <v>0.18</v>
      </c>
      <c r="AT75" s="1">
        <f t="shared" si="77"/>
        <v>33060.833333333336</v>
      </c>
      <c r="AU75" s="1">
        <f t="shared" si="78"/>
        <v>5750568.808622811</v>
      </c>
    </row>
    <row r="76" spans="1:48" x14ac:dyDescent="0.15">
      <c r="C76" s="7">
        <v>3</v>
      </c>
      <c r="D76" s="8">
        <v>7.6262884229354801</v>
      </c>
      <c r="E76" s="10">
        <f t="shared" si="79"/>
        <v>0.95167565920689701</v>
      </c>
      <c r="F76" s="7" t="s">
        <v>83</v>
      </c>
      <c r="G76" s="1">
        <v>4</v>
      </c>
      <c r="H76" s="9">
        <f t="shared" si="61"/>
        <v>7.6262884229354801</v>
      </c>
      <c r="I76" s="9">
        <f t="shared" si="62"/>
        <v>280.77628842293547</v>
      </c>
      <c r="J76" s="9">
        <f t="shared" si="63"/>
        <v>4.5887370592136198E-2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0.42055034139814862</v>
      </c>
      <c r="P76" s="9">
        <f t="shared" si="66"/>
        <v>1.9297949368386243E-2</v>
      </c>
      <c r="Q76" s="12">
        <f t="shared" si="67"/>
        <v>3.4736308863095237E-3</v>
      </c>
      <c r="R76" s="9">
        <f t="shared" si="68"/>
        <v>1.9710000000000002E-2</v>
      </c>
      <c r="S76" s="13">
        <f t="shared" si="69"/>
        <v>0.17623698053320769</v>
      </c>
      <c r="T76" s="2">
        <f t="shared" si="70"/>
        <v>0.01</v>
      </c>
      <c r="U76" s="14">
        <f t="shared" si="71"/>
        <v>1.7623698053320768E-3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1.4362369805332077E-2</v>
      </c>
      <c r="AR76" s="9">
        <f t="shared" si="75"/>
        <v>10.950000000000001</v>
      </c>
      <c r="AS76" s="1">
        <f t="shared" si="76"/>
        <v>0.18</v>
      </c>
      <c r="AT76" s="1">
        <f t="shared" si="77"/>
        <v>33060.833333333336</v>
      </c>
      <c r="AU76" s="1">
        <f t="shared" si="78"/>
        <v>6270487.8120684493</v>
      </c>
    </row>
    <row r="77" spans="1:48" x14ac:dyDescent="0.15">
      <c r="C77" s="7">
        <v>4</v>
      </c>
      <c r="D77" s="8">
        <v>8.0593351727333307</v>
      </c>
      <c r="E77" s="10">
        <f t="shared" si="79"/>
        <v>7.6262884229354801</v>
      </c>
      <c r="F77" s="7" t="s">
        <v>83</v>
      </c>
      <c r="G77" s="1">
        <v>5</v>
      </c>
      <c r="H77" s="9">
        <f t="shared" si="61"/>
        <v>8.0593351727333307</v>
      </c>
      <c r="I77" s="9">
        <f t="shared" si="62"/>
        <v>281.20933517273329</v>
      </c>
      <c r="J77" s="9">
        <f t="shared" si="63"/>
        <v>4.8404475611274644E-2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0.38118977242827429</v>
      </c>
      <c r="O77" s="9">
        <f t="shared" si="80"/>
        <v>0.12956261960148813</v>
      </c>
      <c r="P77" s="9">
        <f t="shared" si="66"/>
        <v>6.2714106606330863E-3</v>
      </c>
      <c r="Q77" s="12">
        <f t="shared" si="67"/>
        <v>1.1288539189139555E-3</v>
      </c>
      <c r="R77" s="9">
        <f t="shared" si="68"/>
        <v>1.9710000000000002E-2</v>
      </c>
      <c r="S77" s="13">
        <f t="shared" si="69"/>
        <v>5.7273156718110375E-2</v>
      </c>
      <c r="T77" s="2">
        <f t="shared" si="70"/>
        <v>0.01</v>
      </c>
      <c r="U77" s="14">
        <f t="shared" si="71"/>
        <v>5.7273156718110378E-4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1.3172731567181104E-2</v>
      </c>
      <c r="AR77" s="9">
        <f t="shared" si="75"/>
        <v>10.950000000000001</v>
      </c>
      <c r="AS77" s="1">
        <f t="shared" si="76"/>
        <v>0.18</v>
      </c>
      <c r="AT77" s="1">
        <f t="shared" si="77"/>
        <v>33060.833333333336</v>
      </c>
      <c r="AU77" s="1">
        <f t="shared" si="78"/>
        <v>5751101.9325649943</v>
      </c>
    </row>
    <row r="78" spans="1:48" x14ac:dyDescent="0.15">
      <c r="C78" s="7">
        <v>5</v>
      </c>
      <c r="D78" s="8">
        <v>13.6420622750323</v>
      </c>
      <c r="E78" s="10">
        <f t="shared" si="79"/>
        <v>8.0593351727333307</v>
      </c>
      <c r="F78" s="7" t="s">
        <v>85</v>
      </c>
      <c r="G78" s="1">
        <v>6</v>
      </c>
      <c r="H78" s="9">
        <f t="shared" si="61"/>
        <v>13.6420622750323</v>
      </c>
      <c r="I78" s="9">
        <f t="shared" si="62"/>
        <v>286.79206227503227</v>
      </c>
      <c r="J78" s="9">
        <f t="shared" si="63"/>
        <v>9.4973762688935925E-2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0.23279120894085506</v>
      </c>
      <c r="P78" s="9">
        <f t="shared" si="66"/>
        <v>2.2109057034019268E-2</v>
      </c>
      <c r="Q78" s="12">
        <f t="shared" si="67"/>
        <v>3.9796302661234684E-3</v>
      </c>
      <c r="R78" s="9">
        <f t="shared" si="68"/>
        <v>1.9710000000000002E-2</v>
      </c>
      <c r="S78" s="13">
        <f t="shared" si="69"/>
        <v>0.2019091966577102</v>
      </c>
      <c r="T78" s="2">
        <f t="shared" si="70"/>
        <v>0.01</v>
      </c>
      <c r="U78" s="14">
        <f t="shared" si="71"/>
        <v>2.019091966577102E-3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1.4619091966577102E-2</v>
      </c>
      <c r="AR78" s="9">
        <f t="shared" si="75"/>
        <v>10.950000000000001</v>
      </c>
      <c r="AS78" s="1">
        <f t="shared" si="76"/>
        <v>0.18</v>
      </c>
      <c r="AT78" s="1">
        <f t="shared" si="77"/>
        <v>33060.833333333336</v>
      </c>
      <c r="AU78" s="1">
        <f t="shared" si="78"/>
        <v>6382570.5118592018</v>
      </c>
    </row>
    <row r="79" spans="1:48" x14ac:dyDescent="0.15">
      <c r="C79" s="7">
        <v>6</v>
      </c>
      <c r="D79" s="8">
        <v>14.578502845733301</v>
      </c>
      <c r="E79" s="10">
        <f t="shared" si="79"/>
        <v>13.6420622750323</v>
      </c>
      <c r="F79" s="7" t="s">
        <v>83</v>
      </c>
      <c r="G79" s="1">
        <v>7</v>
      </c>
      <c r="H79" s="9">
        <f t="shared" si="61"/>
        <v>14.578502845733301</v>
      </c>
      <c r="I79" s="9">
        <f t="shared" si="62"/>
        <v>287.72850284573326</v>
      </c>
      <c r="J79" s="9">
        <f t="shared" si="63"/>
        <v>0.10606971033711993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0.3201821519068358</v>
      </c>
      <c r="P79" s="9">
        <f t="shared" si="66"/>
        <v>3.3961628107873801E-2</v>
      </c>
      <c r="Q79" s="12">
        <f t="shared" si="67"/>
        <v>6.1130930594172836E-3</v>
      </c>
      <c r="R79" s="9">
        <f t="shared" si="68"/>
        <v>1.9710000000000002E-2</v>
      </c>
      <c r="S79" s="13">
        <f t="shared" si="69"/>
        <v>0.31015185486642732</v>
      </c>
      <c r="T79" s="2">
        <f t="shared" si="70"/>
        <v>0.01</v>
      </c>
      <c r="U79" s="14">
        <f t="shared" si="71"/>
        <v>3.1015185486642735E-3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2.4701518548664276E-2</v>
      </c>
      <c r="AR79" s="9">
        <f t="shared" si="75"/>
        <v>10.950000000000001</v>
      </c>
      <c r="AS79" s="1">
        <f t="shared" si="76"/>
        <v>0.18</v>
      </c>
      <c r="AT79" s="1">
        <f t="shared" si="77"/>
        <v>33060.833333333336</v>
      </c>
      <c r="AU79" s="1">
        <f t="shared" si="78"/>
        <v>10784471.7200833</v>
      </c>
    </row>
    <row r="80" spans="1:48" x14ac:dyDescent="0.15">
      <c r="C80" s="7">
        <v>7</v>
      </c>
      <c r="D80" s="8">
        <v>16.953717743871</v>
      </c>
      <c r="E80" s="10">
        <f t="shared" si="79"/>
        <v>14.578502845733301</v>
      </c>
      <c r="F80" s="7" t="s">
        <v>83</v>
      </c>
      <c r="G80" s="1">
        <v>8</v>
      </c>
      <c r="H80" s="9">
        <f t="shared" si="61"/>
        <v>16.953717743871</v>
      </c>
      <c r="I80" s="9">
        <f t="shared" si="62"/>
        <v>290.10371774387096</v>
      </c>
      <c r="J80" s="9">
        <f t="shared" si="63"/>
        <v>0.1399327638830597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0.395720523798962</v>
      </c>
      <c r="P80" s="9">
        <f t="shared" si="66"/>
        <v>5.5374266620440857E-2</v>
      </c>
      <c r="Q80" s="12">
        <f t="shared" si="67"/>
        <v>9.9673679916793545E-3</v>
      </c>
      <c r="R80" s="9">
        <f t="shared" si="68"/>
        <v>1.9710000000000002E-2</v>
      </c>
      <c r="S80" s="13">
        <f t="shared" si="69"/>
        <v>0.50570106502685708</v>
      </c>
      <c r="T80" s="2">
        <f t="shared" si="70"/>
        <v>0.01</v>
      </c>
      <c r="U80" s="14">
        <f t="shared" si="71"/>
        <v>5.0570106502685706E-3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2.665701065026857E-2</v>
      </c>
      <c r="AR80" s="9">
        <f t="shared" si="75"/>
        <v>10.950000000000001</v>
      </c>
      <c r="AS80" s="1">
        <f t="shared" si="76"/>
        <v>0.18</v>
      </c>
      <c r="AT80" s="1">
        <f t="shared" si="77"/>
        <v>33060.833333333336</v>
      </c>
      <c r="AU80" s="1">
        <f t="shared" si="78"/>
        <v>11638222.845830915</v>
      </c>
    </row>
    <row r="81" spans="1:48" x14ac:dyDescent="0.15">
      <c r="C81" s="7">
        <v>8</v>
      </c>
      <c r="D81" s="8">
        <v>18.394299968064502</v>
      </c>
      <c r="E81" s="10">
        <f t="shared" si="79"/>
        <v>16.953717743871</v>
      </c>
      <c r="F81" s="7" t="s">
        <v>83</v>
      </c>
      <c r="G81" s="1">
        <v>9</v>
      </c>
      <c r="H81" s="9">
        <f t="shared" si="61"/>
        <v>18.394299968064502</v>
      </c>
      <c r="I81" s="9">
        <f t="shared" si="62"/>
        <v>291.54429996806448</v>
      </c>
      <c r="J81" s="9">
        <f t="shared" si="63"/>
        <v>0.16517484826061832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0.44984625717852111</v>
      </c>
      <c r="P81" s="9">
        <f t="shared" si="66"/>
        <v>7.430328727006931E-2</v>
      </c>
      <c r="Q81" s="12">
        <f t="shared" si="67"/>
        <v>1.3374591708612476E-2</v>
      </c>
      <c r="R81" s="9">
        <f t="shared" si="68"/>
        <v>1.9710000000000002E-2</v>
      </c>
      <c r="S81" s="13">
        <f t="shared" si="69"/>
        <v>0.67856883351661468</v>
      </c>
      <c r="T81" s="2">
        <f t="shared" si="70"/>
        <v>0.01</v>
      </c>
      <c r="U81" s="14">
        <f t="shared" si="71"/>
        <v>6.7856883351661472E-3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2.8385688335166148E-2</v>
      </c>
      <c r="AR81" s="9">
        <f t="shared" si="75"/>
        <v>10.950000000000001</v>
      </c>
      <c r="AS81" s="1">
        <f t="shared" si="76"/>
        <v>0.18</v>
      </c>
      <c r="AT81" s="1">
        <f t="shared" si="77"/>
        <v>33060.833333333336</v>
      </c>
      <c r="AU81" s="1">
        <f t="shared" si="78"/>
        <v>12392948.73724479</v>
      </c>
    </row>
    <row r="82" spans="1:48" x14ac:dyDescent="0.15">
      <c r="C82" s="7">
        <v>9</v>
      </c>
      <c r="D82" s="8">
        <v>14.373369424</v>
      </c>
      <c r="E82" s="10">
        <f t="shared" si="79"/>
        <v>18.394299968064502</v>
      </c>
      <c r="F82" s="7" t="s">
        <v>83</v>
      </c>
      <c r="G82" s="1">
        <v>10</v>
      </c>
      <c r="H82" s="9">
        <f t="shared" si="61"/>
        <v>14.373369424</v>
      </c>
      <c r="I82" s="9">
        <f t="shared" si="62"/>
        <v>287.52336942399995</v>
      </c>
      <c r="J82" s="9">
        <f t="shared" si="63"/>
        <v>0.10353950691241511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0.48504296990845186</v>
      </c>
      <c r="P82" s="9">
        <f t="shared" si="66"/>
        <v>5.0221109935654505E-2</v>
      </c>
      <c r="Q82" s="12">
        <f t="shared" si="67"/>
        <v>9.0397997884178113E-3</v>
      </c>
      <c r="R82" s="9">
        <f t="shared" si="68"/>
        <v>1.9710000000000002E-2</v>
      </c>
      <c r="S82" s="13">
        <f t="shared" si="69"/>
        <v>0.45864027338497265</v>
      </c>
      <c r="T82" s="2">
        <f t="shared" si="70"/>
        <v>0.01</v>
      </c>
      <c r="U82" s="14">
        <f t="shared" si="71"/>
        <v>4.5864027338497265E-3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2.6186402733849728E-2</v>
      </c>
      <c r="AR82" s="9">
        <f t="shared" si="75"/>
        <v>10.950000000000001</v>
      </c>
      <c r="AS82" s="1">
        <f t="shared" si="76"/>
        <v>0.18</v>
      </c>
      <c r="AT82" s="1">
        <f t="shared" si="77"/>
        <v>33060.833333333336</v>
      </c>
      <c r="AU82" s="1">
        <f t="shared" si="78"/>
        <v>11432759.454749612</v>
      </c>
    </row>
    <row r="83" spans="1:48" x14ac:dyDescent="0.15">
      <c r="C83" s="7">
        <v>10</v>
      </c>
      <c r="D83" s="8">
        <v>10.7034614987742</v>
      </c>
      <c r="E83" s="10">
        <f t="shared" si="79"/>
        <v>14.373369424</v>
      </c>
      <c r="F83" s="7" t="s">
        <v>83</v>
      </c>
      <c r="G83" s="1">
        <v>11</v>
      </c>
      <c r="H83" s="9">
        <f t="shared" si="61"/>
        <v>10.7034614987742</v>
      </c>
      <c r="I83" s="9">
        <f t="shared" si="62"/>
        <v>283.85346149877415</v>
      </c>
      <c r="J83" s="9">
        <f t="shared" si="63"/>
        <v>6.6828202987569738E-2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0.41308076697415752</v>
      </c>
      <c r="O83" s="9">
        <f t="shared" si="80"/>
        <v>0.13124109299863984</v>
      </c>
      <c r="P83" s="9">
        <f t="shared" si="66"/>
        <v>8.7706064032236214E-3</v>
      </c>
      <c r="Q83" s="12">
        <f t="shared" si="67"/>
        <v>1.5787091525802518E-3</v>
      </c>
      <c r="R83" s="9">
        <f t="shared" si="68"/>
        <v>1.9710000000000002E-2</v>
      </c>
      <c r="S83" s="13">
        <f t="shared" si="69"/>
        <v>8.0096862129896071E-2</v>
      </c>
      <c r="T83" s="2">
        <f t="shared" si="70"/>
        <v>0.01</v>
      </c>
      <c r="U83" s="14">
        <f t="shared" si="71"/>
        <v>8.0096862129896073E-4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1.3400968621298961E-2</v>
      </c>
      <c r="AR83" s="9">
        <f t="shared" si="75"/>
        <v>10.950000000000001</v>
      </c>
      <c r="AS83" s="1">
        <f t="shared" si="76"/>
        <v>0.18</v>
      </c>
      <c r="AT83" s="1">
        <f t="shared" si="77"/>
        <v>33060.833333333336</v>
      </c>
      <c r="AU83" s="1">
        <f t="shared" si="78"/>
        <v>5850748.278224268</v>
      </c>
    </row>
    <row r="84" spans="1:48" x14ac:dyDescent="0.15">
      <c r="C84" s="7">
        <v>11</v>
      </c>
      <c r="D84" s="8">
        <v>7.1397949588333303</v>
      </c>
      <c r="E84" s="10">
        <f t="shared" si="79"/>
        <v>10.7034614987742</v>
      </c>
      <c r="F84" s="7" t="s">
        <v>85</v>
      </c>
      <c r="G84" s="1">
        <v>12</v>
      </c>
      <c r="H84" s="9">
        <f t="shared" si="61"/>
        <v>7.1397949588333303</v>
      </c>
      <c r="I84" s="9">
        <f t="shared" si="62"/>
        <v>280.28979495883328</v>
      </c>
      <c r="J84" s="9">
        <f t="shared" si="63"/>
        <v>4.3206883783493702E-2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0.23197048659541625</v>
      </c>
      <c r="P84" s="9">
        <f t="shared" si="66"/>
        <v>1.0022721855528634E-2</v>
      </c>
      <c r="Q84" s="12">
        <f t="shared" si="67"/>
        <v>1.804089933995154E-3</v>
      </c>
      <c r="R84" s="9">
        <f t="shared" si="68"/>
        <v>1.9710000000000002E-2</v>
      </c>
      <c r="S84" s="13">
        <f t="shared" si="69"/>
        <v>9.1531706443183855E-2</v>
      </c>
      <c r="T84" s="2">
        <f t="shared" si="70"/>
        <v>0.01</v>
      </c>
      <c r="U84" s="14">
        <f t="shared" si="71"/>
        <v>9.1531706443183857E-4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1.3515317064431839E-2</v>
      </c>
      <c r="AR84" s="9">
        <f t="shared" si="75"/>
        <v>10.950000000000001</v>
      </c>
      <c r="AS84" s="1">
        <f t="shared" si="76"/>
        <v>0.18</v>
      </c>
      <c r="AT84" s="1">
        <f t="shared" si="77"/>
        <v>33060.833333333336</v>
      </c>
      <c r="AU84" s="1">
        <f t="shared" si="78"/>
        <v>5900671.8304452607</v>
      </c>
      <c r="AV84" s="1">
        <f>SUM(AU73:AU84)</f>
        <v>93602881.517460614</v>
      </c>
    </row>
    <row r="85" spans="1:48" x14ac:dyDescent="0.15">
      <c r="C85" s="7">
        <v>12</v>
      </c>
      <c r="D85" s="8">
        <v>4.8938500283871003</v>
      </c>
      <c r="E85" s="10">
        <f t="shared" si="79"/>
        <v>7.1397949588333303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6.3364331526774196</v>
      </c>
      <c r="E89" s="7"/>
      <c r="F89" s="7"/>
      <c r="G89" s="1">
        <v>1</v>
      </c>
      <c r="H89" s="9">
        <f t="shared" ref="H89:H100" si="81">E90</f>
        <v>6.3364331526774196</v>
      </c>
      <c r="I89" s="9">
        <f t="shared" ref="I89:I100" si="82">H89+273.15</f>
        <v>279.48643315267742</v>
      </c>
      <c r="J89" s="9">
        <f t="shared" ref="J89:J100" si="83">EXP(($C$15*(I89-$C$13))/($C$16*I89*$C$13))</f>
        <v>3.9100972265290655E-2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0.20744141063473989</v>
      </c>
      <c r="Q89" s="12">
        <f t="shared" ref="Q89:Q100" si="87">P89*$B$91</f>
        <v>9.3348634785632947E-2</v>
      </c>
      <c r="R89" s="9">
        <f t="shared" ref="R89:R100" si="88">L89*$B$91</f>
        <v>2.3873737500000001</v>
      </c>
      <c r="S89" s="13">
        <f t="shared" ref="S89:S100" si="89">Q89/R89</f>
        <v>3.9100972265290655E-2</v>
      </c>
      <c r="T89" s="2">
        <f t="shared" ref="T89:T100" si="90">$B$90/100</f>
        <v>0.51</v>
      </c>
      <c r="U89" s="14">
        <f t="shared" ref="U89:U100" si="91">S89*T89</f>
        <v>1.9941495855298235E-2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3.6349361000372421E-2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1019470.8333333334</v>
      </c>
      <c r="AN89" s="1">
        <f t="shared" ref="AN89:AN100" si="96">AM89*10000*AK89*AJ89</f>
        <v>3854866216.2528739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4.78282274177419</v>
      </c>
      <c r="E90" s="10">
        <f t="shared" ref="E90:E101" si="97">D89</f>
        <v>6.3364331526774196</v>
      </c>
      <c r="F90" s="7" t="s">
        <v>83</v>
      </c>
      <c r="G90" s="1">
        <v>2</v>
      </c>
      <c r="H90" s="9">
        <f t="shared" si="81"/>
        <v>4.78282274177419</v>
      </c>
      <c r="I90" s="9">
        <f t="shared" si="82"/>
        <v>277.93282274177415</v>
      </c>
      <c r="J90" s="9">
        <f t="shared" si="83"/>
        <v>3.2181970317400166E-2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10.40310858936526</v>
      </c>
      <c r="P90" s="9">
        <f t="shared" si="86"/>
        <v>0.33479253183164354</v>
      </c>
      <c r="Q90" s="12">
        <f t="shared" si="87"/>
        <v>0.15065663932423959</v>
      </c>
      <c r="R90" s="9">
        <f t="shared" si="88"/>
        <v>2.3873737500000001</v>
      </c>
      <c r="S90" s="13">
        <f t="shared" si="89"/>
        <v>6.3105594305977258E-2</v>
      </c>
      <c r="T90" s="2">
        <f t="shared" si="90"/>
        <v>0.51</v>
      </c>
      <c r="U90" s="14">
        <f t="shared" si="91"/>
        <v>3.2183853096048404E-2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4.0040431708458592E-2</v>
      </c>
      <c r="AK90" s="9">
        <f t="shared" si="93"/>
        <v>10.4025</v>
      </c>
      <c r="AL90" s="1">
        <f t="shared" si="94"/>
        <v>0.45</v>
      </c>
      <c r="AM90" s="17">
        <f t="shared" si="95"/>
        <v>1019470.8333333334</v>
      </c>
      <c r="AN90" s="1">
        <f t="shared" si="96"/>
        <v>4246305938.5152864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0.95167565920689701</v>
      </c>
      <c r="E91" s="10">
        <f t="shared" si="97"/>
        <v>4.78282274177419</v>
      </c>
      <c r="F91" s="7" t="s">
        <v>83</v>
      </c>
      <c r="G91" s="1">
        <v>3</v>
      </c>
      <c r="H91" s="9">
        <f t="shared" si="81"/>
        <v>0.95167565920689701</v>
      </c>
      <c r="I91" s="9">
        <f t="shared" si="82"/>
        <v>274.10167565920688</v>
      </c>
      <c r="J91" s="9">
        <f t="shared" si="83"/>
        <v>1.9722263696141447E-2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15.373591057533616</v>
      </c>
      <c r="P91" s="9">
        <f t="shared" si="86"/>
        <v>0.30320201679332004</v>
      </c>
      <c r="Q91" s="12">
        <f t="shared" si="87"/>
        <v>0.13644090755699403</v>
      </c>
      <c r="R91" s="9">
        <f t="shared" si="88"/>
        <v>2.3873737500000001</v>
      </c>
      <c r="S91" s="13">
        <f t="shared" si="89"/>
        <v>5.7151046231028561E-2</v>
      </c>
      <c r="T91" s="2">
        <f t="shared" si="90"/>
        <v>0.51</v>
      </c>
      <c r="U91" s="14">
        <f t="shared" si="91"/>
        <v>2.9147033577824565E-2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3.9124830623714107E-2</v>
      </c>
      <c r="AK91" s="9">
        <f t="shared" si="93"/>
        <v>10.4025</v>
      </c>
      <c r="AL91" s="1">
        <f t="shared" si="94"/>
        <v>0.45</v>
      </c>
      <c r="AM91" s="17">
        <f t="shared" si="95"/>
        <v>1019470.8333333334</v>
      </c>
      <c r="AN91" s="1">
        <f t="shared" si="96"/>
        <v>4149206028.310267</v>
      </c>
    </row>
    <row r="92" spans="1:48" x14ac:dyDescent="0.15">
      <c r="C92" s="7">
        <v>3</v>
      </c>
      <c r="D92" s="8">
        <v>7.6262884229354801</v>
      </c>
      <c r="E92" s="10">
        <f t="shared" si="97"/>
        <v>0.95167565920689701</v>
      </c>
      <c r="F92" s="7" t="s">
        <v>83</v>
      </c>
      <c r="G92" s="1">
        <v>4</v>
      </c>
      <c r="H92" s="9">
        <f t="shared" si="81"/>
        <v>7.6262884229354801</v>
      </c>
      <c r="I92" s="9">
        <f t="shared" si="82"/>
        <v>280.77628842293547</v>
      </c>
      <c r="J92" s="9">
        <f t="shared" si="83"/>
        <v>4.5887370592136198E-2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20.375664040740297</v>
      </c>
      <c r="P92" s="9">
        <f t="shared" si="86"/>
        <v>0.93498564689831332</v>
      </c>
      <c r="Q92" s="12">
        <f t="shared" si="87"/>
        <v>0.420743541104241</v>
      </c>
      <c r="R92" s="9">
        <f t="shared" si="88"/>
        <v>2.3873737500000001</v>
      </c>
      <c r="S92" s="13">
        <f t="shared" si="89"/>
        <v>0.17623698053320766</v>
      </c>
      <c r="T92" s="2">
        <f t="shared" si="90"/>
        <v>0.51</v>
      </c>
      <c r="U92" s="14">
        <f t="shared" si="91"/>
        <v>8.9880860071935909E-2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5.7436079311688676E-2</v>
      </c>
      <c r="AK92" s="9">
        <f t="shared" si="93"/>
        <v>10.4025</v>
      </c>
      <c r="AL92" s="1">
        <f t="shared" si="94"/>
        <v>0.45</v>
      </c>
      <c r="AM92" s="17">
        <f t="shared" si="95"/>
        <v>1019470.8333333334</v>
      </c>
      <c r="AN92" s="1">
        <f t="shared" si="96"/>
        <v>6091122254.6767969</v>
      </c>
    </row>
    <row r="93" spans="1:48" x14ac:dyDescent="0.15">
      <c r="C93" s="7">
        <v>4</v>
      </c>
      <c r="D93" s="8">
        <v>8.0593351727333307</v>
      </c>
      <c r="E93" s="10">
        <f t="shared" si="97"/>
        <v>7.6262884229354801</v>
      </c>
      <c r="F93" s="7" t="s">
        <v>83</v>
      </c>
      <c r="G93" s="1">
        <v>5</v>
      </c>
      <c r="H93" s="9">
        <f t="shared" si="81"/>
        <v>8.0593351727333307</v>
      </c>
      <c r="I93" s="9">
        <f t="shared" si="82"/>
        <v>281.20933517273329</v>
      </c>
      <c r="J93" s="9">
        <f t="shared" si="83"/>
        <v>4.8404475611274644E-2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18.468644474149883</v>
      </c>
      <c r="O93" s="9">
        <f t="shared" si="98"/>
        <v>6.2773089196921035</v>
      </c>
      <c r="P93" s="9">
        <f t="shared" si="86"/>
        <v>0.30384984650767322</v>
      </c>
      <c r="Q93" s="12">
        <f t="shared" si="87"/>
        <v>0.13673243092845294</v>
      </c>
      <c r="R93" s="9">
        <f t="shared" si="88"/>
        <v>2.3873737500000001</v>
      </c>
      <c r="S93" s="13">
        <f t="shared" si="89"/>
        <v>5.727315671811041E-2</v>
      </c>
      <c r="T93" s="2">
        <f t="shared" si="90"/>
        <v>0.51</v>
      </c>
      <c r="U93" s="14">
        <f t="shared" si="91"/>
        <v>2.9209309926236309E-2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3.1717606942760247E-2</v>
      </c>
      <c r="AK93" s="9">
        <f t="shared" si="93"/>
        <v>10.4025</v>
      </c>
      <c r="AL93" s="1">
        <f t="shared" si="94"/>
        <v>0.45</v>
      </c>
      <c r="AM93" s="17">
        <f t="shared" si="95"/>
        <v>1019470.8333333334</v>
      </c>
      <c r="AN93" s="1">
        <f t="shared" si="96"/>
        <v>3363666598.2321224</v>
      </c>
    </row>
    <row r="94" spans="1:48" x14ac:dyDescent="0.15">
      <c r="C94" s="7">
        <v>5</v>
      </c>
      <c r="D94" s="8">
        <v>13.6420622750323</v>
      </c>
      <c r="E94" s="10">
        <f t="shared" si="97"/>
        <v>8.0593351727333307</v>
      </c>
      <c r="F94" s="7" t="s">
        <v>85</v>
      </c>
      <c r="G94" s="1">
        <v>6</v>
      </c>
      <c r="H94" s="9">
        <f t="shared" si="81"/>
        <v>13.6420622750323</v>
      </c>
      <c r="I94" s="9">
        <f t="shared" si="82"/>
        <v>286.79206227503227</v>
      </c>
      <c r="J94" s="9">
        <f t="shared" si="83"/>
        <v>9.4973762688935925E-2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11.278734073184431</v>
      </c>
      <c r="P94" s="9">
        <f t="shared" si="86"/>
        <v>1.0711838132982339</v>
      </c>
      <c r="Q94" s="12">
        <f t="shared" si="87"/>
        <v>0.48203271598420527</v>
      </c>
      <c r="R94" s="9">
        <f t="shared" si="88"/>
        <v>2.3873737500000001</v>
      </c>
      <c r="S94" s="13">
        <f t="shared" si="89"/>
        <v>0.20190919665771029</v>
      </c>
      <c r="T94" s="2">
        <f t="shared" si="90"/>
        <v>0.51</v>
      </c>
      <c r="U94" s="14">
        <f t="shared" si="91"/>
        <v>0.10297369029543225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5.7175567624072832E-2</v>
      </c>
      <c r="AK94" s="9">
        <f t="shared" si="93"/>
        <v>10.4025</v>
      </c>
      <c r="AL94" s="1">
        <f t="shared" si="94"/>
        <v>0.45</v>
      </c>
      <c r="AM94" s="17">
        <f t="shared" si="95"/>
        <v>1019470.8333333334</v>
      </c>
      <c r="AN94" s="1">
        <f t="shared" si="96"/>
        <v>6063494872.0793686</v>
      </c>
    </row>
    <row r="95" spans="1:48" x14ac:dyDescent="0.15">
      <c r="C95" s="7">
        <v>6</v>
      </c>
      <c r="D95" s="8">
        <v>14.578502845733301</v>
      </c>
      <c r="E95" s="10">
        <f t="shared" si="97"/>
        <v>13.6420622750323</v>
      </c>
      <c r="F95" s="7" t="s">
        <v>83</v>
      </c>
      <c r="G95" s="1">
        <v>7</v>
      </c>
      <c r="H95" s="9">
        <f t="shared" si="81"/>
        <v>14.578502845733301</v>
      </c>
      <c r="I95" s="9">
        <f t="shared" si="82"/>
        <v>287.72850284573326</v>
      </c>
      <c r="J95" s="9">
        <f t="shared" si="83"/>
        <v>0.10606971033711993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15.512825259886199</v>
      </c>
      <c r="P95" s="9">
        <f t="shared" si="86"/>
        <v>1.6454408818264863</v>
      </c>
      <c r="Q95" s="12">
        <f t="shared" si="87"/>
        <v>0.74044839682191887</v>
      </c>
      <c r="R95" s="9">
        <f t="shared" si="88"/>
        <v>2.3873737500000001</v>
      </c>
      <c r="S95" s="13">
        <f t="shared" si="89"/>
        <v>0.31015185486642755</v>
      </c>
      <c r="T95" s="2">
        <f t="shared" si="90"/>
        <v>0.51</v>
      </c>
      <c r="U95" s="14">
        <f t="shared" si="91"/>
        <v>0.15817744598187805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9.4145499963536231E-2</v>
      </c>
      <c r="AK95" s="9">
        <f t="shared" si="93"/>
        <v>10.4025</v>
      </c>
      <c r="AL95" s="1">
        <f t="shared" si="94"/>
        <v>0.45</v>
      </c>
      <c r="AM95" s="17">
        <f t="shared" si="95"/>
        <v>1019470.8333333334</v>
      </c>
      <c r="AN95" s="1">
        <f t="shared" si="96"/>
        <v>9984172960.2331562</v>
      </c>
    </row>
    <row r="96" spans="1:48" x14ac:dyDescent="0.15">
      <c r="C96" s="7">
        <v>7</v>
      </c>
      <c r="D96" s="8">
        <v>16.953717743871</v>
      </c>
      <c r="E96" s="10">
        <f t="shared" si="97"/>
        <v>14.578502845733301</v>
      </c>
      <c r="F96" s="7" t="s">
        <v>83</v>
      </c>
      <c r="G96" s="1">
        <v>8</v>
      </c>
      <c r="H96" s="9">
        <f t="shared" si="81"/>
        <v>16.953717743871</v>
      </c>
      <c r="I96" s="9">
        <f t="shared" si="82"/>
        <v>290.10371774387096</v>
      </c>
      <c r="J96" s="9">
        <f t="shared" si="83"/>
        <v>0.1399327638830597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19.172659378059713</v>
      </c>
      <c r="P96" s="9">
        <f t="shared" si="86"/>
        <v>2.6828832177603599</v>
      </c>
      <c r="Q96" s="12">
        <f t="shared" si="87"/>
        <v>1.2072974479921619</v>
      </c>
      <c r="R96" s="9">
        <f t="shared" si="88"/>
        <v>2.3873737500000001</v>
      </c>
      <c r="S96" s="13">
        <f t="shared" si="89"/>
        <v>0.50570106502685719</v>
      </c>
      <c r="T96" s="2">
        <f t="shared" si="90"/>
        <v>0.51</v>
      </c>
      <c r="U96" s="14">
        <f t="shared" si="91"/>
        <v>0.25790754316369718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0.1242141242638547</v>
      </c>
      <c r="AK96" s="9">
        <f t="shared" si="93"/>
        <v>10.4025</v>
      </c>
      <c r="AL96" s="1">
        <f t="shared" si="94"/>
        <v>0.45</v>
      </c>
      <c r="AM96" s="17">
        <f t="shared" si="95"/>
        <v>1019470.8333333334</v>
      </c>
      <c r="AN96" s="1">
        <f t="shared" si="96"/>
        <v>13172964201.523762</v>
      </c>
    </row>
    <row r="97" spans="1:50" x14ac:dyDescent="0.15">
      <c r="C97" s="7">
        <v>8</v>
      </c>
      <c r="D97" s="8">
        <v>18.394299968064502</v>
      </c>
      <c r="E97" s="10">
        <f t="shared" si="97"/>
        <v>16.953717743871</v>
      </c>
      <c r="F97" s="7" t="s">
        <v>83</v>
      </c>
      <c r="G97" s="1">
        <v>9</v>
      </c>
      <c r="H97" s="9">
        <f t="shared" si="81"/>
        <v>18.394299968064502</v>
      </c>
      <c r="I97" s="9">
        <f t="shared" si="82"/>
        <v>291.54429996806448</v>
      </c>
      <c r="J97" s="9">
        <f t="shared" si="83"/>
        <v>0.16517484826061832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21.795051160299355</v>
      </c>
      <c r="P97" s="9">
        <f t="shared" si="86"/>
        <v>3.5999942682348594</v>
      </c>
      <c r="Q97" s="12">
        <f t="shared" si="87"/>
        <v>1.6199974207056866</v>
      </c>
      <c r="R97" s="9">
        <f t="shared" si="88"/>
        <v>2.3873737500000001</v>
      </c>
      <c r="S97" s="13">
        <f t="shared" si="89"/>
        <v>0.6785688335166149</v>
      </c>
      <c r="T97" s="2">
        <f t="shared" si="90"/>
        <v>0.51</v>
      </c>
      <c r="U97" s="14">
        <f t="shared" si="91"/>
        <v>0.34607010509347358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0.15079513668568229</v>
      </c>
      <c r="AK97" s="9">
        <f t="shared" si="93"/>
        <v>10.4025</v>
      </c>
      <c r="AL97" s="1">
        <f t="shared" si="94"/>
        <v>0.45</v>
      </c>
      <c r="AM97" s="17">
        <f t="shared" si="95"/>
        <v>1019470.8333333334</v>
      </c>
      <c r="AN97" s="1">
        <f t="shared" si="96"/>
        <v>15991892621.686398</v>
      </c>
    </row>
    <row r="98" spans="1:50" x14ac:dyDescent="0.15">
      <c r="C98" s="7">
        <v>9</v>
      </c>
      <c r="D98" s="8">
        <v>14.373369424</v>
      </c>
      <c r="E98" s="10">
        <f t="shared" si="97"/>
        <v>18.394299968064502</v>
      </c>
      <c r="F98" s="7" t="s">
        <v>83</v>
      </c>
      <c r="G98" s="1">
        <v>10</v>
      </c>
      <c r="H98" s="9">
        <f t="shared" si="81"/>
        <v>14.373369424</v>
      </c>
      <c r="I98" s="9">
        <f t="shared" si="82"/>
        <v>287.52336942399995</v>
      </c>
      <c r="J98" s="9">
        <f t="shared" si="83"/>
        <v>0.10353950691241511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23.500331892064494</v>
      </c>
      <c r="P98" s="9">
        <f t="shared" si="86"/>
        <v>2.4332127763824607</v>
      </c>
      <c r="Q98" s="12">
        <f t="shared" si="87"/>
        <v>1.0949457493721073</v>
      </c>
      <c r="R98" s="9">
        <f t="shared" si="88"/>
        <v>2.3873737500000001</v>
      </c>
      <c r="S98" s="13">
        <f t="shared" si="89"/>
        <v>0.4586402733849726</v>
      </c>
      <c r="T98" s="2">
        <f t="shared" si="90"/>
        <v>0.51</v>
      </c>
      <c r="U98" s="14">
        <f t="shared" si="91"/>
        <v>0.23390653942633602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0.11377182163704032</v>
      </c>
      <c r="AK98" s="9">
        <f t="shared" si="93"/>
        <v>10.4025</v>
      </c>
      <c r="AL98" s="1">
        <f t="shared" si="94"/>
        <v>0.45</v>
      </c>
      <c r="AM98" s="17">
        <f t="shared" si="95"/>
        <v>1019470.8333333334</v>
      </c>
      <c r="AN98" s="1">
        <f t="shared" si="96"/>
        <v>12065553273.018499</v>
      </c>
    </row>
    <row r="99" spans="1:50" x14ac:dyDescent="0.15">
      <c r="C99" s="7">
        <v>10</v>
      </c>
      <c r="D99" s="8">
        <v>10.7034614987742</v>
      </c>
      <c r="E99" s="10">
        <f t="shared" si="97"/>
        <v>14.373369424</v>
      </c>
      <c r="F99" s="7" t="s">
        <v>83</v>
      </c>
      <c r="G99" s="1">
        <v>11</v>
      </c>
      <c r="H99" s="9">
        <f t="shared" si="81"/>
        <v>10.7034614987742</v>
      </c>
      <c r="I99" s="9">
        <f t="shared" si="82"/>
        <v>283.85346149877415</v>
      </c>
      <c r="J99" s="9">
        <f t="shared" si="83"/>
        <v>6.6828202987569738E-2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20.01376315989793</v>
      </c>
      <c r="O99" s="9">
        <f t="shared" si="98"/>
        <v>6.3586309557841041</v>
      </c>
      <c r="P99" s="9">
        <f t="shared" si="86"/>
        <v>0.42493588023618467</v>
      </c>
      <c r="Q99" s="12">
        <f t="shared" si="87"/>
        <v>0.1912211461062831</v>
      </c>
      <c r="R99" s="9">
        <f t="shared" si="88"/>
        <v>2.3873737500000001</v>
      </c>
      <c r="S99" s="13">
        <f t="shared" si="89"/>
        <v>8.0096862129896126E-2</v>
      </c>
      <c r="T99" s="2">
        <f t="shared" si="90"/>
        <v>0.51</v>
      </c>
      <c r="U99" s="14">
        <f t="shared" si="91"/>
        <v>4.0849399686247026E-2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4.2653094005403479E-2</v>
      </c>
      <c r="AK99" s="9">
        <f t="shared" si="93"/>
        <v>10.4025</v>
      </c>
      <c r="AL99" s="1">
        <f t="shared" si="94"/>
        <v>0.45</v>
      </c>
      <c r="AM99" s="17">
        <f t="shared" si="95"/>
        <v>1019470.8333333334</v>
      </c>
      <c r="AN99" s="1">
        <f t="shared" si="96"/>
        <v>4523379959.7853518</v>
      </c>
    </row>
    <row r="100" spans="1:50" x14ac:dyDescent="0.15">
      <c r="C100" s="7">
        <v>11</v>
      </c>
      <c r="D100" s="8">
        <v>7.1397949588333303</v>
      </c>
      <c r="E100" s="10">
        <f t="shared" si="97"/>
        <v>10.7034614987742</v>
      </c>
      <c r="F100" s="7" t="s">
        <v>85</v>
      </c>
      <c r="G100" s="1">
        <v>12</v>
      </c>
      <c r="H100" s="9">
        <f t="shared" si="81"/>
        <v>7.1397949588333303</v>
      </c>
      <c r="I100" s="9">
        <f t="shared" si="82"/>
        <v>280.28979495883328</v>
      </c>
      <c r="J100" s="9">
        <f t="shared" si="83"/>
        <v>4.3206883783493702E-2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11.23897007554792</v>
      </c>
      <c r="P100" s="9">
        <f t="shared" si="86"/>
        <v>0.48560087390036244</v>
      </c>
      <c r="Q100" s="12">
        <f t="shared" si="87"/>
        <v>0.21852039325516309</v>
      </c>
      <c r="R100" s="9">
        <f t="shared" si="88"/>
        <v>2.3873737500000001</v>
      </c>
      <c r="S100" s="13">
        <f t="shared" si="89"/>
        <v>9.1531706443183897E-2</v>
      </c>
      <c r="T100" s="2">
        <f t="shared" si="90"/>
        <v>0.51</v>
      </c>
      <c r="U100" s="14">
        <f t="shared" si="91"/>
        <v>4.6681170286023789E-2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4.4411372841236169E-2</v>
      </c>
      <c r="AK100" s="9">
        <f t="shared" si="93"/>
        <v>10.4025</v>
      </c>
      <c r="AL100" s="1">
        <f t="shared" si="94"/>
        <v>0.45</v>
      </c>
      <c r="AM100" s="17">
        <f t="shared" si="95"/>
        <v>1019470.8333333334</v>
      </c>
      <c r="AN100" s="1">
        <f t="shared" si="96"/>
        <v>4709846227.5949688</v>
      </c>
      <c r="AO100" s="1">
        <f>SUM(AN89:AN100)</f>
        <v>88216471151.908844</v>
      </c>
    </row>
    <row r="101" spans="1:50" x14ac:dyDescent="0.15">
      <c r="C101" s="7">
        <v>12</v>
      </c>
      <c r="D101" s="8">
        <v>4.8938500283871003</v>
      </c>
      <c r="E101" s="10">
        <f t="shared" si="97"/>
        <v>7.1397949588333303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6.3364331526774196</v>
      </c>
      <c r="E105" s="7"/>
      <c r="F105" s="7"/>
      <c r="G105" s="1">
        <v>1</v>
      </c>
      <c r="H105" s="9">
        <f t="shared" ref="H105:H116" si="99">E106</f>
        <v>6.3364331526774196</v>
      </c>
      <c r="I105" s="9">
        <f t="shared" ref="I105:I116" si="100">H105+273.15</f>
        <v>279.48643315267742</v>
      </c>
      <c r="J105" s="9">
        <f t="shared" ref="J105:J116" si="101">EXP(($C$15*(I105-$C$13))/($C$16*I105*$C$13))</f>
        <v>3.9100972265290655E-2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2.5333137066995054E-2</v>
      </c>
      <c r="Q105" s="12">
        <f t="shared" ref="Q105:Q116" si="105">P105*$B$107</f>
        <v>7.599941120098516E-3</v>
      </c>
      <c r="R105" s="9">
        <f t="shared" ref="R105:R116" si="106">L105*$B$107</f>
        <v>0.19436706250000002</v>
      </c>
      <c r="S105" s="13">
        <f t="shared" ref="S105:S116" si="107">Q105/R105</f>
        <v>3.9100972265290655E-2</v>
      </c>
      <c r="T105" s="2">
        <f t="shared" ref="T105:T116" si="108">$B$106/100</f>
        <v>0.01</v>
      </c>
      <c r="U105" s="14">
        <f t="shared" ref="U105:U116" si="109">S105*T105</f>
        <v>3.9100972265290659E-4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5.8810097226529067E-3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11416.666666666666</v>
      </c>
      <c r="AX105" s="1">
        <f t="shared" ref="AX105:AX116" si="116">AW105*10000*AV105*0.67*AU105*AT105</f>
        <v>8743568.0079401806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4.78282274177419</v>
      </c>
      <c r="E106" s="10">
        <f t="shared" ref="E106:E117" si="117">D105</f>
        <v>6.3364331526774196</v>
      </c>
      <c r="F106" s="7" t="s">
        <v>83</v>
      </c>
      <c r="G106" s="1">
        <v>2</v>
      </c>
      <c r="H106" s="9">
        <f t="shared" si="99"/>
        <v>4.78282274177419</v>
      </c>
      <c r="I106" s="9">
        <f t="shared" si="100"/>
        <v>277.93282274177415</v>
      </c>
      <c r="J106" s="9">
        <f t="shared" si="101"/>
        <v>3.2181970317400166E-2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1.2704472795996717</v>
      </c>
      <c r="P106" s="9">
        <f t="shared" si="104"/>
        <v>4.0885496641898424E-2</v>
      </c>
      <c r="Q106" s="12">
        <f t="shared" si="105"/>
        <v>1.2265648992569527E-2</v>
      </c>
      <c r="R106" s="9">
        <f t="shared" si="106"/>
        <v>0.19436706250000002</v>
      </c>
      <c r="S106" s="13">
        <f t="shared" si="107"/>
        <v>6.3105594305977258E-2</v>
      </c>
      <c r="T106" s="2">
        <f t="shared" si="108"/>
        <v>0.01</v>
      </c>
      <c r="U106" s="14">
        <f t="shared" si="109"/>
        <v>6.3105594305977258E-4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6.1210559430597729E-3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11416.666666666666</v>
      </c>
      <c r="AX106" s="1">
        <f t="shared" si="116"/>
        <v>9100455.7792852763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0.95167565920689701</v>
      </c>
      <c r="E107" s="10">
        <f t="shared" si="117"/>
        <v>4.78282274177419</v>
      </c>
      <c r="F107" s="7" t="s">
        <v>83</v>
      </c>
      <c r="G107" s="1">
        <v>3</v>
      </c>
      <c r="H107" s="9">
        <f t="shared" si="99"/>
        <v>0.95167565920689701</v>
      </c>
      <c r="I107" s="9">
        <f t="shared" si="100"/>
        <v>274.10167565920688</v>
      </c>
      <c r="J107" s="9">
        <f t="shared" si="101"/>
        <v>1.9722263696141447E-2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1.877451991291107</v>
      </c>
      <c r="P107" s="9">
        <f t="shared" si="104"/>
        <v>3.7027603249089068E-2</v>
      </c>
      <c r="Q107" s="12">
        <f t="shared" si="105"/>
        <v>1.1108280974726719E-2</v>
      </c>
      <c r="R107" s="9">
        <f t="shared" si="106"/>
        <v>0.19436706250000002</v>
      </c>
      <c r="S107" s="13">
        <f t="shared" si="107"/>
        <v>5.7151046231028561E-2</v>
      </c>
      <c r="T107" s="2">
        <f t="shared" si="108"/>
        <v>0.01</v>
      </c>
      <c r="U107" s="14">
        <f t="shared" si="109"/>
        <v>5.7151046231028566E-4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6.0615104623102855E-3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11416.666666666666</v>
      </c>
      <c r="AX107" s="1">
        <f t="shared" si="116"/>
        <v>9011926.7706537824</v>
      </c>
    </row>
    <row r="108" spans="1:50" x14ac:dyDescent="0.15">
      <c r="C108" s="7">
        <v>3</v>
      </c>
      <c r="D108" s="8">
        <v>7.6262884229354801</v>
      </c>
      <c r="E108" s="10">
        <f t="shared" si="117"/>
        <v>0.95167565920689701</v>
      </c>
      <c r="F108" s="7" t="s">
        <v>83</v>
      </c>
      <c r="G108" s="1">
        <v>4</v>
      </c>
      <c r="H108" s="9">
        <f t="shared" si="99"/>
        <v>7.6262884229354801</v>
      </c>
      <c r="I108" s="9">
        <f t="shared" si="100"/>
        <v>280.77628842293547</v>
      </c>
      <c r="J108" s="9">
        <f t="shared" si="101"/>
        <v>4.5887370592136198E-2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2.4883145963753512</v>
      </c>
      <c r="P108" s="9">
        <f t="shared" si="104"/>
        <v>0.11418221403369755</v>
      </c>
      <c r="Q108" s="12">
        <f t="shared" si="105"/>
        <v>3.425466421010926E-2</v>
      </c>
      <c r="R108" s="9">
        <f t="shared" si="106"/>
        <v>0.19436706250000002</v>
      </c>
      <c r="S108" s="13">
        <f t="shared" si="107"/>
        <v>0.17623698053320766</v>
      </c>
      <c r="T108" s="2">
        <f t="shared" si="108"/>
        <v>0.01</v>
      </c>
      <c r="U108" s="14">
        <f t="shared" si="109"/>
        <v>1.7623698053320766E-3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7.2523698053320769E-3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11416.666666666666</v>
      </c>
      <c r="AX108" s="1">
        <f t="shared" si="116"/>
        <v>10782432.201633586</v>
      </c>
    </row>
    <row r="109" spans="1:50" x14ac:dyDescent="0.15">
      <c r="C109" s="7">
        <v>4</v>
      </c>
      <c r="D109" s="8">
        <v>8.0593351727333307</v>
      </c>
      <c r="E109" s="10">
        <f t="shared" si="117"/>
        <v>7.6262884229354801</v>
      </c>
      <c r="F109" s="7" t="s">
        <v>83</v>
      </c>
      <c r="G109" s="1">
        <v>5</v>
      </c>
      <c r="H109" s="9">
        <f t="shared" si="99"/>
        <v>8.0593351727333307</v>
      </c>
      <c r="I109" s="9">
        <f t="shared" si="100"/>
        <v>281.20933517273329</v>
      </c>
      <c r="J109" s="9">
        <f t="shared" si="101"/>
        <v>4.8404475611274644E-2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2.2554257632245709</v>
      </c>
      <c r="O109" s="9">
        <f t="shared" si="118"/>
        <v>0.76659682745041646</v>
      </c>
      <c r="P109" s="9">
        <f t="shared" si="104"/>
        <v>3.71067174380042E-2</v>
      </c>
      <c r="Q109" s="12">
        <f t="shared" si="105"/>
        <v>1.113201523140126E-2</v>
      </c>
      <c r="R109" s="9">
        <f t="shared" si="106"/>
        <v>0.19436706250000002</v>
      </c>
      <c r="S109" s="13">
        <f t="shared" si="107"/>
        <v>5.7273156718110396E-2</v>
      </c>
      <c r="T109" s="2">
        <f t="shared" si="108"/>
        <v>0.01</v>
      </c>
      <c r="U109" s="14">
        <f t="shared" si="109"/>
        <v>5.7273156718110399E-4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6.0627315671811042E-3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11416.666666666666</v>
      </c>
      <c r="AX109" s="1">
        <f t="shared" si="116"/>
        <v>9013742.2435039133</v>
      </c>
    </row>
    <row r="110" spans="1:50" x14ac:dyDescent="0.15">
      <c r="C110" s="7">
        <v>5</v>
      </c>
      <c r="D110" s="8">
        <v>13.6420622750323</v>
      </c>
      <c r="E110" s="10">
        <f t="shared" si="117"/>
        <v>8.0593351727333307</v>
      </c>
      <c r="F110" s="7" t="s">
        <v>85</v>
      </c>
      <c r="G110" s="1">
        <v>6</v>
      </c>
      <c r="H110" s="9">
        <f t="shared" si="99"/>
        <v>13.6420622750323</v>
      </c>
      <c r="I110" s="9">
        <f t="shared" si="100"/>
        <v>286.79206227503227</v>
      </c>
      <c r="J110" s="9">
        <f t="shared" si="101"/>
        <v>9.4973762688935925E-2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1.3773803183457458</v>
      </c>
      <c r="P110" s="9">
        <f t="shared" si="104"/>
        <v>0.13081499148697989</v>
      </c>
      <c r="Q110" s="12">
        <f t="shared" si="105"/>
        <v>3.9244497446093964E-2</v>
      </c>
      <c r="R110" s="9">
        <f t="shared" si="106"/>
        <v>0.19436706250000002</v>
      </c>
      <c r="S110" s="13">
        <f t="shared" si="107"/>
        <v>0.20190919665771026</v>
      </c>
      <c r="T110" s="2">
        <f t="shared" si="108"/>
        <v>0.01</v>
      </c>
      <c r="U110" s="14">
        <f t="shared" si="109"/>
        <v>2.0190919665771028E-3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7.5090919665771029E-3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11416.666666666666</v>
      </c>
      <c r="AX110" s="1">
        <f t="shared" si="116"/>
        <v>11164112.862242782</v>
      </c>
    </row>
    <row r="111" spans="1:50" x14ac:dyDescent="0.15">
      <c r="C111" s="7">
        <v>6</v>
      </c>
      <c r="D111" s="8">
        <v>14.578502845733301</v>
      </c>
      <c r="E111" s="10">
        <f t="shared" si="117"/>
        <v>13.6420622750323</v>
      </c>
      <c r="F111" s="7" t="s">
        <v>83</v>
      </c>
      <c r="G111" s="1">
        <v>7</v>
      </c>
      <c r="H111" s="9">
        <f t="shared" si="99"/>
        <v>14.578502845733301</v>
      </c>
      <c r="I111" s="9">
        <f t="shared" si="100"/>
        <v>287.72850284573326</v>
      </c>
      <c r="J111" s="9">
        <f t="shared" si="101"/>
        <v>0.10606971033711993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1.8944555351920995</v>
      </c>
      <c r="P111" s="9">
        <f t="shared" si="104"/>
        <v>0.20094434986437951</v>
      </c>
      <c r="Q111" s="12">
        <f t="shared" si="105"/>
        <v>6.0283304959313846E-2</v>
      </c>
      <c r="R111" s="9">
        <f t="shared" si="106"/>
        <v>0.19436706250000002</v>
      </c>
      <c r="S111" s="13">
        <f t="shared" si="107"/>
        <v>0.31015185486642749</v>
      </c>
      <c r="T111" s="2">
        <f t="shared" si="108"/>
        <v>0.01</v>
      </c>
      <c r="U111" s="14">
        <f t="shared" si="109"/>
        <v>3.1015185486642748E-3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1.3051518548664275E-2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11416.666666666666</v>
      </c>
      <c r="AX111" s="1">
        <f t="shared" si="116"/>
        <v>19404293.721463367</v>
      </c>
    </row>
    <row r="112" spans="1:50" x14ac:dyDescent="0.15">
      <c r="C112" s="7">
        <v>7</v>
      </c>
      <c r="D112" s="8">
        <v>16.953717743871</v>
      </c>
      <c r="E112" s="10">
        <f t="shared" si="117"/>
        <v>14.578502845733301</v>
      </c>
      <c r="F112" s="7" t="s">
        <v>83</v>
      </c>
      <c r="G112" s="1">
        <v>8</v>
      </c>
      <c r="H112" s="9">
        <f t="shared" si="99"/>
        <v>16.953717743871</v>
      </c>
      <c r="I112" s="9">
        <f t="shared" si="100"/>
        <v>290.10371774387096</v>
      </c>
      <c r="J112" s="9">
        <f t="shared" si="101"/>
        <v>0.1399327638830597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2.3414013936610534</v>
      </c>
      <c r="P112" s="9">
        <f t="shared" si="104"/>
        <v>0.32763876837463907</v>
      </c>
      <c r="Q112" s="12">
        <f t="shared" si="105"/>
        <v>9.8291630512391717E-2</v>
      </c>
      <c r="R112" s="9">
        <f t="shared" si="106"/>
        <v>0.19436706250000002</v>
      </c>
      <c r="S112" s="13">
        <f t="shared" si="107"/>
        <v>0.50570106502685719</v>
      </c>
      <c r="T112" s="2">
        <f t="shared" si="108"/>
        <v>0.01</v>
      </c>
      <c r="U112" s="14">
        <f t="shared" si="109"/>
        <v>5.0570106502685723E-3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1.5007010650268573E-2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11416.666666666666</v>
      </c>
      <c r="AX112" s="1">
        <f t="shared" si="116"/>
        <v>22311613.890227549</v>
      </c>
    </row>
    <row r="113" spans="1:53" x14ac:dyDescent="0.15">
      <c r="C113" s="7">
        <v>8</v>
      </c>
      <c r="D113" s="8">
        <v>18.394299968064502</v>
      </c>
      <c r="E113" s="10">
        <f t="shared" si="117"/>
        <v>16.953717743871</v>
      </c>
      <c r="F113" s="7" t="s">
        <v>83</v>
      </c>
      <c r="G113" s="1">
        <v>9</v>
      </c>
      <c r="H113" s="9">
        <f t="shared" si="99"/>
        <v>18.394299968064502</v>
      </c>
      <c r="I113" s="9">
        <f t="shared" si="100"/>
        <v>291.54429996806448</v>
      </c>
      <c r="J113" s="9">
        <f t="shared" si="101"/>
        <v>0.16517484826061832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2.661652833619748</v>
      </c>
      <c r="P113" s="9">
        <f t="shared" si="104"/>
        <v>0.43963810291558664</v>
      </c>
      <c r="Q113" s="12">
        <f t="shared" si="105"/>
        <v>0.13189143087467597</v>
      </c>
      <c r="R113" s="9">
        <f t="shared" si="106"/>
        <v>0.19436706250000002</v>
      </c>
      <c r="S113" s="13">
        <f t="shared" si="107"/>
        <v>0.67856883351661479</v>
      </c>
      <c r="T113" s="2">
        <f t="shared" si="108"/>
        <v>0.01</v>
      </c>
      <c r="U113" s="14">
        <f t="shared" si="109"/>
        <v>6.7856883351661481E-3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1.6735688335166147E-2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11416.666666666666</v>
      </c>
      <c r="AX113" s="1">
        <f t="shared" si="116"/>
        <v>24881718.61960594</v>
      </c>
    </row>
    <row r="114" spans="1:53" x14ac:dyDescent="0.15">
      <c r="C114" s="7">
        <v>9</v>
      </c>
      <c r="D114" s="8">
        <v>14.373369424</v>
      </c>
      <c r="E114" s="10">
        <f t="shared" si="117"/>
        <v>18.394299968064502</v>
      </c>
      <c r="F114" s="7" t="s">
        <v>83</v>
      </c>
      <c r="G114" s="1">
        <v>10</v>
      </c>
      <c r="H114" s="9">
        <f t="shared" si="99"/>
        <v>14.373369424</v>
      </c>
      <c r="I114" s="9">
        <f t="shared" si="100"/>
        <v>287.52336942399995</v>
      </c>
      <c r="J114" s="9">
        <f t="shared" si="101"/>
        <v>0.10353950691241511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2.8699049390374949</v>
      </c>
      <c r="P114" s="9">
        <f t="shared" si="104"/>
        <v>0.29714854227344695</v>
      </c>
      <c r="Q114" s="12">
        <f t="shared" si="105"/>
        <v>8.9144562682034079E-2</v>
      </c>
      <c r="R114" s="9">
        <f t="shared" si="106"/>
        <v>0.19436706250000002</v>
      </c>
      <c r="S114" s="13">
        <f t="shared" si="107"/>
        <v>0.45864027338497265</v>
      </c>
      <c r="T114" s="2">
        <f t="shared" si="108"/>
        <v>0.01</v>
      </c>
      <c r="U114" s="14">
        <f t="shared" si="109"/>
        <v>4.5864027338497265E-3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1.4536402733849728E-2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11416.666666666666</v>
      </c>
      <c r="AX114" s="1">
        <f t="shared" si="116"/>
        <v>21611939.426770441</v>
      </c>
    </row>
    <row r="115" spans="1:53" x14ac:dyDescent="0.15">
      <c r="C115" s="7">
        <v>10</v>
      </c>
      <c r="D115" s="8">
        <v>10.7034614987742</v>
      </c>
      <c r="E115" s="10">
        <f t="shared" si="117"/>
        <v>14.373369424</v>
      </c>
      <c r="F115" s="7" t="s">
        <v>83</v>
      </c>
      <c r="G115" s="1">
        <v>11</v>
      </c>
      <c r="H115" s="9">
        <f t="shared" si="99"/>
        <v>10.7034614987742</v>
      </c>
      <c r="I115" s="9">
        <f t="shared" si="100"/>
        <v>283.85346149877415</v>
      </c>
      <c r="J115" s="9">
        <f t="shared" si="101"/>
        <v>6.6828202987569738E-2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2.4441185769258458</v>
      </c>
      <c r="O115" s="9">
        <f t="shared" si="118"/>
        <v>0.77652802817153566</v>
      </c>
      <c r="P115" s="9">
        <f t="shared" si="104"/>
        <v>5.1893972692184653E-2</v>
      </c>
      <c r="Q115" s="12">
        <f t="shared" si="105"/>
        <v>1.5568191807655396E-2</v>
      </c>
      <c r="R115" s="9">
        <f t="shared" si="106"/>
        <v>0.19436706250000002</v>
      </c>
      <c r="S115" s="13">
        <f t="shared" si="107"/>
        <v>8.0096862129896085E-2</v>
      </c>
      <c r="T115" s="2">
        <f t="shared" si="108"/>
        <v>0.01</v>
      </c>
      <c r="U115" s="14">
        <f t="shared" si="109"/>
        <v>8.0096862129896084E-4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6.2909686212989611E-3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11416.666666666666</v>
      </c>
      <c r="AX115" s="1">
        <f t="shared" si="116"/>
        <v>9353072.7834492195</v>
      </c>
    </row>
    <row r="116" spans="1:53" x14ac:dyDescent="0.15">
      <c r="C116" s="7">
        <v>11</v>
      </c>
      <c r="D116" s="8">
        <v>7.1397949588333303</v>
      </c>
      <c r="E116" s="10">
        <f t="shared" si="117"/>
        <v>10.7034614987742</v>
      </c>
      <c r="F116" s="7" t="s">
        <v>85</v>
      </c>
      <c r="G116" s="1">
        <v>12</v>
      </c>
      <c r="H116" s="9">
        <f t="shared" si="99"/>
        <v>7.1397949588333303</v>
      </c>
      <c r="I116" s="9">
        <f t="shared" si="100"/>
        <v>280.28979495883328</v>
      </c>
      <c r="J116" s="9">
        <f t="shared" si="101"/>
        <v>4.3206883783493702E-2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1.3725242638126844</v>
      </c>
      <c r="P116" s="9">
        <f t="shared" si="104"/>
        <v>5.9302496356579908E-2</v>
      </c>
      <c r="Q116" s="12">
        <f t="shared" si="105"/>
        <v>1.779074890697397E-2</v>
      </c>
      <c r="R116" s="9">
        <f t="shared" si="106"/>
        <v>0.19436706250000002</v>
      </c>
      <c r="S116" s="13">
        <f t="shared" si="107"/>
        <v>9.1531706443183855E-2</v>
      </c>
      <c r="T116" s="2">
        <f t="shared" si="108"/>
        <v>0.01</v>
      </c>
      <c r="U116" s="14">
        <f t="shared" si="109"/>
        <v>9.1531706443183857E-4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6.405317064431839E-3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11416.666666666666</v>
      </c>
      <c r="AX116" s="1">
        <f t="shared" si="116"/>
        <v>9523079.8802379295</v>
      </c>
      <c r="AY116" s="1">
        <f>SUM(AX105:AX116)</f>
        <v>164901956.18701398</v>
      </c>
    </row>
    <row r="117" spans="1:53" x14ac:dyDescent="0.15">
      <c r="C117" s="7">
        <v>12</v>
      </c>
      <c r="D117" s="8">
        <v>4.8938500283871003</v>
      </c>
      <c r="E117" s="10">
        <f t="shared" si="117"/>
        <v>7.1397949588333303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6.3364331526774196</v>
      </c>
      <c r="E121" s="7"/>
      <c r="F121" s="7"/>
      <c r="G121" s="1">
        <v>1</v>
      </c>
      <c r="H121" s="9">
        <f t="shared" ref="H121:H132" si="119">E122</f>
        <v>6.3364331526774196</v>
      </c>
      <c r="I121" s="9">
        <f t="shared" ref="I121:I132" si="120">H121+273.15</f>
        <v>279.48643315267742</v>
      </c>
      <c r="J121" s="9">
        <f t="shared" ref="J121:J132" si="121">EXP(($C$15*(I121-$C$13))/($C$16*I121*$C$13))</f>
        <v>3.9100972265290655E-2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1.113204680392825E-2</v>
      </c>
      <c r="Q121" s="12">
        <f t="shared" ref="Q121:Q132" si="125">P121*$B$123</f>
        <v>3.6735754452963225E-3</v>
      </c>
      <c r="R121" s="9">
        <f t="shared" ref="R121:R132" si="126">L121*$B$123</f>
        <v>9.3951000000000007E-2</v>
      </c>
      <c r="S121" s="13">
        <f t="shared" ref="S121:S132" si="127">Q121/R121</f>
        <v>3.9100972265290655E-2</v>
      </c>
      <c r="T121" s="2">
        <f t="shared" ref="T121:T132" si="128">$B$122/100</f>
        <v>0.01</v>
      </c>
      <c r="U121" s="14">
        <f t="shared" ref="U121:U132" si="129">S121*T121</f>
        <v>3.9100972265290659E-4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5.8810097226529067E-3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4.78282274177419</v>
      </c>
      <c r="E122" s="10">
        <f t="shared" ref="E122:E133" si="139">D121</f>
        <v>6.3364331526774196</v>
      </c>
      <c r="F122" s="7" t="s">
        <v>83</v>
      </c>
      <c r="G122" s="1">
        <v>2</v>
      </c>
      <c r="H122" s="9">
        <f t="shared" si="119"/>
        <v>4.78282274177419</v>
      </c>
      <c r="I122" s="9">
        <f t="shared" si="120"/>
        <v>277.93282274177415</v>
      </c>
      <c r="J122" s="9">
        <f t="shared" si="121"/>
        <v>3.2181970317400166E-2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0.55826795319607181</v>
      </c>
      <c r="P122" s="9">
        <f t="shared" si="124"/>
        <v>1.7966162698911728E-2</v>
      </c>
      <c r="Q122" s="12">
        <f t="shared" si="125"/>
        <v>5.9288336906408706E-3</v>
      </c>
      <c r="R122" s="9">
        <f t="shared" si="126"/>
        <v>9.3951000000000007E-2</v>
      </c>
      <c r="S122" s="13">
        <f t="shared" si="127"/>
        <v>6.3105594305977272E-2</v>
      </c>
      <c r="T122" s="2">
        <f t="shared" si="128"/>
        <v>0.01</v>
      </c>
      <c r="U122" s="14">
        <f t="shared" si="129"/>
        <v>6.3105594305977268E-4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6.1210559430597729E-3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0.95167565920689701</v>
      </c>
      <c r="E123" s="10">
        <f t="shared" si="139"/>
        <v>4.78282274177419</v>
      </c>
      <c r="F123" s="7" t="s">
        <v>83</v>
      </c>
      <c r="G123" s="1">
        <v>3</v>
      </c>
      <c r="H123" s="9">
        <f t="shared" si="119"/>
        <v>0.95167565920689701</v>
      </c>
      <c r="I123" s="9">
        <f t="shared" si="120"/>
        <v>274.10167565920688</v>
      </c>
      <c r="J123" s="9">
        <f t="shared" si="121"/>
        <v>1.9722263696141447E-2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0.82500179049716016</v>
      </c>
      <c r="P123" s="9">
        <f t="shared" si="124"/>
        <v>1.6270902861973833E-2</v>
      </c>
      <c r="Q123" s="12">
        <f t="shared" si="125"/>
        <v>5.3693979444513649E-3</v>
      </c>
      <c r="R123" s="9">
        <f t="shared" si="126"/>
        <v>9.3951000000000007E-2</v>
      </c>
      <c r="S123" s="13">
        <f t="shared" si="127"/>
        <v>5.7151046231028561E-2</v>
      </c>
      <c r="T123" s="2">
        <f t="shared" si="128"/>
        <v>0.01</v>
      </c>
      <c r="U123" s="14">
        <f t="shared" si="129"/>
        <v>5.7151046231028566E-4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6.0615104623102855E-3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7.6262884229354801</v>
      </c>
      <c r="E124" s="10">
        <f t="shared" si="139"/>
        <v>0.95167565920689701</v>
      </c>
      <c r="F124" s="7" t="s">
        <v>83</v>
      </c>
      <c r="G124" s="1">
        <v>4</v>
      </c>
      <c r="H124" s="9">
        <f t="shared" si="119"/>
        <v>7.6262884229354801</v>
      </c>
      <c r="I124" s="9">
        <f t="shared" si="120"/>
        <v>280.77628842293547</v>
      </c>
      <c r="J124" s="9">
        <f t="shared" si="121"/>
        <v>4.5887370592136198E-2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1.0934308876351864</v>
      </c>
      <c r="P124" s="9">
        <f t="shared" si="124"/>
        <v>5.0174668357804229E-2</v>
      </c>
      <c r="Q124" s="12">
        <f t="shared" si="125"/>
        <v>1.6557640558075397E-2</v>
      </c>
      <c r="R124" s="9">
        <f t="shared" si="126"/>
        <v>9.3951000000000007E-2</v>
      </c>
      <c r="S124" s="13">
        <f t="shared" si="127"/>
        <v>0.17623698053320769</v>
      </c>
      <c r="T124" s="2">
        <f t="shared" si="128"/>
        <v>0.01</v>
      </c>
      <c r="U124" s="14">
        <f t="shared" si="129"/>
        <v>1.7623698053320768E-3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7.2523698053320769E-3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8.0593351727333307</v>
      </c>
      <c r="E125" s="10">
        <f t="shared" si="139"/>
        <v>7.6262884229354801</v>
      </c>
      <c r="F125" s="7" t="s">
        <v>83</v>
      </c>
      <c r="G125" s="1">
        <v>5</v>
      </c>
      <c r="H125" s="9">
        <f t="shared" si="119"/>
        <v>8.0593351727333307</v>
      </c>
      <c r="I125" s="9">
        <f t="shared" si="120"/>
        <v>281.20933517273329</v>
      </c>
      <c r="J125" s="9">
        <f t="shared" si="121"/>
        <v>4.8404475611274644E-2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0.991093408313513</v>
      </c>
      <c r="O125" s="9">
        <f t="shared" si="140"/>
        <v>0.33686281096386916</v>
      </c>
      <c r="P125" s="9">
        <f t="shared" si="124"/>
        <v>1.6305667717646025E-2</v>
      </c>
      <c r="Q125" s="12">
        <f t="shared" si="125"/>
        <v>5.3808703468231885E-3</v>
      </c>
      <c r="R125" s="9">
        <f t="shared" si="126"/>
        <v>9.3951000000000007E-2</v>
      </c>
      <c r="S125" s="13">
        <f t="shared" si="127"/>
        <v>5.7273156718110375E-2</v>
      </c>
      <c r="T125" s="2">
        <f t="shared" si="128"/>
        <v>0.01</v>
      </c>
      <c r="U125" s="14">
        <f t="shared" si="129"/>
        <v>5.7273156718110378E-4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6.0627315671811042E-3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13.6420622750323</v>
      </c>
      <c r="E126" s="10">
        <f t="shared" si="139"/>
        <v>8.0593351727333307</v>
      </c>
      <c r="F126" s="7" t="s">
        <v>85</v>
      </c>
      <c r="G126" s="1">
        <v>6</v>
      </c>
      <c r="H126" s="9">
        <f t="shared" si="119"/>
        <v>13.6420622750323</v>
      </c>
      <c r="I126" s="9">
        <f t="shared" si="120"/>
        <v>286.79206227503227</v>
      </c>
      <c r="J126" s="9">
        <f t="shared" si="121"/>
        <v>9.4973762688935925E-2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0.60525714324622304</v>
      </c>
      <c r="P126" s="9">
        <f t="shared" si="124"/>
        <v>5.7483548288450086E-2</v>
      </c>
      <c r="Q126" s="12">
        <f t="shared" si="125"/>
        <v>1.8969570935188529E-2</v>
      </c>
      <c r="R126" s="9">
        <f t="shared" si="126"/>
        <v>9.3951000000000007E-2</v>
      </c>
      <c r="S126" s="13">
        <f t="shared" si="127"/>
        <v>0.20190919665771015</v>
      </c>
      <c r="T126" s="2">
        <f t="shared" si="128"/>
        <v>0.01</v>
      </c>
      <c r="U126" s="14">
        <f t="shared" si="129"/>
        <v>2.0190919665771015E-3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7.5090919665771012E-3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14.578502845733301</v>
      </c>
      <c r="E127" s="10">
        <f t="shared" si="139"/>
        <v>13.6420622750323</v>
      </c>
      <c r="F127" s="7" t="s">
        <v>83</v>
      </c>
      <c r="G127" s="1">
        <v>7</v>
      </c>
      <c r="H127" s="9">
        <f t="shared" si="119"/>
        <v>14.578502845733301</v>
      </c>
      <c r="I127" s="9">
        <f t="shared" si="120"/>
        <v>287.72850284573326</v>
      </c>
      <c r="J127" s="9">
        <f t="shared" si="121"/>
        <v>0.10606971033711993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0.83247359495777296</v>
      </c>
      <c r="P127" s="9">
        <f t="shared" si="124"/>
        <v>8.8300233080471871E-2</v>
      </c>
      <c r="Q127" s="12">
        <f t="shared" si="125"/>
        <v>2.913907691655572E-2</v>
      </c>
      <c r="R127" s="9">
        <f t="shared" si="126"/>
        <v>9.3951000000000007E-2</v>
      </c>
      <c r="S127" s="13">
        <f t="shared" si="127"/>
        <v>0.31015185486642738</v>
      </c>
      <c r="T127" s="2">
        <f t="shared" si="128"/>
        <v>0.01</v>
      </c>
      <c r="U127" s="14">
        <f t="shared" si="129"/>
        <v>3.1015185486642739E-3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1.3051518548664275E-2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16.953717743871</v>
      </c>
      <c r="E128" s="10">
        <f t="shared" si="139"/>
        <v>14.578502845733301</v>
      </c>
      <c r="F128" s="7" t="s">
        <v>83</v>
      </c>
      <c r="G128" s="1">
        <v>8</v>
      </c>
      <c r="H128" s="9">
        <f t="shared" si="119"/>
        <v>16.953717743871</v>
      </c>
      <c r="I128" s="9">
        <f t="shared" si="120"/>
        <v>290.10371774387096</v>
      </c>
      <c r="J128" s="9">
        <f t="shared" si="121"/>
        <v>0.1399327638830597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1.0288733618773012</v>
      </c>
      <c r="P128" s="9">
        <f t="shared" si="124"/>
        <v>0.14397309321314622</v>
      </c>
      <c r="Q128" s="12">
        <f t="shared" si="125"/>
        <v>4.7511120760338255E-2</v>
      </c>
      <c r="R128" s="9">
        <f t="shared" si="126"/>
        <v>9.3951000000000007E-2</v>
      </c>
      <c r="S128" s="13">
        <f t="shared" si="127"/>
        <v>0.50570106502685708</v>
      </c>
      <c r="T128" s="2">
        <f t="shared" si="128"/>
        <v>0.01</v>
      </c>
      <c r="U128" s="14">
        <f t="shared" si="129"/>
        <v>5.0570106502685706E-3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1.5007010650268569E-2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18.394299968064502</v>
      </c>
      <c r="E129" s="10">
        <f t="shared" si="139"/>
        <v>16.953717743871</v>
      </c>
      <c r="F129" s="7" t="s">
        <v>83</v>
      </c>
      <c r="G129" s="1">
        <v>9</v>
      </c>
      <c r="H129" s="9">
        <f t="shared" si="119"/>
        <v>18.394299968064502</v>
      </c>
      <c r="I129" s="9">
        <f t="shared" si="120"/>
        <v>291.54429996806448</v>
      </c>
      <c r="J129" s="9">
        <f t="shared" si="121"/>
        <v>0.16517484826061832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1.1696002686641549</v>
      </c>
      <c r="P129" s="9">
        <f t="shared" si="124"/>
        <v>0.19318854690218021</v>
      </c>
      <c r="Q129" s="12">
        <f t="shared" si="125"/>
        <v>6.3752220477719473E-2</v>
      </c>
      <c r="R129" s="9">
        <f t="shared" si="126"/>
        <v>9.3951000000000007E-2</v>
      </c>
      <c r="S129" s="13">
        <f t="shared" si="127"/>
        <v>0.67856883351661468</v>
      </c>
      <c r="T129" s="2">
        <f t="shared" si="128"/>
        <v>0.01</v>
      </c>
      <c r="U129" s="14">
        <f t="shared" si="129"/>
        <v>6.7856883351661472E-3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1.6735688335166147E-2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14.373369424</v>
      </c>
      <c r="E130" s="10">
        <f t="shared" si="139"/>
        <v>18.394299968064502</v>
      </c>
      <c r="F130" s="7" t="s">
        <v>83</v>
      </c>
      <c r="G130" s="1">
        <v>10</v>
      </c>
      <c r="H130" s="9">
        <f t="shared" si="119"/>
        <v>14.373369424</v>
      </c>
      <c r="I130" s="9">
        <f t="shared" si="120"/>
        <v>287.52336942399995</v>
      </c>
      <c r="J130" s="9">
        <f t="shared" si="121"/>
        <v>0.10353950691241511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1.2611117217619747</v>
      </c>
      <c r="P130" s="9">
        <f t="shared" si="124"/>
        <v>0.13057488583270169</v>
      </c>
      <c r="Q130" s="12">
        <f t="shared" si="125"/>
        <v>4.3089712324791557E-2</v>
      </c>
      <c r="R130" s="9">
        <f t="shared" si="126"/>
        <v>9.3951000000000007E-2</v>
      </c>
      <c r="S130" s="13">
        <f t="shared" si="127"/>
        <v>0.45864027338497254</v>
      </c>
      <c r="T130" s="2">
        <f t="shared" si="128"/>
        <v>0.01</v>
      </c>
      <c r="U130" s="14">
        <f t="shared" si="129"/>
        <v>4.5864027338497256E-3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1.4536402733849724E-2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10.7034614987742</v>
      </c>
      <c r="E131" s="10">
        <f t="shared" si="139"/>
        <v>14.373369424</v>
      </c>
      <c r="F131" s="7" t="s">
        <v>83</v>
      </c>
      <c r="G131" s="1">
        <v>11</v>
      </c>
      <c r="H131" s="9">
        <f t="shared" si="119"/>
        <v>10.7034614987742</v>
      </c>
      <c r="I131" s="9">
        <f t="shared" si="120"/>
        <v>283.85346149877415</v>
      </c>
      <c r="J131" s="9">
        <f t="shared" si="121"/>
        <v>6.6828202987569738E-2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1.0740099941328094</v>
      </c>
      <c r="O131" s="9">
        <f t="shared" si="140"/>
        <v>0.34122684179646368</v>
      </c>
      <c r="P131" s="9">
        <f t="shared" si="124"/>
        <v>2.280357664838142E-2</v>
      </c>
      <c r="Q131" s="12">
        <f t="shared" si="125"/>
        <v>7.5251802939658692E-3</v>
      </c>
      <c r="R131" s="9">
        <f t="shared" si="126"/>
        <v>9.3951000000000007E-2</v>
      </c>
      <c r="S131" s="13">
        <f t="shared" si="127"/>
        <v>8.0096862129896099E-2</v>
      </c>
      <c r="T131" s="2">
        <f t="shared" si="128"/>
        <v>0.01</v>
      </c>
      <c r="U131" s="14">
        <f t="shared" si="129"/>
        <v>8.0096862129896106E-4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6.2909686212989611E-3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7.1397949588333303</v>
      </c>
      <c r="E132" s="10">
        <f t="shared" si="139"/>
        <v>10.7034614987742</v>
      </c>
      <c r="F132" s="7" t="s">
        <v>85</v>
      </c>
      <c r="G132" s="1">
        <v>12</v>
      </c>
      <c r="H132" s="9">
        <f t="shared" si="119"/>
        <v>7.1397949588333303</v>
      </c>
      <c r="I132" s="9">
        <f t="shared" si="120"/>
        <v>280.28979495883328</v>
      </c>
      <c r="J132" s="9">
        <f t="shared" si="121"/>
        <v>4.3206883783493702E-2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0.60312326514808223</v>
      </c>
      <c r="P132" s="9">
        <f t="shared" si="124"/>
        <v>2.6059076824374448E-2</v>
      </c>
      <c r="Q132" s="12">
        <f t="shared" si="125"/>
        <v>8.5994953520435683E-3</v>
      </c>
      <c r="R132" s="9">
        <f t="shared" si="126"/>
        <v>9.3951000000000007E-2</v>
      </c>
      <c r="S132" s="13">
        <f t="shared" si="127"/>
        <v>9.1531706443183869E-2</v>
      </c>
      <c r="T132" s="2">
        <f t="shared" si="128"/>
        <v>0.01</v>
      </c>
      <c r="U132" s="14">
        <f t="shared" si="129"/>
        <v>9.1531706443183868E-4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6.405317064431839E-3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4.8938500283871003</v>
      </c>
      <c r="E133" s="10">
        <f t="shared" si="139"/>
        <v>7.1397949588333303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6.3364331526774196</v>
      </c>
      <c r="E136" s="7"/>
      <c r="F136" s="7"/>
      <c r="G136" s="1">
        <v>1</v>
      </c>
      <c r="H136" s="9">
        <f t="shared" ref="H136:H147" si="141">E137</f>
        <v>6.3364331526774196</v>
      </c>
      <c r="I136" s="9">
        <f t="shared" ref="I136:I147" si="142">H136+273.15</f>
        <v>279.48643315267742</v>
      </c>
      <c r="J136" s="9">
        <f t="shared" ref="J136:J147" si="143">EXP(($C$15*(I136-$C$13))/($C$16*I136*$C$13))</f>
        <v>3.9100972265290655E-2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2.9679511537609986E-2</v>
      </c>
      <c r="Q136" s="12">
        <f t="shared" ref="Q136:Q147" si="147">P136*$B$138</f>
        <v>7.7166729997785967E-3</v>
      </c>
      <c r="R136" s="9">
        <f t="shared" ref="R136:R147" si="148">L136*$B$138</f>
        <v>0.19735245833333334</v>
      </c>
      <c r="S136" s="13">
        <f t="shared" ref="S136:S147" si="149">Q136/R136</f>
        <v>3.9100972265290655E-2</v>
      </c>
      <c r="T136" s="2">
        <f t="shared" ref="T136:T147" si="150">$B$137/100</f>
        <v>0.01</v>
      </c>
      <c r="U136" s="14">
        <f t="shared" ref="U136:U147" si="151">S136*T136</f>
        <v>3.9100972265290659E-4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5.8810097226529067E-3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4.78282274177419</v>
      </c>
      <c r="E137" s="10">
        <f t="shared" ref="E137:E148" si="159">D136</f>
        <v>6.3364331526774196</v>
      </c>
      <c r="F137" s="7" t="s">
        <v>83</v>
      </c>
      <c r="G137" s="1">
        <v>2</v>
      </c>
      <c r="H137" s="9">
        <f t="shared" si="141"/>
        <v>4.78282274177419</v>
      </c>
      <c r="I137" s="9">
        <f t="shared" si="142"/>
        <v>277.93282274177415</v>
      </c>
      <c r="J137" s="9">
        <f t="shared" si="143"/>
        <v>3.2181970317400166E-2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1.4884163217957234</v>
      </c>
      <c r="P137" s="9">
        <f t="shared" si="146"/>
        <v>4.7900169887963903E-2</v>
      </c>
      <c r="Q137" s="12">
        <f t="shared" si="147"/>
        <v>1.2454044170870615E-2</v>
      </c>
      <c r="R137" s="9">
        <f t="shared" si="148"/>
        <v>0.19735245833333334</v>
      </c>
      <c r="S137" s="13">
        <f t="shared" si="149"/>
        <v>6.3105594305977258E-2</v>
      </c>
      <c r="T137" s="2">
        <f t="shared" si="150"/>
        <v>0.01</v>
      </c>
      <c r="U137" s="14">
        <f t="shared" si="151"/>
        <v>6.3105594305977258E-4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6.1210559430597729E-3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0.95167565920689701</v>
      </c>
      <c r="E138" s="10">
        <f t="shared" si="159"/>
        <v>4.78282274177419</v>
      </c>
      <c r="F138" s="7" t="s">
        <v>83</v>
      </c>
      <c r="G138" s="1">
        <v>3</v>
      </c>
      <c r="H138" s="9">
        <f t="shared" si="141"/>
        <v>0.95167565920689701</v>
      </c>
      <c r="I138" s="9">
        <f t="shared" si="142"/>
        <v>274.10167565920688</v>
      </c>
      <c r="J138" s="9">
        <f t="shared" si="143"/>
        <v>1.9722263696141447E-2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2.1995640685744262</v>
      </c>
      <c r="P138" s="9">
        <f t="shared" si="146"/>
        <v>4.3380382576982582E-2</v>
      </c>
      <c r="Q138" s="12">
        <f t="shared" si="147"/>
        <v>1.1278899470015471E-2</v>
      </c>
      <c r="R138" s="9">
        <f t="shared" si="148"/>
        <v>0.19735245833333334</v>
      </c>
      <c r="S138" s="13">
        <f t="shared" si="149"/>
        <v>5.7151046231028561E-2</v>
      </c>
      <c r="T138" s="2">
        <f t="shared" si="150"/>
        <v>0.01</v>
      </c>
      <c r="U138" s="14">
        <f t="shared" si="151"/>
        <v>5.7151046231028566E-4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6.0615104623102855E-3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7.6262884229354801</v>
      </c>
      <c r="E139" s="10">
        <f t="shared" si="159"/>
        <v>0.95167565920689701</v>
      </c>
      <c r="F139" s="7" t="s">
        <v>83</v>
      </c>
      <c r="G139" s="1">
        <v>4</v>
      </c>
      <c r="H139" s="9">
        <f t="shared" si="141"/>
        <v>7.6262884229354801</v>
      </c>
      <c r="I139" s="9">
        <f t="shared" si="142"/>
        <v>280.77628842293547</v>
      </c>
      <c r="J139" s="9">
        <f t="shared" si="143"/>
        <v>4.5887370592136198E-2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2.9152316026641105</v>
      </c>
      <c r="P139" s="9">
        <f t="shared" si="146"/>
        <v>0.13377231291335517</v>
      </c>
      <c r="Q139" s="12">
        <f t="shared" si="147"/>
        <v>3.4780801357472343E-2</v>
      </c>
      <c r="R139" s="9">
        <f t="shared" si="148"/>
        <v>0.19735245833333334</v>
      </c>
      <c r="S139" s="13">
        <f t="shared" si="149"/>
        <v>0.17623698053320766</v>
      </c>
      <c r="T139" s="2">
        <f t="shared" si="150"/>
        <v>0.01</v>
      </c>
      <c r="U139" s="14">
        <f t="shared" si="151"/>
        <v>1.7623698053320766E-3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7.2523698053320769E-3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8.0593351727333307</v>
      </c>
      <c r="E140" s="10">
        <f t="shared" si="159"/>
        <v>7.6262884229354801</v>
      </c>
      <c r="F140" s="7" t="s">
        <v>83</v>
      </c>
      <c r="G140" s="1">
        <v>5</v>
      </c>
      <c r="H140" s="9">
        <f t="shared" si="141"/>
        <v>8.0593351727333307</v>
      </c>
      <c r="I140" s="9">
        <f t="shared" si="142"/>
        <v>281.20933517273329</v>
      </c>
      <c r="J140" s="9">
        <f t="shared" si="143"/>
        <v>4.8404475611274644E-2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3.5405072064174221</v>
      </c>
      <c r="P140" s="9">
        <f t="shared" si="146"/>
        <v>0.17137639472457422</v>
      </c>
      <c r="Q140" s="12">
        <f t="shared" si="147"/>
        <v>4.4557862628389296E-2</v>
      </c>
      <c r="R140" s="9">
        <f t="shared" si="148"/>
        <v>0.19735245833333334</v>
      </c>
      <c r="S140" s="13">
        <f t="shared" si="149"/>
        <v>0.22577809774798918</v>
      </c>
      <c r="T140" s="2">
        <f t="shared" si="150"/>
        <v>0.01</v>
      </c>
      <c r="U140" s="14">
        <f t="shared" si="151"/>
        <v>2.2577809774798918E-3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7.7477809774798923E-3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13.6420622750323</v>
      </c>
      <c r="E141" s="10">
        <f t="shared" si="159"/>
        <v>8.0593351727333307</v>
      </c>
      <c r="F141" s="7" t="s">
        <v>85</v>
      </c>
      <c r="G141" s="1">
        <v>6</v>
      </c>
      <c r="H141" s="9">
        <f t="shared" si="141"/>
        <v>13.6420622750323</v>
      </c>
      <c r="I141" s="9">
        <f t="shared" si="142"/>
        <v>286.79206227503227</v>
      </c>
      <c r="J141" s="9">
        <f t="shared" si="143"/>
        <v>9.4973762688935925E-2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4.1281787283595142</v>
      </c>
      <c r="P141" s="9">
        <f t="shared" si="146"/>
        <v>0.3920686668847298</v>
      </c>
      <c r="Q141" s="12">
        <f t="shared" si="147"/>
        <v>0.10193785339002975</v>
      </c>
      <c r="R141" s="9">
        <f t="shared" si="148"/>
        <v>0.19735245833333334</v>
      </c>
      <c r="S141" s="13">
        <f t="shared" si="149"/>
        <v>0.51652689939060259</v>
      </c>
      <c r="T141" s="2">
        <f t="shared" si="150"/>
        <v>0.01</v>
      </c>
      <c r="U141" s="14">
        <f t="shared" si="151"/>
        <v>5.1652689939060258E-3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1.0655268993906026E-2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14.578502845733301</v>
      </c>
      <c r="E142" s="10">
        <f t="shared" si="159"/>
        <v>13.6420622750323</v>
      </c>
      <c r="F142" s="7" t="s">
        <v>83</v>
      </c>
      <c r="G142" s="1">
        <v>7</v>
      </c>
      <c r="H142" s="9">
        <f t="shared" si="141"/>
        <v>14.578502845733301</v>
      </c>
      <c r="I142" s="9">
        <f t="shared" si="142"/>
        <v>287.72850284573326</v>
      </c>
      <c r="J142" s="9">
        <f t="shared" si="143"/>
        <v>0.10606971033711993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4.4951579781414512</v>
      </c>
      <c r="P142" s="9">
        <f t="shared" si="146"/>
        <v>0.47680010466105738</v>
      </c>
      <c r="Q142" s="12">
        <f t="shared" si="147"/>
        <v>0.12396802721187493</v>
      </c>
      <c r="R142" s="9">
        <f t="shared" si="148"/>
        <v>0.19735245833333334</v>
      </c>
      <c r="S142" s="13">
        <f t="shared" si="149"/>
        <v>0.62815547502575197</v>
      </c>
      <c r="T142" s="2">
        <f t="shared" si="150"/>
        <v>0.01</v>
      </c>
      <c r="U142" s="14">
        <f t="shared" si="151"/>
        <v>6.2815547502575201E-3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1.6231554750257522E-2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16.953717743871</v>
      </c>
      <c r="E143" s="10">
        <f t="shared" si="159"/>
        <v>14.578502845733301</v>
      </c>
      <c r="F143" s="7" t="s">
        <v>83</v>
      </c>
      <c r="G143" s="1">
        <v>8</v>
      </c>
      <c r="H143" s="9">
        <f t="shared" si="141"/>
        <v>16.953717743871</v>
      </c>
      <c r="I143" s="9">
        <f t="shared" si="142"/>
        <v>290.10371774387096</v>
      </c>
      <c r="J143" s="9">
        <f t="shared" si="143"/>
        <v>0.1399327638830597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4.7774057901470606</v>
      </c>
      <c r="P143" s="9">
        <f t="shared" si="146"/>
        <v>0.66851559640621083</v>
      </c>
      <c r="Q143" s="12">
        <f t="shared" si="147"/>
        <v>0.17381405506561481</v>
      </c>
      <c r="R143" s="9">
        <f t="shared" si="148"/>
        <v>0.19735245833333334</v>
      </c>
      <c r="S143" s="13">
        <f t="shared" si="149"/>
        <v>0.88072911041238933</v>
      </c>
      <c r="T143" s="2">
        <f t="shared" si="150"/>
        <v>0.01</v>
      </c>
      <c r="U143" s="14">
        <f t="shared" si="151"/>
        <v>8.8072911041238936E-3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1.8757291104123892E-2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18.394299968064502</v>
      </c>
      <c r="E144" s="10">
        <f t="shared" si="159"/>
        <v>16.953717743871</v>
      </c>
      <c r="F144" s="7" t="s">
        <v>83</v>
      </c>
      <c r="G144" s="1">
        <v>9</v>
      </c>
      <c r="H144" s="9">
        <f t="shared" si="141"/>
        <v>18.394299968064502</v>
      </c>
      <c r="I144" s="9">
        <f t="shared" si="142"/>
        <v>291.54429996806448</v>
      </c>
      <c r="J144" s="9">
        <f t="shared" si="143"/>
        <v>0.16517484826061832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4.8679381104075166</v>
      </c>
      <c r="P144" s="9">
        <f t="shared" si="146"/>
        <v>0.80406093872864259</v>
      </c>
      <c r="Q144" s="12">
        <f t="shared" si="147"/>
        <v>0.20905584406944708</v>
      </c>
      <c r="R144" s="9">
        <f t="shared" si="148"/>
        <v>0.19735245833333334</v>
      </c>
      <c r="S144" s="13">
        <f t="shared" si="149"/>
        <v>1.0593019506062926</v>
      </c>
      <c r="T144" s="2">
        <f t="shared" si="150"/>
        <v>0.01</v>
      </c>
      <c r="U144" s="14">
        <f t="shared" si="151"/>
        <v>1.0593019506062926E-2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2.0543019506062927E-2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14.373369424</v>
      </c>
      <c r="E145" s="10">
        <f t="shared" si="159"/>
        <v>18.394299968064502</v>
      </c>
      <c r="F145" s="7" t="s">
        <v>83</v>
      </c>
      <c r="G145" s="1">
        <v>10</v>
      </c>
      <c r="H145" s="9">
        <f t="shared" si="141"/>
        <v>14.373369424</v>
      </c>
      <c r="I145" s="9">
        <f t="shared" si="142"/>
        <v>287.52336942399995</v>
      </c>
      <c r="J145" s="9">
        <f t="shared" si="143"/>
        <v>0.10353950691241511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4.8229250883455403</v>
      </c>
      <c r="P145" s="9">
        <f t="shared" si="146"/>
        <v>0.49936328552281328</v>
      </c>
      <c r="Q145" s="12">
        <f t="shared" si="147"/>
        <v>0.12983445423593146</v>
      </c>
      <c r="R145" s="9">
        <f t="shared" si="148"/>
        <v>0.19735245833333334</v>
      </c>
      <c r="S145" s="13">
        <f t="shared" si="149"/>
        <v>0.65788110942422495</v>
      </c>
      <c r="T145" s="2">
        <f t="shared" si="150"/>
        <v>0.01</v>
      </c>
      <c r="U145" s="14">
        <f t="shared" si="151"/>
        <v>6.5788110942422498E-3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1.652881109424225E-2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10.7034614987742</v>
      </c>
      <c r="E146" s="10">
        <f t="shared" si="159"/>
        <v>14.373369424</v>
      </c>
      <c r="F146" s="7" t="s">
        <v>83</v>
      </c>
      <c r="G146" s="1">
        <v>11</v>
      </c>
      <c r="H146" s="9">
        <f t="shared" si="141"/>
        <v>10.7034614987742</v>
      </c>
      <c r="I146" s="9">
        <f t="shared" si="142"/>
        <v>283.85346149877415</v>
      </c>
      <c r="J146" s="9">
        <f t="shared" si="143"/>
        <v>6.6828202987569738E-2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5.082609719489394</v>
      </c>
      <c r="P146" s="9">
        <f t="shared" si="146"/>
        <v>0.33966167404063208</v>
      </c>
      <c r="Q146" s="12">
        <f t="shared" si="147"/>
        <v>8.8312035250564344E-2</v>
      </c>
      <c r="R146" s="9">
        <f t="shared" si="148"/>
        <v>0.19735245833333334</v>
      </c>
      <c r="S146" s="13">
        <f t="shared" si="149"/>
        <v>0.44748383676783526</v>
      </c>
      <c r="T146" s="2">
        <f t="shared" si="150"/>
        <v>0.01</v>
      </c>
      <c r="U146" s="14">
        <f t="shared" si="151"/>
        <v>4.4748383676783531E-3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9.9648383676783532E-3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7.1397949588333303</v>
      </c>
      <c r="E147" s="10">
        <f t="shared" si="159"/>
        <v>10.7034614987742</v>
      </c>
      <c r="F147" s="7" t="s">
        <v>85</v>
      </c>
      <c r="G147" s="1">
        <v>12</v>
      </c>
      <c r="H147" s="9">
        <f t="shared" si="141"/>
        <v>7.1397949588333303</v>
      </c>
      <c r="I147" s="9">
        <f t="shared" si="142"/>
        <v>280.28979495883328</v>
      </c>
      <c r="J147" s="9">
        <f t="shared" si="143"/>
        <v>4.3206883783493702E-2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5.5019959621154291</v>
      </c>
      <c r="P147" s="9">
        <f t="shared" si="146"/>
        <v>0.23772410011237297</v>
      </c>
      <c r="Q147" s="12">
        <f t="shared" si="147"/>
        <v>6.1808266029216977E-2</v>
      </c>
      <c r="R147" s="9">
        <f t="shared" si="148"/>
        <v>0.19735245833333334</v>
      </c>
      <c r="S147" s="13">
        <f t="shared" si="149"/>
        <v>0.31318721110036157</v>
      </c>
      <c r="T147" s="2">
        <f t="shared" si="150"/>
        <v>0.01</v>
      </c>
      <c r="U147" s="14">
        <f t="shared" si="151"/>
        <v>3.131872111003616E-3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8.6218721110036152E-3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4.8938500283871003</v>
      </c>
      <c r="E148" s="10">
        <f t="shared" si="159"/>
        <v>7.1397949588333303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5776767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89942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266798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11581298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222210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22335054.148206864</v>
      </c>
      <c r="J13" s="6" t="s">
        <v>37</v>
      </c>
      <c r="K13" s="6">
        <f>I13/(10000*1000)</f>
        <v>2.2335054148206863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2.7813910501935499</v>
      </c>
      <c r="E26" s="7"/>
      <c r="F26" s="7"/>
      <c r="G26" s="1">
        <v>1</v>
      </c>
      <c r="H26" s="9">
        <f t="shared" ref="H26:H37" si="0">E27</f>
        <v>2.7813910501935499</v>
      </c>
      <c r="I26" s="9">
        <f t="shared" ref="I26:I37" si="1">H26+273.15</f>
        <v>275.93139105019355</v>
      </c>
      <c r="J26" s="9">
        <f t="shared" ref="J26:J37" si="2">EXP(($C$15*(I26-$C$13))/($C$16*I26*$C$13))</f>
        <v>2.4960634817690047E-2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1.0117068008903916</v>
      </c>
      <c r="Q26" s="12">
        <f t="shared" ref="Q26:Q37" si="6">P26*$B$28</f>
        <v>0.10117068008903916</v>
      </c>
      <c r="R26" s="9">
        <f t="shared" ref="R26:R37" si="7">L26*$B$28</f>
        <v>4.0532094166666672</v>
      </c>
      <c r="S26" s="13">
        <f t="shared" ref="S26:S37" si="8">Q26/R26</f>
        <v>2.4960634817690043E-2</v>
      </c>
      <c r="T26" s="2">
        <f t="shared" ref="T26:T37" si="9">$B$27/100</f>
        <v>0.34</v>
      </c>
      <c r="U26" s="14">
        <f t="shared" ref="U26:U37" si="10">S26*T26</f>
        <v>8.4866158380146155E-3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2.1386615838014614E-2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-0.69668137558064502</v>
      </c>
      <c r="E27" s="10">
        <f t="shared" ref="E27:E38" si="18">D26</f>
        <v>2.7813910501935499</v>
      </c>
      <c r="F27" s="7" t="s">
        <v>83</v>
      </c>
      <c r="G27" s="1">
        <v>2</v>
      </c>
      <c r="H27" s="9">
        <f t="shared" si="0"/>
        <v>-0.69668137558064502</v>
      </c>
      <c r="I27" s="9">
        <f t="shared" si="1"/>
        <v>272.45331862441935</v>
      </c>
      <c r="J27" s="9">
        <f t="shared" si="2"/>
        <v>1.590820242255717E-2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80.05248153244294</v>
      </c>
      <c r="P27" s="9">
        <f t="shared" si="5"/>
        <v>1.2734910806461219</v>
      </c>
      <c r="Q27" s="12">
        <f t="shared" si="6"/>
        <v>0.12734910806461219</v>
      </c>
      <c r="R27" s="9">
        <f t="shared" si="7"/>
        <v>4.0532094166666672</v>
      </c>
      <c r="S27" s="13">
        <f t="shared" si="8"/>
        <v>3.1419326013838997E-2</v>
      </c>
      <c r="T27" s="2">
        <f t="shared" si="9"/>
        <v>0.34</v>
      </c>
      <c r="U27" s="14">
        <f t="shared" si="10"/>
        <v>1.0682570844705259E-2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2.3582570844705261E-2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-5.7325596046551697</v>
      </c>
      <c r="E28" s="10">
        <f t="shared" si="18"/>
        <v>-0.69668137558064502</v>
      </c>
      <c r="F28" s="7" t="s">
        <v>83</v>
      </c>
      <c r="G28" s="1">
        <v>3</v>
      </c>
      <c r="H28" s="9">
        <f t="shared" si="0"/>
        <v>-5.7325596046551697</v>
      </c>
      <c r="I28" s="9">
        <f t="shared" si="1"/>
        <v>267.41744039534478</v>
      </c>
      <c r="J28" s="9">
        <f t="shared" si="2"/>
        <v>8.1160534631484049E-3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119.31108461846348</v>
      </c>
      <c r="P28" s="9">
        <f t="shared" si="5"/>
        <v>0.96833514150967293</v>
      </c>
      <c r="Q28" s="12">
        <f t="shared" si="6"/>
        <v>9.6833514150967304E-2</v>
      </c>
      <c r="R28" s="9">
        <f t="shared" si="7"/>
        <v>4.0532094166666672</v>
      </c>
      <c r="S28" s="13">
        <f t="shared" si="8"/>
        <v>2.3890577613086311E-2</v>
      </c>
      <c r="T28" s="2">
        <f t="shared" si="9"/>
        <v>0.34</v>
      </c>
      <c r="U28" s="14">
        <f t="shared" si="10"/>
        <v>8.1227963884493454E-3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2.1022796388449345E-2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4.8028328967741896</v>
      </c>
      <c r="E29" s="10">
        <f t="shared" si="18"/>
        <v>-5.7325596046551697</v>
      </c>
      <c r="F29" s="7" t="s">
        <v>83</v>
      </c>
      <c r="G29" s="1">
        <v>4</v>
      </c>
      <c r="H29" s="9">
        <f t="shared" si="0"/>
        <v>4.8028328967741896</v>
      </c>
      <c r="I29" s="9">
        <f t="shared" si="1"/>
        <v>277.95283289677417</v>
      </c>
      <c r="J29" s="9">
        <f t="shared" si="2"/>
        <v>3.2263237588662008E-2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158.87484364362047</v>
      </c>
      <c r="P29" s="9">
        <f t="shared" si="5"/>
        <v>5.1258168273356555</v>
      </c>
      <c r="Q29" s="12">
        <f t="shared" si="6"/>
        <v>0.51258168273356552</v>
      </c>
      <c r="R29" s="9">
        <f t="shared" si="7"/>
        <v>4.0532094166666672</v>
      </c>
      <c r="S29" s="13">
        <f t="shared" si="8"/>
        <v>0.12646316290143955</v>
      </c>
      <c r="T29" s="2">
        <f t="shared" si="9"/>
        <v>0.34</v>
      </c>
      <c r="U29" s="14">
        <f t="shared" si="10"/>
        <v>4.2997475386489452E-2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5.5897475386489454E-2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8.9633455805000004</v>
      </c>
      <c r="E30" s="10">
        <f t="shared" si="18"/>
        <v>4.8028328967741896</v>
      </c>
      <c r="F30" s="7" t="s">
        <v>83</v>
      </c>
      <c r="G30" s="1">
        <v>5</v>
      </c>
      <c r="H30" s="9">
        <f t="shared" si="0"/>
        <v>8.9633455805000004</v>
      </c>
      <c r="I30" s="9">
        <f t="shared" si="1"/>
        <v>282.11334558049998</v>
      </c>
      <c r="J30" s="9">
        <f t="shared" si="2"/>
        <v>5.4084328009945865E-2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146.06157547547056</v>
      </c>
      <c r="O30" s="9">
        <f t="shared" si="19"/>
        <v>48.219545507480916</v>
      </c>
      <c r="P30" s="9">
        <f t="shared" si="5"/>
        <v>2.6079217157171093</v>
      </c>
      <c r="Q30" s="12">
        <f t="shared" si="6"/>
        <v>0.26079217157171092</v>
      </c>
      <c r="R30" s="9">
        <f t="shared" si="7"/>
        <v>4.0532094166666672</v>
      </c>
      <c r="S30" s="13">
        <f t="shared" si="8"/>
        <v>6.4342140946219525E-2</v>
      </c>
      <c r="T30" s="2">
        <f t="shared" si="9"/>
        <v>0.34</v>
      </c>
      <c r="U30" s="14">
        <f t="shared" si="10"/>
        <v>2.187632792171464E-2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3.4776327921714638E-2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14.633055197193499</v>
      </c>
      <c r="E31" s="10">
        <f t="shared" si="18"/>
        <v>8.9633455805000004</v>
      </c>
      <c r="F31" s="7" t="s">
        <v>85</v>
      </c>
      <c r="G31" s="1">
        <v>6</v>
      </c>
      <c r="H31" s="9">
        <f t="shared" si="0"/>
        <v>14.633055197193499</v>
      </c>
      <c r="I31" s="9">
        <f t="shared" si="1"/>
        <v>287.78305519719345</v>
      </c>
      <c r="J31" s="9">
        <f t="shared" si="2"/>
        <v>0.10675231022466847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86.143717958430472</v>
      </c>
      <c r="P31" s="9">
        <f t="shared" si="5"/>
        <v>9.1960409034047146</v>
      </c>
      <c r="Q31" s="12">
        <f t="shared" si="6"/>
        <v>0.91960409034047152</v>
      </c>
      <c r="R31" s="9">
        <f t="shared" si="7"/>
        <v>4.0532094166666672</v>
      </c>
      <c r="S31" s="13">
        <f t="shared" si="8"/>
        <v>0.22688294529246109</v>
      </c>
      <c r="T31" s="2">
        <f t="shared" si="9"/>
        <v>0.34</v>
      </c>
      <c r="U31" s="14">
        <f t="shared" si="10"/>
        <v>7.7140201399436781E-2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9.0040201399436776E-2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16.355811429300001</v>
      </c>
      <c r="E32" s="10">
        <f t="shared" si="18"/>
        <v>14.633055197193499</v>
      </c>
      <c r="F32" s="7" t="s">
        <v>83</v>
      </c>
      <c r="G32" s="1">
        <v>7</v>
      </c>
      <c r="H32" s="9">
        <f t="shared" si="0"/>
        <v>16.355811429300001</v>
      </c>
      <c r="I32" s="9">
        <f t="shared" si="1"/>
        <v>289.50581142929997</v>
      </c>
      <c r="J32" s="9">
        <f t="shared" si="2"/>
        <v>0.13056161725269116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117.47977122169243</v>
      </c>
      <c r="P32" s="9">
        <f t="shared" si="5"/>
        <v>15.338348925180329</v>
      </c>
      <c r="Q32" s="12">
        <f t="shared" si="6"/>
        <v>1.533834892518033</v>
      </c>
      <c r="R32" s="9">
        <f t="shared" si="7"/>
        <v>4.0532094166666672</v>
      </c>
      <c r="S32" s="13">
        <f t="shared" si="8"/>
        <v>0.37842478264531632</v>
      </c>
      <c r="T32" s="2">
        <f t="shared" si="9"/>
        <v>0.34</v>
      </c>
      <c r="U32" s="14">
        <f t="shared" si="10"/>
        <v>0.12866442609940756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0.15431442609940757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19.6009714854839</v>
      </c>
      <c r="E33" s="10">
        <f t="shared" si="18"/>
        <v>16.355811429300001</v>
      </c>
      <c r="F33" s="7" t="s">
        <v>83</v>
      </c>
      <c r="G33" s="1">
        <v>8</v>
      </c>
      <c r="H33" s="9">
        <f t="shared" si="0"/>
        <v>19.6009714854839</v>
      </c>
      <c r="I33" s="9">
        <f t="shared" si="1"/>
        <v>292.75097148548389</v>
      </c>
      <c r="J33" s="9">
        <f t="shared" si="2"/>
        <v>0.18955187779606386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142.67351646317877</v>
      </c>
      <c r="P33" s="9">
        <f t="shared" si="5"/>
        <v>27.044032957363168</v>
      </c>
      <c r="Q33" s="12">
        <f t="shared" si="6"/>
        <v>2.7044032957363169</v>
      </c>
      <c r="R33" s="9">
        <f t="shared" si="7"/>
        <v>4.0532094166666672</v>
      </c>
      <c r="S33" s="13">
        <f t="shared" si="8"/>
        <v>0.6672251585659249</v>
      </c>
      <c r="T33" s="2">
        <f t="shared" si="9"/>
        <v>0.34</v>
      </c>
      <c r="U33" s="14">
        <f t="shared" si="10"/>
        <v>0.22685655391241449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0.2525065539124145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18.414226052580599</v>
      </c>
      <c r="E34" s="10">
        <f t="shared" si="18"/>
        <v>19.6009714854839</v>
      </c>
      <c r="F34" s="7" t="s">
        <v>83</v>
      </c>
      <c r="G34" s="1">
        <v>9</v>
      </c>
      <c r="H34" s="9">
        <f t="shared" si="0"/>
        <v>18.414226052580599</v>
      </c>
      <c r="I34" s="9">
        <f t="shared" si="1"/>
        <v>291.56422605258058</v>
      </c>
      <c r="J34" s="9">
        <f t="shared" si="2"/>
        <v>0.16555228013783205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156.16157767248228</v>
      </c>
      <c r="P34" s="9">
        <f t="shared" si="5"/>
        <v>25.852905253600603</v>
      </c>
      <c r="Q34" s="12">
        <f t="shared" si="6"/>
        <v>2.5852905253600604</v>
      </c>
      <c r="R34" s="9">
        <f t="shared" si="7"/>
        <v>4.0532094166666672</v>
      </c>
      <c r="S34" s="13">
        <f t="shared" si="8"/>
        <v>0.63783788588110657</v>
      </c>
      <c r="T34" s="2">
        <f t="shared" si="9"/>
        <v>0.34</v>
      </c>
      <c r="U34" s="14">
        <f t="shared" si="10"/>
        <v>0.21686488119957625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0.24251488119957626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14.329862086866701</v>
      </c>
      <c r="E35" s="10">
        <f t="shared" si="18"/>
        <v>18.414226052580599</v>
      </c>
      <c r="F35" s="7" t="s">
        <v>83</v>
      </c>
      <c r="G35" s="1">
        <v>10</v>
      </c>
      <c r="H35" s="9">
        <f t="shared" si="0"/>
        <v>14.329862086866701</v>
      </c>
      <c r="I35" s="9">
        <f t="shared" si="1"/>
        <v>287.47986208686666</v>
      </c>
      <c r="J35" s="9">
        <f t="shared" si="2"/>
        <v>0.10301021973977197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170.84076658554835</v>
      </c>
      <c r="P35" s="9">
        <f t="shared" si="5"/>
        <v>17.598344906488428</v>
      </c>
      <c r="Q35" s="12">
        <f t="shared" si="6"/>
        <v>1.759834490648843</v>
      </c>
      <c r="R35" s="9">
        <f t="shared" si="7"/>
        <v>4.0532094166666672</v>
      </c>
      <c r="S35" s="13">
        <f t="shared" si="8"/>
        <v>0.43418296706122805</v>
      </c>
      <c r="T35" s="2">
        <f t="shared" si="9"/>
        <v>0.34</v>
      </c>
      <c r="U35" s="14">
        <f t="shared" si="10"/>
        <v>0.14762220880081756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0.17327220880081756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8.2725428248387107</v>
      </c>
      <c r="E36" s="10">
        <f t="shared" si="18"/>
        <v>14.329862086866701</v>
      </c>
      <c r="F36" s="7" t="s">
        <v>83</v>
      </c>
      <c r="G36" s="1">
        <v>11</v>
      </c>
      <c r="H36" s="9">
        <f t="shared" si="0"/>
        <v>8.2725428248387107</v>
      </c>
      <c r="I36" s="9">
        <f t="shared" si="1"/>
        <v>281.42254282483867</v>
      </c>
      <c r="J36" s="9">
        <f t="shared" si="2"/>
        <v>4.9691017983267173E-2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145.58030059510693</v>
      </c>
      <c r="O36" s="9">
        <f t="shared" si="19"/>
        <v>48.194215250619663</v>
      </c>
      <c r="P36" s="9">
        <f t="shared" si="5"/>
        <v>2.3948196167079909</v>
      </c>
      <c r="Q36" s="12">
        <f t="shared" si="6"/>
        <v>0.2394819616707991</v>
      </c>
      <c r="R36" s="9">
        <f t="shared" si="7"/>
        <v>4.0532094166666672</v>
      </c>
      <c r="S36" s="13">
        <f t="shared" si="8"/>
        <v>5.9084527112282174E-2</v>
      </c>
      <c r="T36" s="2">
        <f t="shared" si="9"/>
        <v>0.34</v>
      </c>
      <c r="U36" s="14">
        <f t="shared" si="10"/>
        <v>2.008873921817594E-2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3.2988739218175939E-2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5.4971139901666701</v>
      </c>
      <c r="E37" s="10">
        <f t="shared" si="18"/>
        <v>8.2725428248387107</v>
      </c>
      <c r="F37" s="7" t="s">
        <v>85</v>
      </c>
      <c r="G37" s="1">
        <v>12</v>
      </c>
      <c r="H37" s="9">
        <f t="shared" si="0"/>
        <v>5.4971139901666701</v>
      </c>
      <c r="I37" s="9">
        <f t="shared" si="1"/>
        <v>278.64711399016664</v>
      </c>
      <c r="J37" s="9">
        <f t="shared" si="2"/>
        <v>3.5205790771636068E-2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86.331489800578339</v>
      </c>
      <c r="P37" s="9">
        <f t="shared" si="5"/>
        <v>3.0393683669227944</v>
      </c>
      <c r="Q37" s="12">
        <f t="shared" si="6"/>
        <v>0.30393683669227944</v>
      </c>
      <c r="R37" s="9">
        <f t="shared" si="7"/>
        <v>4.0532094166666672</v>
      </c>
      <c r="S37" s="13">
        <f t="shared" si="8"/>
        <v>7.498670940674837E-2</v>
      </c>
      <c r="T37" s="2">
        <f t="shared" si="9"/>
        <v>0.34</v>
      </c>
      <c r="U37" s="14">
        <f t="shared" si="10"/>
        <v>2.5495481198294447E-2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3.8395481198294446E-2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-2.26599330206452</v>
      </c>
      <c r="E38" s="10">
        <f t="shared" si="18"/>
        <v>5.4971139901666701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2.7813910501935499</v>
      </c>
      <c r="E42" s="7"/>
      <c r="F42" s="7"/>
      <c r="G42" s="1">
        <v>1</v>
      </c>
      <c r="H42" s="9">
        <f t="shared" ref="H42:H53" si="20">E43</f>
        <v>2.7813910501935499</v>
      </c>
      <c r="I42" s="9">
        <f t="shared" ref="I42:I53" si="21">H42+273.15</f>
        <v>275.93139105019355</v>
      </c>
      <c r="J42" s="9">
        <f t="shared" ref="J42:J53" si="22">EXP(($C$15*(I42-$C$13))/($C$16*I42*$C$13))</f>
        <v>2.4960634817690047E-2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1.4690893629886699</v>
      </c>
      <c r="Q42" s="12">
        <f t="shared" ref="Q42:Q53" si="26">P42*$B$44</f>
        <v>0.35258144711728073</v>
      </c>
      <c r="R42" s="9">
        <f t="shared" ref="R42:R53" si="27">L42*$B$44</f>
        <v>14.125500000000001</v>
      </c>
      <c r="S42" s="13">
        <f t="shared" ref="S42:S53" si="28">Q42/R42</f>
        <v>2.4960634817690043E-2</v>
      </c>
      <c r="T42" s="2">
        <f t="shared" ref="T42:T53" si="29">$B$43/100</f>
        <v>0.43</v>
      </c>
      <c r="U42" s="14">
        <f t="shared" ref="U42:U53" si="30">S42*T42</f>
        <v>1.0733072971606718E-2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1.9153072971606719E-2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481397.25</v>
      </c>
      <c r="AU42" s="1">
        <f t="shared" ref="AU42:AU53" si="38">AT42*10000*AS42*0.67*AR42*AQ42</f>
        <v>2029327987.1502466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-0.69668137558064502</v>
      </c>
      <c r="E43" s="10">
        <f t="shared" ref="E43:E54" si="39">D42</f>
        <v>2.7813910501935499</v>
      </c>
      <c r="F43" s="7" t="s">
        <v>83</v>
      </c>
      <c r="G43" s="1">
        <v>2</v>
      </c>
      <c r="H43" s="9">
        <f t="shared" si="20"/>
        <v>-0.69668137558064502</v>
      </c>
      <c r="I43" s="9">
        <f t="shared" si="21"/>
        <v>272.45331862441935</v>
      </c>
      <c r="J43" s="9">
        <f t="shared" si="22"/>
        <v>1.590820242255717E-2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116.24341063701134</v>
      </c>
      <c r="P43" s="9">
        <f t="shared" si="25"/>
        <v>1.8492237067020116</v>
      </c>
      <c r="Q43" s="12">
        <f t="shared" si="26"/>
        <v>0.44381368960848278</v>
      </c>
      <c r="R43" s="9">
        <f t="shared" si="27"/>
        <v>14.125500000000001</v>
      </c>
      <c r="S43" s="13">
        <f t="shared" si="28"/>
        <v>3.1419326013838997E-2</v>
      </c>
      <c r="T43" s="2">
        <f t="shared" si="29"/>
        <v>0.43</v>
      </c>
      <c r="U43" s="14">
        <f t="shared" si="30"/>
        <v>1.3510310185950768E-2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2.1930310185950767E-2</v>
      </c>
      <c r="AR43" s="9">
        <f t="shared" si="35"/>
        <v>136.875</v>
      </c>
      <c r="AS43" s="1">
        <f t="shared" si="36"/>
        <v>0.24</v>
      </c>
      <c r="AT43" s="1">
        <f t="shared" si="37"/>
        <v>481397.25</v>
      </c>
      <c r="AU43" s="1">
        <f t="shared" si="38"/>
        <v>2323584956.4824519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-5.7325596046551697</v>
      </c>
      <c r="E44" s="10">
        <f t="shared" si="39"/>
        <v>-0.69668137558064502</v>
      </c>
      <c r="F44" s="7" t="s">
        <v>83</v>
      </c>
      <c r="G44" s="1">
        <v>3</v>
      </c>
      <c r="H44" s="9">
        <f t="shared" si="20"/>
        <v>-5.7325596046551697</v>
      </c>
      <c r="I44" s="9">
        <f t="shared" si="21"/>
        <v>267.41744039534478</v>
      </c>
      <c r="J44" s="9">
        <f t="shared" si="22"/>
        <v>8.1160534631484049E-3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173.25043693030932</v>
      </c>
      <c r="P44" s="9">
        <f t="shared" si="25"/>
        <v>1.4061098086402113</v>
      </c>
      <c r="Q44" s="12">
        <f t="shared" si="26"/>
        <v>0.33746635407365072</v>
      </c>
      <c r="R44" s="9">
        <f t="shared" si="27"/>
        <v>14.125500000000001</v>
      </c>
      <c r="S44" s="13">
        <f t="shared" si="28"/>
        <v>2.3890577613086314E-2</v>
      </c>
      <c r="T44" s="2">
        <f t="shared" si="29"/>
        <v>0.43</v>
      </c>
      <c r="U44" s="14">
        <f t="shared" si="30"/>
        <v>1.0272948373627114E-2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1.8692948373627113E-2</v>
      </c>
      <c r="AR44" s="9">
        <f t="shared" si="35"/>
        <v>136.875</v>
      </c>
      <c r="AS44" s="1">
        <f t="shared" si="36"/>
        <v>0.24</v>
      </c>
      <c r="AT44" s="1">
        <f t="shared" si="37"/>
        <v>481397.25</v>
      </c>
      <c r="AU44" s="1">
        <f t="shared" si="38"/>
        <v>1980576346.8447726</v>
      </c>
    </row>
    <row r="45" spans="1:48" x14ac:dyDescent="0.15">
      <c r="C45" s="7">
        <v>3</v>
      </c>
      <c r="D45" s="8">
        <v>4.8028328967741896</v>
      </c>
      <c r="E45" s="10">
        <f t="shared" si="39"/>
        <v>-5.7325596046551697</v>
      </c>
      <c r="F45" s="7" t="s">
        <v>83</v>
      </c>
      <c r="G45" s="1">
        <v>4</v>
      </c>
      <c r="H45" s="9">
        <f t="shared" si="20"/>
        <v>4.8028328967741896</v>
      </c>
      <c r="I45" s="9">
        <f t="shared" si="21"/>
        <v>277.95283289677417</v>
      </c>
      <c r="J45" s="9">
        <f t="shared" si="22"/>
        <v>3.2263237588662008E-2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230.70057712166908</v>
      </c>
      <c r="P45" s="9">
        <f t="shared" si="25"/>
        <v>7.4431475315178526</v>
      </c>
      <c r="Q45" s="12">
        <f t="shared" si="26"/>
        <v>1.7863554075642845</v>
      </c>
      <c r="R45" s="9">
        <f t="shared" si="27"/>
        <v>14.125500000000001</v>
      </c>
      <c r="S45" s="13">
        <f t="shared" si="28"/>
        <v>0.12646316290143955</v>
      </c>
      <c r="T45" s="2">
        <f t="shared" si="29"/>
        <v>0.43</v>
      </c>
      <c r="U45" s="14">
        <f t="shared" si="30"/>
        <v>5.4379160047619009E-2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6.2799160047619013E-2</v>
      </c>
      <c r="AR45" s="9">
        <f t="shared" si="35"/>
        <v>136.875</v>
      </c>
      <c r="AS45" s="1">
        <f t="shared" si="36"/>
        <v>0.24</v>
      </c>
      <c r="AT45" s="1">
        <f t="shared" si="37"/>
        <v>481397.25</v>
      </c>
      <c r="AU45" s="1">
        <f t="shared" si="38"/>
        <v>6653767426.4115829</v>
      </c>
    </row>
    <row r="46" spans="1:48" x14ac:dyDescent="0.15">
      <c r="C46" s="7">
        <v>4</v>
      </c>
      <c r="D46" s="8">
        <v>8.9633455805000004</v>
      </c>
      <c r="E46" s="10">
        <f t="shared" si="39"/>
        <v>4.8028328967741896</v>
      </c>
      <c r="F46" s="7" t="s">
        <v>83</v>
      </c>
      <c r="G46" s="1">
        <v>5</v>
      </c>
      <c r="H46" s="9">
        <f t="shared" si="20"/>
        <v>8.9633455805000004</v>
      </c>
      <c r="I46" s="9">
        <f t="shared" si="21"/>
        <v>282.11334558049998</v>
      </c>
      <c r="J46" s="9">
        <f t="shared" si="22"/>
        <v>5.4084328009945865E-2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212.09455811064367</v>
      </c>
      <c r="O46" s="9">
        <f t="shared" si="40"/>
        <v>70.019121479507533</v>
      </c>
      <c r="P46" s="9">
        <f t="shared" si="25"/>
        <v>3.7869371330659312</v>
      </c>
      <c r="Q46" s="12">
        <f t="shared" si="26"/>
        <v>0.90886491193582342</v>
      </c>
      <c r="R46" s="9">
        <f t="shared" si="27"/>
        <v>14.125500000000001</v>
      </c>
      <c r="S46" s="13">
        <f t="shared" si="28"/>
        <v>6.4342140946219484E-2</v>
      </c>
      <c r="T46" s="2">
        <f t="shared" si="29"/>
        <v>0.43</v>
      </c>
      <c r="U46" s="14">
        <f t="shared" si="30"/>
        <v>2.7667120606874377E-2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3.6087120606874377E-2</v>
      </c>
      <c r="AR46" s="9">
        <f t="shared" si="35"/>
        <v>136.875</v>
      </c>
      <c r="AS46" s="1">
        <f t="shared" si="36"/>
        <v>0.24</v>
      </c>
      <c r="AT46" s="1">
        <f t="shared" si="37"/>
        <v>481397.25</v>
      </c>
      <c r="AU46" s="1">
        <f t="shared" si="38"/>
        <v>3823543299.3838382</v>
      </c>
    </row>
    <row r="47" spans="1:48" x14ac:dyDescent="0.15">
      <c r="C47" s="7">
        <v>5</v>
      </c>
      <c r="D47" s="8">
        <v>14.633055197193499</v>
      </c>
      <c r="E47" s="10">
        <f t="shared" si="39"/>
        <v>8.9633455805000004</v>
      </c>
      <c r="F47" s="7" t="s">
        <v>85</v>
      </c>
      <c r="G47" s="1">
        <v>6</v>
      </c>
      <c r="H47" s="9">
        <f t="shared" si="20"/>
        <v>14.633055197193499</v>
      </c>
      <c r="I47" s="9">
        <f t="shared" si="21"/>
        <v>287.78305519719345</v>
      </c>
      <c r="J47" s="9">
        <f t="shared" si="22"/>
        <v>0.10675231022466847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125.08843434644159</v>
      </c>
      <c r="P47" s="9">
        <f t="shared" si="25"/>
        <v>13.353479348869406</v>
      </c>
      <c r="Q47" s="12">
        <f t="shared" si="26"/>
        <v>3.2048350437286572</v>
      </c>
      <c r="R47" s="9">
        <f t="shared" si="27"/>
        <v>14.125500000000001</v>
      </c>
      <c r="S47" s="13">
        <f t="shared" si="28"/>
        <v>0.22688294529246095</v>
      </c>
      <c r="T47" s="2">
        <f t="shared" si="29"/>
        <v>0.43</v>
      </c>
      <c r="U47" s="14">
        <f t="shared" si="30"/>
        <v>9.75596664757582E-2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0.10597966647575821</v>
      </c>
      <c r="AR47" s="9">
        <f t="shared" si="35"/>
        <v>136.875</v>
      </c>
      <c r="AS47" s="1">
        <f t="shared" si="36"/>
        <v>0.24</v>
      </c>
      <c r="AT47" s="1">
        <f t="shared" si="37"/>
        <v>481397.25</v>
      </c>
      <c r="AU47" s="1">
        <f t="shared" si="38"/>
        <v>11228877139.816132</v>
      </c>
    </row>
    <row r="48" spans="1:48" x14ac:dyDescent="0.15">
      <c r="C48" s="7">
        <v>6</v>
      </c>
      <c r="D48" s="8">
        <v>16.355811429300001</v>
      </c>
      <c r="E48" s="10">
        <f t="shared" si="39"/>
        <v>14.633055197193499</v>
      </c>
      <c r="F48" s="7" t="s">
        <v>83</v>
      </c>
      <c r="G48" s="1">
        <v>7</v>
      </c>
      <c r="H48" s="9">
        <f t="shared" si="20"/>
        <v>16.355811429300001</v>
      </c>
      <c r="I48" s="9">
        <f t="shared" si="21"/>
        <v>289.50581142929997</v>
      </c>
      <c r="J48" s="9">
        <f t="shared" si="22"/>
        <v>0.13056161725269116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170.59120499757219</v>
      </c>
      <c r="P48" s="9">
        <f t="shared" si="25"/>
        <v>22.272663613568398</v>
      </c>
      <c r="Q48" s="12">
        <f t="shared" si="26"/>
        <v>5.3454392672564151</v>
      </c>
      <c r="R48" s="9">
        <f t="shared" si="27"/>
        <v>14.125500000000001</v>
      </c>
      <c r="S48" s="13">
        <f t="shared" si="28"/>
        <v>0.37842478264531626</v>
      </c>
      <c r="T48" s="2">
        <f t="shared" si="29"/>
        <v>0.43</v>
      </c>
      <c r="U48" s="14">
        <f t="shared" si="30"/>
        <v>0.16272265653748599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0.17832265653748597</v>
      </c>
      <c r="AR48" s="9">
        <f t="shared" si="35"/>
        <v>136.875</v>
      </c>
      <c r="AS48" s="1">
        <f t="shared" si="36"/>
        <v>0.24</v>
      </c>
      <c r="AT48" s="1">
        <f t="shared" si="37"/>
        <v>481397.25</v>
      </c>
      <c r="AU48" s="1">
        <f t="shared" si="38"/>
        <v>18893843206.829494</v>
      </c>
    </row>
    <row r="49" spans="1:48" x14ac:dyDescent="0.15">
      <c r="C49" s="7">
        <v>7</v>
      </c>
      <c r="D49" s="8">
        <v>19.6009714854839</v>
      </c>
      <c r="E49" s="10">
        <f t="shared" si="39"/>
        <v>16.355811429300001</v>
      </c>
      <c r="F49" s="7" t="s">
        <v>83</v>
      </c>
      <c r="G49" s="1">
        <v>8</v>
      </c>
      <c r="H49" s="9">
        <f t="shared" si="20"/>
        <v>19.6009714854839</v>
      </c>
      <c r="I49" s="9">
        <f t="shared" si="21"/>
        <v>292.75097148548389</v>
      </c>
      <c r="J49" s="9">
        <f t="shared" si="22"/>
        <v>0.18955187779606386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207.17479138400381</v>
      </c>
      <c r="P49" s="9">
        <f t="shared" si="25"/>
        <v>39.270370738845713</v>
      </c>
      <c r="Q49" s="12">
        <f t="shared" si="26"/>
        <v>9.4248889773229703</v>
      </c>
      <c r="R49" s="9">
        <f t="shared" si="27"/>
        <v>14.125500000000001</v>
      </c>
      <c r="S49" s="13">
        <f t="shared" si="28"/>
        <v>0.66722515856592468</v>
      </c>
      <c r="T49" s="2">
        <f t="shared" si="29"/>
        <v>0.43</v>
      </c>
      <c r="U49" s="14">
        <f t="shared" si="30"/>
        <v>0.28690681818334762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0.30250681818334763</v>
      </c>
      <c r="AR49" s="9">
        <f t="shared" si="35"/>
        <v>136.875</v>
      </c>
      <c r="AS49" s="1">
        <f t="shared" si="36"/>
        <v>0.24</v>
      </c>
      <c r="AT49" s="1">
        <f t="shared" si="37"/>
        <v>481397.25</v>
      </c>
      <c r="AU49" s="1">
        <f t="shared" si="38"/>
        <v>32051543548.823051</v>
      </c>
    </row>
    <row r="50" spans="1:48" x14ac:dyDescent="0.15">
      <c r="C50" s="7">
        <v>8</v>
      </c>
      <c r="D50" s="8">
        <v>18.414226052580599</v>
      </c>
      <c r="E50" s="10">
        <f t="shared" si="39"/>
        <v>19.6009714854839</v>
      </c>
      <c r="F50" s="7" t="s">
        <v>83</v>
      </c>
      <c r="G50" s="1">
        <v>9</v>
      </c>
      <c r="H50" s="9">
        <f t="shared" si="20"/>
        <v>18.414226052580599</v>
      </c>
      <c r="I50" s="9">
        <f t="shared" si="21"/>
        <v>291.56422605258058</v>
      </c>
      <c r="J50" s="9">
        <f t="shared" si="22"/>
        <v>0.16555228013783205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226.76067064515809</v>
      </c>
      <c r="P50" s="9">
        <f t="shared" si="25"/>
        <v>37.540746070889881</v>
      </c>
      <c r="Q50" s="12">
        <f t="shared" si="26"/>
        <v>9.0097790570135707</v>
      </c>
      <c r="R50" s="9">
        <f t="shared" si="27"/>
        <v>14.125500000000001</v>
      </c>
      <c r="S50" s="13">
        <f t="shared" si="28"/>
        <v>0.63783788588110657</v>
      </c>
      <c r="T50" s="2">
        <f t="shared" si="29"/>
        <v>0.43</v>
      </c>
      <c r="U50" s="14">
        <f t="shared" si="30"/>
        <v>0.27427029092887584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0.28987029092887584</v>
      </c>
      <c r="AR50" s="9">
        <f t="shared" si="35"/>
        <v>136.875</v>
      </c>
      <c r="AS50" s="1">
        <f t="shared" si="36"/>
        <v>0.24</v>
      </c>
      <c r="AT50" s="1">
        <f t="shared" si="37"/>
        <v>481397.25</v>
      </c>
      <c r="AU50" s="1">
        <f t="shared" si="38"/>
        <v>30712663962.455807</v>
      </c>
    </row>
    <row r="51" spans="1:48" x14ac:dyDescent="0.15">
      <c r="C51" s="7">
        <v>9</v>
      </c>
      <c r="D51" s="8">
        <v>14.329862086866701</v>
      </c>
      <c r="E51" s="10">
        <f t="shared" si="39"/>
        <v>18.414226052580599</v>
      </c>
      <c r="F51" s="7" t="s">
        <v>83</v>
      </c>
      <c r="G51" s="1">
        <v>10</v>
      </c>
      <c r="H51" s="9">
        <f t="shared" si="20"/>
        <v>14.329862086866701</v>
      </c>
      <c r="I51" s="9">
        <f t="shared" si="21"/>
        <v>287.47986208686666</v>
      </c>
      <c r="J51" s="9">
        <f t="shared" si="22"/>
        <v>0.10301021973977197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248.07617457426818</v>
      </c>
      <c r="P51" s="9">
        <f t="shared" si="25"/>
        <v>25.554381255097397</v>
      </c>
      <c r="Q51" s="12">
        <f t="shared" si="26"/>
        <v>6.1330515012233748</v>
      </c>
      <c r="R51" s="9">
        <f t="shared" si="27"/>
        <v>14.125500000000001</v>
      </c>
      <c r="S51" s="13">
        <f t="shared" si="28"/>
        <v>0.43418296706122789</v>
      </c>
      <c r="T51" s="2">
        <f t="shared" si="29"/>
        <v>0.43</v>
      </c>
      <c r="U51" s="14">
        <f t="shared" si="30"/>
        <v>0.18669867583632799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0.20229867583632799</v>
      </c>
      <c r="AR51" s="9">
        <f t="shared" si="35"/>
        <v>136.875</v>
      </c>
      <c r="AS51" s="1">
        <f t="shared" si="36"/>
        <v>0.24</v>
      </c>
      <c r="AT51" s="1">
        <f t="shared" si="37"/>
        <v>481397.25</v>
      </c>
      <c r="AU51" s="1">
        <f t="shared" si="38"/>
        <v>21434177442.266438</v>
      </c>
    </row>
    <row r="52" spans="1:48" x14ac:dyDescent="0.15">
      <c r="C52" s="7">
        <v>10</v>
      </c>
      <c r="D52" s="8">
        <v>8.2725428248387107</v>
      </c>
      <c r="E52" s="10">
        <f t="shared" si="39"/>
        <v>14.329862086866701</v>
      </c>
      <c r="F52" s="7" t="s">
        <v>83</v>
      </c>
      <c r="G52" s="1">
        <v>11</v>
      </c>
      <c r="H52" s="9">
        <f t="shared" si="20"/>
        <v>8.2725428248387107</v>
      </c>
      <c r="I52" s="9">
        <f t="shared" si="21"/>
        <v>281.42254282483867</v>
      </c>
      <c r="J52" s="9">
        <f t="shared" si="22"/>
        <v>4.9691017983267173E-2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211.39570365321225</v>
      </c>
      <c r="O52" s="9">
        <f t="shared" si="40"/>
        <v>69.982339665958534</v>
      </c>
      <c r="P52" s="9">
        <f t="shared" si="25"/>
        <v>3.4774936988522573</v>
      </c>
      <c r="Q52" s="12">
        <f t="shared" si="26"/>
        <v>0.8345984877245417</v>
      </c>
      <c r="R52" s="9">
        <f t="shared" si="27"/>
        <v>14.125500000000001</v>
      </c>
      <c r="S52" s="13">
        <f t="shared" si="28"/>
        <v>5.9084527112282161E-2</v>
      </c>
      <c r="T52" s="2">
        <f t="shared" si="29"/>
        <v>0.43</v>
      </c>
      <c r="U52" s="14">
        <f t="shared" si="30"/>
        <v>2.5406346658281329E-2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3.3826346658281325E-2</v>
      </c>
      <c r="AR52" s="9">
        <f t="shared" si="35"/>
        <v>136.875</v>
      </c>
      <c r="AS52" s="1">
        <f t="shared" si="36"/>
        <v>0.24</v>
      </c>
      <c r="AT52" s="1">
        <f t="shared" si="37"/>
        <v>481397.25</v>
      </c>
      <c r="AU52" s="1">
        <f t="shared" si="38"/>
        <v>3584007228.4201202</v>
      </c>
    </row>
    <row r="53" spans="1:48" x14ac:dyDescent="0.15">
      <c r="C53" s="7">
        <v>11</v>
      </c>
      <c r="D53" s="8">
        <v>5.4971139901666701</v>
      </c>
      <c r="E53" s="10">
        <f t="shared" si="39"/>
        <v>8.2725428248387107</v>
      </c>
      <c r="F53" s="7" t="s">
        <v>85</v>
      </c>
      <c r="G53" s="1">
        <v>12</v>
      </c>
      <c r="H53" s="9">
        <f t="shared" si="20"/>
        <v>5.4971139901666701</v>
      </c>
      <c r="I53" s="9">
        <f t="shared" si="21"/>
        <v>278.64711399016664</v>
      </c>
      <c r="J53" s="9">
        <f t="shared" si="22"/>
        <v>3.5205790771636068E-2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125.36109596710627</v>
      </c>
      <c r="P53" s="9">
        <f t="shared" si="25"/>
        <v>4.4134365155209334</v>
      </c>
      <c r="Q53" s="12">
        <f t="shared" si="26"/>
        <v>1.0592247637250241</v>
      </c>
      <c r="R53" s="9">
        <f t="shared" si="27"/>
        <v>14.125500000000001</v>
      </c>
      <c r="S53" s="13">
        <f t="shared" si="28"/>
        <v>7.498670940674837E-2</v>
      </c>
      <c r="T53" s="2">
        <f t="shared" si="29"/>
        <v>0.43</v>
      </c>
      <c r="U53" s="14">
        <f t="shared" si="30"/>
        <v>3.2244285044901795E-2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4.0664285044901792E-2</v>
      </c>
      <c r="AR53" s="9">
        <f t="shared" si="35"/>
        <v>136.875</v>
      </c>
      <c r="AS53" s="1">
        <f t="shared" si="36"/>
        <v>0.24</v>
      </c>
      <c r="AT53" s="1">
        <f t="shared" si="37"/>
        <v>481397.25</v>
      </c>
      <c r="AU53" s="1">
        <f t="shared" si="38"/>
        <v>4308508187.7674208</v>
      </c>
      <c r="AV53" s="1">
        <f>SUM(AU42:AU53)</f>
        <v>139024420732.65137</v>
      </c>
    </row>
    <row r="54" spans="1:48" x14ac:dyDescent="0.15">
      <c r="C54" s="7">
        <v>12</v>
      </c>
      <c r="D54" s="8">
        <v>-2.26599330206452</v>
      </c>
      <c r="E54" s="10">
        <f t="shared" si="39"/>
        <v>5.4971139901666701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2.7813910501935499</v>
      </c>
      <c r="E58" s="7"/>
      <c r="F58" s="7"/>
      <c r="G58" s="1">
        <v>1</v>
      </c>
      <c r="H58" s="9">
        <f t="shared" ref="H58:H69" si="41">E59</f>
        <v>2.7813910501935499</v>
      </c>
      <c r="I58" s="9">
        <f t="shared" ref="I58:I69" si="42">H58+273.15</f>
        <v>275.93139105019355</v>
      </c>
      <c r="J58" s="9">
        <f t="shared" ref="J58:J69" si="43">EXP(($C$15*(I58-$C$13))/($C$16*I58*$C$13))</f>
        <v>2.4960634817690047E-2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2.4902393336448769E-3</v>
      </c>
      <c r="Q58" s="12">
        <f t="shared" ref="Q58:Q69" si="47">P58*$B$60</f>
        <v>4.7314547339252663E-4</v>
      </c>
      <c r="R58" s="9">
        <f t="shared" ref="R58:R69" si="48">L58*$B$60</f>
        <v>1.8955666666666669E-2</v>
      </c>
      <c r="S58" s="13">
        <f t="shared" ref="S58:S69" si="49">Q58/R58</f>
        <v>2.4960634817690043E-2</v>
      </c>
      <c r="T58" s="2">
        <f t="shared" ref="T58:T69" si="50">$B$59/100</f>
        <v>0.01</v>
      </c>
      <c r="U58" s="14">
        <f t="shared" ref="U58:U69" si="51">S58*T58</f>
        <v>2.4960634817690043E-4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1.22496063481769E-2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22233.166666666668</v>
      </c>
      <c r="AU58" s="1">
        <f t="shared" ref="AU58:AU69" si="58">AT58*10000*AS58*0.67*AR58*AQ58</f>
        <v>3458894.5485956836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-0.69668137558064502</v>
      </c>
      <c r="E59" s="10">
        <f t="shared" ref="E59:E70" si="59">D58</f>
        <v>2.7813910501935499</v>
      </c>
      <c r="F59" s="7" t="s">
        <v>83</v>
      </c>
      <c r="G59" s="1">
        <v>2</v>
      </c>
      <c r="H59" s="9">
        <f t="shared" si="41"/>
        <v>-0.69668137558064502</v>
      </c>
      <c r="I59" s="9">
        <f t="shared" si="42"/>
        <v>272.45331862441935</v>
      </c>
      <c r="J59" s="9">
        <f t="shared" si="43"/>
        <v>1.590820242255717E-2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0.19704309399968847</v>
      </c>
      <c r="P59" s="9">
        <f t="shared" si="46"/>
        <v>3.1346014253140044E-3</v>
      </c>
      <c r="Q59" s="12">
        <f t="shared" si="47"/>
        <v>5.955742708096608E-4</v>
      </c>
      <c r="R59" s="9">
        <f t="shared" si="48"/>
        <v>1.8955666666666669E-2</v>
      </c>
      <c r="S59" s="13">
        <f t="shared" si="49"/>
        <v>3.1419326013838997E-2</v>
      </c>
      <c r="T59" s="2">
        <f t="shared" si="50"/>
        <v>0.01</v>
      </c>
      <c r="U59" s="14">
        <f t="shared" si="51"/>
        <v>3.1419326013838999E-4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1.2314193260138391E-2</v>
      </c>
      <c r="AR59" s="9">
        <f t="shared" si="55"/>
        <v>9.9766666666666666</v>
      </c>
      <c r="AS59" s="1">
        <f t="shared" si="56"/>
        <v>0.19</v>
      </c>
      <c r="AT59" s="1">
        <f t="shared" si="57"/>
        <v>22233.166666666668</v>
      </c>
      <c r="AU59" s="1">
        <f t="shared" si="58"/>
        <v>3477131.8136427747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-5.7325596046551697</v>
      </c>
      <c r="E60" s="10">
        <f t="shared" si="59"/>
        <v>-0.69668137558064502</v>
      </c>
      <c r="F60" s="7" t="s">
        <v>83</v>
      </c>
      <c r="G60" s="1">
        <v>3</v>
      </c>
      <c r="H60" s="9">
        <f t="shared" si="41"/>
        <v>-5.7325596046551697</v>
      </c>
      <c r="I60" s="9">
        <f t="shared" si="42"/>
        <v>267.41744039534478</v>
      </c>
      <c r="J60" s="9">
        <f t="shared" si="43"/>
        <v>8.1160534631484049E-3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0.29367515924104109</v>
      </c>
      <c r="P60" s="9">
        <f t="shared" si="46"/>
        <v>2.3834832931989109E-3</v>
      </c>
      <c r="Q60" s="12">
        <f t="shared" si="47"/>
        <v>4.5286182570779309E-4</v>
      </c>
      <c r="R60" s="9">
        <f t="shared" si="48"/>
        <v>1.8955666666666669E-2</v>
      </c>
      <c r="S60" s="13">
        <f t="shared" si="49"/>
        <v>2.3890577613086307E-2</v>
      </c>
      <c r="T60" s="2">
        <f t="shared" si="50"/>
        <v>0.01</v>
      </c>
      <c r="U60" s="14">
        <f t="shared" si="51"/>
        <v>2.3890577613086309E-4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1.2238905776130864E-2</v>
      </c>
      <c r="AR60" s="9">
        <f t="shared" si="55"/>
        <v>9.9766666666666666</v>
      </c>
      <c r="AS60" s="1">
        <f t="shared" si="56"/>
        <v>0.19</v>
      </c>
      <c r="AT60" s="1">
        <f t="shared" si="57"/>
        <v>22233.166666666668</v>
      </c>
      <c r="AU60" s="1">
        <f t="shared" si="58"/>
        <v>3455873.0514744804</v>
      </c>
    </row>
    <row r="61" spans="1:48" x14ac:dyDescent="0.15">
      <c r="C61" s="7">
        <v>3</v>
      </c>
      <c r="D61" s="8">
        <v>4.8028328967741896</v>
      </c>
      <c r="E61" s="10">
        <f t="shared" si="59"/>
        <v>-5.7325596046551697</v>
      </c>
      <c r="F61" s="7" t="s">
        <v>83</v>
      </c>
      <c r="G61" s="1">
        <v>4</v>
      </c>
      <c r="H61" s="9">
        <f t="shared" si="41"/>
        <v>4.8028328967741896</v>
      </c>
      <c r="I61" s="9">
        <f t="shared" si="42"/>
        <v>277.95283289677417</v>
      </c>
      <c r="J61" s="9">
        <f t="shared" si="43"/>
        <v>3.2263237588662008E-2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0.39105834261450884</v>
      </c>
      <c r="P61" s="9">
        <f t="shared" si="46"/>
        <v>1.2616808218800287E-2</v>
      </c>
      <c r="Q61" s="12">
        <f t="shared" si="47"/>
        <v>2.3971935615720546E-3</v>
      </c>
      <c r="R61" s="9">
        <f t="shared" si="48"/>
        <v>1.8955666666666669E-2</v>
      </c>
      <c r="S61" s="13">
        <f t="shared" si="49"/>
        <v>0.12646316290143955</v>
      </c>
      <c r="T61" s="2">
        <f t="shared" si="50"/>
        <v>0.01</v>
      </c>
      <c r="U61" s="14">
        <f t="shared" si="51"/>
        <v>1.2646316290143955E-3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1.3264631629014395E-2</v>
      </c>
      <c r="AR61" s="9">
        <f t="shared" si="55"/>
        <v>9.9766666666666666</v>
      </c>
      <c r="AS61" s="1">
        <f t="shared" si="56"/>
        <v>0.19</v>
      </c>
      <c r="AT61" s="1">
        <f t="shared" si="57"/>
        <v>22233.166666666668</v>
      </c>
      <c r="AU61" s="1">
        <f t="shared" si="58"/>
        <v>3745505.0167841683</v>
      </c>
    </row>
    <row r="62" spans="1:48" x14ac:dyDescent="0.15">
      <c r="C62" s="7">
        <v>4</v>
      </c>
      <c r="D62" s="8">
        <v>8.9633455805000004</v>
      </c>
      <c r="E62" s="10">
        <f t="shared" si="59"/>
        <v>4.8028328967741896</v>
      </c>
      <c r="F62" s="7" t="s">
        <v>83</v>
      </c>
      <c r="G62" s="1">
        <v>5</v>
      </c>
      <c r="H62" s="9">
        <f t="shared" si="41"/>
        <v>8.9633455805000004</v>
      </c>
      <c r="I62" s="9">
        <f t="shared" si="42"/>
        <v>282.11334558049998</v>
      </c>
      <c r="J62" s="9">
        <f t="shared" si="43"/>
        <v>5.4084328009945865E-2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0.35951945767592314</v>
      </c>
      <c r="O62" s="9">
        <f t="shared" si="60"/>
        <v>0.11868874338645208</v>
      </c>
      <c r="P62" s="9">
        <f t="shared" si="46"/>
        <v>6.4192009284011675E-3</v>
      </c>
      <c r="Q62" s="12">
        <f t="shared" si="47"/>
        <v>1.2196481763962219E-3</v>
      </c>
      <c r="R62" s="9">
        <f t="shared" si="48"/>
        <v>1.8955666666666669E-2</v>
      </c>
      <c r="S62" s="13">
        <f t="shared" si="49"/>
        <v>6.4342140946219512E-2</v>
      </c>
      <c r="T62" s="2">
        <f t="shared" si="50"/>
        <v>0.01</v>
      </c>
      <c r="U62" s="14">
        <f t="shared" si="51"/>
        <v>6.4342140946219508E-4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1.2643421409462195E-2</v>
      </c>
      <c r="AR62" s="9">
        <f t="shared" si="55"/>
        <v>9.9766666666666666</v>
      </c>
      <c r="AS62" s="1">
        <f t="shared" si="56"/>
        <v>0.19</v>
      </c>
      <c r="AT62" s="1">
        <f t="shared" si="57"/>
        <v>22233.166666666668</v>
      </c>
      <c r="AU62" s="1">
        <f t="shared" si="58"/>
        <v>3570095.2459827727</v>
      </c>
    </row>
    <row r="63" spans="1:48" x14ac:dyDescent="0.15">
      <c r="C63" s="7">
        <v>5</v>
      </c>
      <c r="D63" s="8">
        <v>14.633055197193499</v>
      </c>
      <c r="E63" s="10">
        <f t="shared" si="59"/>
        <v>8.9633455805000004</v>
      </c>
      <c r="F63" s="7" t="s">
        <v>85</v>
      </c>
      <c r="G63" s="1">
        <v>6</v>
      </c>
      <c r="H63" s="9">
        <f t="shared" si="41"/>
        <v>14.633055197193499</v>
      </c>
      <c r="I63" s="9">
        <f t="shared" si="42"/>
        <v>287.78305519719345</v>
      </c>
      <c r="J63" s="9">
        <f t="shared" si="43"/>
        <v>0.10675231022466847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0.21203620912471757</v>
      </c>
      <c r="P63" s="9">
        <f t="shared" si="46"/>
        <v>2.263535517534453E-2</v>
      </c>
      <c r="Q63" s="12">
        <f t="shared" si="47"/>
        <v>4.3007174833154605E-3</v>
      </c>
      <c r="R63" s="9">
        <f t="shared" si="48"/>
        <v>1.8955666666666669E-2</v>
      </c>
      <c r="S63" s="13">
        <f t="shared" si="49"/>
        <v>0.226882945292461</v>
      </c>
      <c r="T63" s="2">
        <f t="shared" si="50"/>
        <v>0.01</v>
      </c>
      <c r="U63" s="14">
        <f t="shared" si="51"/>
        <v>2.2688294529246101E-3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1.4268829452924611E-2</v>
      </c>
      <c r="AR63" s="9">
        <f t="shared" si="55"/>
        <v>9.9766666666666666</v>
      </c>
      <c r="AS63" s="1">
        <f t="shared" si="56"/>
        <v>0.19</v>
      </c>
      <c r="AT63" s="1">
        <f t="shared" si="57"/>
        <v>22233.166666666668</v>
      </c>
      <c r="AU63" s="1">
        <f t="shared" si="58"/>
        <v>4029058.1596450931</v>
      </c>
    </row>
    <row r="64" spans="1:48" x14ac:dyDescent="0.15">
      <c r="C64" s="7">
        <v>6</v>
      </c>
      <c r="D64" s="8">
        <v>16.355811429300001</v>
      </c>
      <c r="E64" s="10">
        <f t="shared" si="59"/>
        <v>14.633055197193499</v>
      </c>
      <c r="F64" s="7" t="s">
        <v>83</v>
      </c>
      <c r="G64" s="1">
        <v>7</v>
      </c>
      <c r="H64" s="9">
        <f t="shared" si="41"/>
        <v>16.355811429300001</v>
      </c>
      <c r="I64" s="9">
        <f t="shared" si="42"/>
        <v>289.50581142929997</v>
      </c>
      <c r="J64" s="9">
        <f t="shared" si="43"/>
        <v>0.13056161725269116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0.28916752061603967</v>
      </c>
      <c r="P64" s="9">
        <f t="shared" si="46"/>
        <v>3.7754179148581056E-2</v>
      </c>
      <c r="Q64" s="12">
        <f t="shared" si="47"/>
        <v>7.1732940382304008E-3</v>
      </c>
      <c r="R64" s="9">
        <f t="shared" si="48"/>
        <v>1.8955666666666669E-2</v>
      </c>
      <c r="S64" s="13">
        <f t="shared" si="49"/>
        <v>0.37842478264531626</v>
      </c>
      <c r="T64" s="2">
        <f t="shared" si="50"/>
        <v>0.01</v>
      </c>
      <c r="U64" s="14">
        <f t="shared" si="51"/>
        <v>3.7842478264531625E-3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2.3884247826453164E-2</v>
      </c>
      <c r="AR64" s="9">
        <f t="shared" si="55"/>
        <v>9.9766666666666666</v>
      </c>
      <c r="AS64" s="1">
        <f t="shared" si="56"/>
        <v>0.19</v>
      </c>
      <c r="AT64" s="1">
        <f t="shared" si="57"/>
        <v>22233.166666666668</v>
      </c>
      <c r="AU64" s="1">
        <f t="shared" si="58"/>
        <v>6744142.8121094191</v>
      </c>
    </row>
    <row r="65" spans="1:48" x14ac:dyDescent="0.15">
      <c r="C65" s="7">
        <v>7</v>
      </c>
      <c r="D65" s="8">
        <v>19.6009714854839</v>
      </c>
      <c r="E65" s="10">
        <f t="shared" si="59"/>
        <v>16.355811429300001</v>
      </c>
      <c r="F65" s="7" t="s">
        <v>83</v>
      </c>
      <c r="G65" s="1">
        <v>8</v>
      </c>
      <c r="H65" s="9">
        <f t="shared" si="41"/>
        <v>19.6009714854839</v>
      </c>
      <c r="I65" s="9">
        <f t="shared" si="42"/>
        <v>292.75097148548389</v>
      </c>
      <c r="J65" s="9">
        <f t="shared" si="43"/>
        <v>0.18955187779606386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0.35118000813412531</v>
      </c>
      <c r="P65" s="9">
        <f t="shared" si="46"/>
        <v>6.6566829986260428E-2</v>
      </c>
      <c r="Q65" s="12">
        <f t="shared" si="47"/>
        <v>1.2647697697389482E-2</v>
      </c>
      <c r="R65" s="9">
        <f t="shared" si="48"/>
        <v>1.8955666666666669E-2</v>
      </c>
      <c r="S65" s="13">
        <f t="shared" si="49"/>
        <v>0.66722515856592468</v>
      </c>
      <c r="T65" s="2">
        <f t="shared" si="50"/>
        <v>0.01</v>
      </c>
      <c r="U65" s="14">
        <f t="shared" si="51"/>
        <v>6.6722515856592474E-3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2.6772251585659247E-2</v>
      </c>
      <c r="AR65" s="9">
        <f t="shared" si="55"/>
        <v>9.9766666666666666</v>
      </c>
      <c r="AS65" s="1">
        <f t="shared" si="56"/>
        <v>0.19</v>
      </c>
      <c r="AT65" s="1">
        <f t="shared" si="57"/>
        <v>22233.166666666668</v>
      </c>
      <c r="AU65" s="1">
        <f t="shared" si="58"/>
        <v>7559622.1161058675</v>
      </c>
    </row>
    <row r="66" spans="1:48" x14ac:dyDescent="0.15">
      <c r="C66" s="7">
        <v>8</v>
      </c>
      <c r="D66" s="8">
        <v>18.414226052580599</v>
      </c>
      <c r="E66" s="10">
        <f t="shared" si="59"/>
        <v>19.6009714854839</v>
      </c>
      <c r="F66" s="7" t="s">
        <v>83</v>
      </c>
      <c r="G66" s="1">
        <v>9</v>
      </c>
      <c r="H66" s="9">
        <f t="shared" si="41"/>
        <v>18.414226052580599</v>
      </c>
      <c r="I66" s="9">
        <f t="shared" si="42"/>
        <v>291.56422605258058</v>
      </c>
      <c r="J66" s="9">
        <f t="shared" si="43"/>
        <v>0.16555228013783205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0.38437984481453158</v>
      </c>
      <c r="P66" s="9">
        <f t="shared" si="46"/>
        <v>6.3634959748071734E-2</v>
      </c>
      <c r="Q66" s="12">
        <f t="shared" si="47"/>
        <v>1.209064235213363E-2</v>
      </c>
      <c r="R66" s="9">
        <f t="shared" si="48"/>
        <v>1.8955666666666669E-2</v>
      </c>
      <c r="S66" s="13">
        <f t="shared" si="49"/>
        <v>0.63783788588110657</v>
      </c>
      <c r="T66" s="2">
        <f t="shared" si="50"/>
        <v>0.01</v>
      </c>
      <c r="U66" s="14">
        <f t="shared" si="51"/>
        <v>6.3783788588110662E-3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2.6478378858811068E-2</v>
      </c>
      <c r="AR66" s="9">
        <f t="shared" si="55"/>
        <v>9.9766666666666666</v>
      </c>
      <c r="AS66" s="1">
        <f t="shared" si="56"/>
        <v>0.19</v>
      </c>
      <c r="AT66" s="1">
        <f t="shared" si="57"/>
        <v>22233.166666666668</v>
      </c>
      <c r="AU66" s="1">
        <f t="shared" si="58"/>
        <v>7476641.9170705406</v>
      </c>
    </row>
    <row r="67" spans="1:48" x14ac:dyDescent="0.15">
      <c r="C67" s="7">
        <v>9</v>
      </c>
      <c r="D67" s="8">
        <v>14.329862086866701</v>
      </c>
      <c r="E67" s="10">
        <f t="shared" si="59"/>
        <v>18.414226052580599</v>
      </c>
      <c r="F67" s="7" t="s">
        <v>83</v>
      </c>
      <c r="G67" s="1">
        <v>10</v>
      </c>
      <c r="H67" s="9">
        <f t="shared" si="41"/>
        <v>14.329862086866701</v>
      </c>
      <c r="I67" s="9">
        <f t="shared" si="42"/>
        <v>287.47986208686666</v>
      </c>
      <c r="J67" s="9">
        <f t="shared" si="43"/>
        <v>0.10301021973977197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0.42051155173312649</v>
      </c>
      <c r="P67" s="9">
        <f t="shared" si="46"/>
        <v>4.3316987347141844E-2</v>
      </c>
      <c r="Q67" s="12">
        <f t="shared" si="47"/>
        <v>8.2302275959569501E-3</v>
      </c>
      <c r="R67" s="9">
        <f t="shared" si="48"/>
        <v>1.8955666666666669E-2</v>
      </c>
      <c r="S67" s="13">
        <f t="shared" si="49"/>
        <v>0.43418296706122789</v>
      </c>
      <c r="T67" s="2">
        <f t="shared" si="50"/>
        <v>0.01</v>
      </c>
      <c r="U67" s="14">
        <f t="shared" si="51"/>
        <v>4.3418296706122786E-3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2.4441829670612279E-2</v>
      </c>
      <c r="AR67" s="9">
        <f t="shared" si="55"/>
        <v>9.9766666666666666</v>
      </c>
      <c r="AS67" s="1">
        <f t="shared" si="56"/>
        <v>0.19</v>
      </c>
      <c r="AT67" s="1">
        <f t="shared" si="57"/>
        <v>22233.166666666668</v>
      </c>
      <c r="AU67" s="1">
        <f t="shared" si="58"/>
        <v>6901585.9777377527</v>
      </c>
    </row>
    <row r="68" spans="1:48" x14ac:dyDescent="0.15">
      <c r="C68" s="7">
        <v>10</v>
      </c>
      <c r="D68" s="8">
        <v>8.2725428248387107</v>
      </c>
      <c r="E68" s="10">
        <f t="shared" si="59"/>
        <v>14.329862086866701</v>
      </c>
      <c r="F68" s="7" t="s">
        <v>83</v>
      </c>
      <c r="G68" s="1">
        <v>11</v>
      </c>
      <c r="H68" s="9">
        <f t="shared" si="41"/>
        <v>8.2725428248387107</v>
      </c>
      <c r="I68" s="9">
        <f t="shared" si="42"/>
        <v>281.42254282483867</v>
      </c>
      <c r="J68" s="9">
        <f t="shared" si="43"/>
        <v>4.9691017983267173E-2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0.35833483616668538</v>
      </c>
      <c r="O68" s="9">
        <f t="shared" si="60"/>
        <v>0.11862639488596594</v>
      </c>
      <c r="P68" s="9">
        <f t="shared" si="46"/>
        <v>5.8946663215686864E-3</v>
      </c>
      <c r="Q68" s="12">
        <f t="shared" si="47"/>
        <v>1.1199866010980504E-3</v>
      </c>
      <c r="R68" s="9">
        <f t="shared" si="48"/>
        <v>1.8955666666666669E-2</v>
      </c>
      <c r="S68" s="13">
        <f t="shared" si="49"/>
        <v>5.9084527112282174E-2</v>
      </c>
      <c r="T68" s="2">
        <f t="shared" si="50"/>
        <v>0.01</v>
      </c>
      <c r="U68" s="14">
        <f t="shared" si="51"/>
        <v>5.9084527112282178E-4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1.2590845271122822E-2</v>
      </c>
      <c r="AR68" s="9">
        <f t="shared" si="55"/>
        <v>9.9766666666666666</v>
      </c>
      <c r="AS68" s="1">
        <f t="shared" si="56"/>
        <v>0.19</v>
      </c>
      <c r="AT68" s="1">
        <f t="shared" si="57"/>
        <v>22233.166666666668</v>
      </c>
      <c r="AU68" s="1">
        <f t="shared" si="58"/>
        <v>3555249.4368098653</v>
      </c>
    </row>
    <row r="69" spans="1:48" x14ac:dyDescent="0.15">
      <c r="C69" s="7">
        <v>11</v>
      </c>
      <c r="D69" s="8">
        <v>5.4971139901666701</v>
      </c>
      <c r="E69" s="10">
        <f t="shared" si="59"/>
        <v>8.2725428248387107</v>
      </c>
      <c r="F69" s="7" t="s">
        <v>85</v>
      </c>
      <c r="G69" s="1">
        <v>12</v>
      </c>
      <c r="H69" s="9">
        <f t="shared" si="41"/>
        <v>5.4971139901666701</v>
      </c>
      <c r="I69" s="9">
        <f t="shared" si="42"/>
        <v>278.64711399016664</v>
      </c>
      <c r="J69" s="9">
        <f t="shared" si="43"/>
        <v>3.5205790771636068E-2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0.21249839523106392</v>
      </c>
      <c r="P69" s="9">
        <f t="shared" si="46"/>
        <v>7.4811740418132639E-3</v>
      </c>
      <c r="Q69" s="12">
        <f t="shared" si="47"/>
        <v>1.4214230679445202E-3</v>
      </c>
      <c r="R69" s="9">
        <f t="shared" si="48"/>
        <v>1.8955666666666669E-2</v>
      </c>
      <c r="S69" s="13">
        <f t="shared" si="49"/>
        <v>7.4986709406748384E-2</v>
      </c>
      <c r="T69" s="2">
        <f t="shared" si="50"/>
        <v>0.01</v>
      </c>
      <c r="U69" s="14">
        <f t="shared" si="51"/>
        <v>7.4986709406748382E-4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1.2749867094067485E-2</v>
      </c>
      <c r="AR69" s="9">
        <f t="shared" si="55"/>
        <v>9.9766666666666666</v>
      </c>
      <c r="AS69" s="1">
        <f t="shared" si="56"/>
        <v>0.19</v>
      </c>
      <c r="AT69" s="1">
        <f t="shared" si="57"/>
        <v>22233.166666666668</v>
      </c>
      <c r="AU69" s="1">
        <f t="shared" si="58"/>
        <v>3600152.0810954836</v>
      </c>
      <c r="AV69" s="1">
        <f>SUM(AU58:AU69)</f>
        <v>57573952.177053906</v>
      </c>
    </row>
    <row r="70" spans="1:48" x14ac:dyDescent="0.15">
      <c r="C70" s="7">
        <v>12</v>
      </c>
      <c r="D70" s="8">
        <v>-2.26599330206452</v>
      </c>
      <c r="E70" s="10">
        <f t="shared" si="59"/>
        <v>5.4971139901666701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2.7813910501935499</v>
      </c>
      <c r="E73" s="7"/>
      <c r="F73" s="7"/>
      <c r="G73" s="1">
        <v>1</v>
      </c>
      <c r="H73" s="9">
        <f t="shared" ref="H73:H84" si="61">E74</f>
        <v>2.7813910501935499</v>
      </c>
      <c r="I73" s="9">
        <f t="shared" ref="I73:I84" si="62">H73+273.15</f>
        <v>275.93139105019355</v>
      </c>
      <c r="J73" s="9">
        <f t="shared" ref="J73:J84" si="63">EXP(($C$15*(I73-$C$13))/($C$16*I73*$C$13))</f>
        <v>2.4960634817690047E-2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2.7331895125370606E-3</v>
      </c>
      <c r="Q73" s="12">
        <f t="shared" ref="Q73:Q84" si="67">P73*$B$75</f>
        <v>4.9197411225667092E-4</v>
      </c>
      <c r="R73" s="9">
        <f t="shared" ref="R73:R84" si="68">L73*$B$75</f>
        <v>1.9710000000000002E-2</v>
      </c>
      <c r="S73" s="13">
        <f t="shared" ref="S73:S84" si="69">Q73/R73</f>
        <v>2.496063481769005E-2</v>
      </c>
      <c r="T73" s="2">
        <f t="shared" ref="T73:T84" si="70">$B$74/100</f>
        <v>0.01</v>
      </c>
      <c r="U73" s="14">
        <f t="shared" ref="U73:U84" si="71">S73*T73</f>
        <v>2.4960634817690049E-4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1.28496063481769E-2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7495.166666666667</v>
      </c>
      <c r="AU73" s="1">
        <f t="shared" ref="AU73:AU84" si="78">AT73*10000*AS73*0.67*AR73*AQ73</f>
        <v>1271840.1902492291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-0.69668137558064502</v>
      </c>
      <c r="E74" s="10">
        <f t="shared" ref="E74:E85" si="79">D73</f>
        <v>2.7813910501935499</v>
      </c>
      <c r="F74" s="7" t="s">
        <v>83</v>
      </c>
      <c r="G74" s="1">
        <v>2</v>
      </c>
      <c r="H74" s="9">
        <f t="shared" si="61"/>
        <v>-0.69668137558064502</v>
      </c>
      <c r="I74" s="9">
        <f t="shared" si="62"/>
        <v>272.45331862441935</v>
      </c>
      <c r="J74" s="9">
        <f t="shared" si="63"/>
        <v>1.590820242255717E-2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0.21626681048746296</v>
      </c>
      <c r="P74" s="9">
        <f t="shared" si="66"/>
        <v>3.4404161985153708E-3</v>
      </c>
      <c r="Q74" s="12">
        <f t="shared" si="67"/>
        <v>6.1927491573276669E-4</v>
      </c>
      <c r="R74" s="9">
        <f t="shared" si="68"/>
        <v>1.9710000000000002E-2</v>
      </c>
      <c r="S74" s="13">
        <f t="shared" si="69"/>
        <v>3.1419326013838997E-2</v>
      </c>
      <c r="T74" s="2">
        <f t="shared" si="70"/>
        <v>0.01</v>
      </c>
      <c r="U74" s="14">
        <f t="shared" si="71"/>
        <v>3.1419326013838999E-4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1.2914193260138391E-2</v>
      </c>
      <c r="AR74" s="9">
        <f t="shared" si="75"/>
        <v>10.950000000000001</v>
      </c>
      <c r="AS74" s="1">
        <f t="shared" si="76"/>
        <v>0.18</v>
      </c>
      <c r="AT74" s="1">
        <f t="shared" si="77"/>
        <v>7495.166666666667</v>
      </c>
      <c r="AU74" s="1">
        <f t="shared" si="78"/>
        <v>1278232.9331995505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-5.7325596046551697</v>
      </c>
      <c r="E75" s="10">
        <f t="shared" si="79"/>
        <v>-0.69668137558064502</v>
      </c>
      <c r="F75" s="7" t="s">
        <v>83</v>
      </c>
      <c r="G75" s="1">
        <v>3</v>
      </c>
      <c r="H75" s="9">
        <f t="shared" si="61"/>
        <v>-5.7325596046551697</v>
      </c>
      <c r="I75" s="9">
        <f t="shared" si="62"/>
        <v>267.41744039534478</v>
      </c>
      <c r="J75" s="9">
        <f t="shared" si="63"/>
        <v>8.1160534631484049E-3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0.3223263942889476</v>
      </c>
      <c r="P75" s="9">
        <f t="shared" si="66"/>
        <v>2.6160182486329514E-3</v>
      </c>
      <c r="Q75" s="12">
        <f t="shared" si="67"/>
        <v>4.7088328475393122E-4</v>
      </c>
      <c r="R75" s="9">
        <f t="shared" si="68"/>
        <v>1.9710000000000002E-2</v>
      </c>
      <c r="S75" s="13">
        <f t="shared" si="69"/>
        <v>2.3890577613086311E-2</v>
      </c>
      <c r="T75" s="2">
        <f t="shared" si="70"/>
        <v>0.01</v>
      </c>
      <c r="U75" s="14">
        <f t="shared" si="71"/>
        <v>2.3890577613086311E-4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1.2838905776130864E-2</v>
      </c>
      <c r="AR75" s="9">
        <f t="shared" si="75"/>
        <v>10.950000000000001</v>
      </c>
      <c r="AS75" s="1">
        <f t="shared" si="76"/>
        <v>0.18</v>
      </c>
      <c r="AT75" s="1">
        <f t="shared" si="77"/>
        <v>7495.166666666667</v>
      </c>
      <c r="AU75" s="1">
        <f t="shared" si="78"/>
        <v>1270781.0591585138</v>
      </c>
    </row>
    <row r="76" spans="1:48" x14ac:dyDescent="0.15">
      <c r="C76" s="7">
        <v>3</v>
      </c>
      <c r="D76" s="8">
        <v>4.8028328967741896</v>
      </c>
      <c r="E76" s="10">
        <f t="shared" si="79"/>
        <v>-5.7325596046551697</v>
      </c>
      <c r="F76" s="7" t="s">
        <v>83</v>
      </c>
      <c r="G76" s="1">
        <v>4</v>
      </c>
      <c r="H76" s="9">
        <f t="shared" si="61"/>
        <v>4.8028328967741896</v>
      </c>
      <c r="I76" s="9">
        <f t="shared" si="62"/>
        <v>277.95283289677417</v>
      </c>
      <c r="J76" s="9">
        <f t="shared" si="63"/>
        <v>3.2263237588662008E-2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0.4292103760403147</v>
      </c>
      <c r="P76" s="9">
        <f t="shared" si="66"/>
        <v>1.3847716337707637E-2</v>
      </c>
      <c r="Q76" s="12">
        <f t="shared" si="67"/>
        <v>2.4925889407873747E-3</v>
      </c>
      <c r="R76" s="9">
        <f t="shared" si="68"/>
        <v>1.9710000000000002E-2</v>
      </c>
      <c r="S76" s="13">
        <f t="shared" si="69"/>
        <v>0.12646316290143961</v>
      </c>
      <c r="T76" s="2">
        <f t="shared" si="70"/>
        <v>0.01</v>
      </c>
      <c r="U76" s="14">
        <f t="shared" si="71"/>
        <v>1.2646316290143961E-3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1.3864631629014397E-2</v>
      </c>
      <c r="AR76" s="9">
        <f t="shared" si="75"/>
        <v>10.950000000000001</v>
      </c>
      <c r="AS76" s="1">
        <f t="shared" si="76"/>
        <v>0.18</v>
      </c>
      <c r="AT76" s="1">
        <f t="shared" si="77"/>
        <v>7495.166666666667</v>
      </c>
      <c r="AU76" s="1">
        <f t="shared" si="78"/>
        <v>1372306.2988060331</v>
      </c>
    </row>
    <row r="77" spans="1:48" x14ac:dyDescent="0.15">
      <c r="C77" s="7">
        <v>4</v>
      </c>
      <c r="D77" s="8">
        <v>8.9633455805000004</v>
      </c>
      <c r="E77" s="10">
        <f t="shared" si="79"/>
        <v>4.8028328967741896</v>
      </c>
      <c r="F77" s="7" t="s">
        <v>83</v>
      </c>
      <c r="G77" s="1">
        <v>5</v>
      </c>
      <c r="H77" s="9">
        <f t="shared" si="61"/>
        <v>8.9633455805000004</v>
      </c>
      <c r="I77" s="9">
        <f t="shared" si="62"/>
        <v>282.11334558049998</v>
      </c>
      <c r="J77" s="9">
        <f t="shared" si="63"/>
        <v>5.4084328009945865E-2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0.39459452671747669</v>
      </c>
      <c r="O77" s="9">
        <f t="shared" si="80"/>
        <v>0.13026813298513035</v>
      </c>
      <c r="P77" s="9">
        <f t="shared" si="66"/>
        <v>7.0454644336110381E-3</v>
      </c>
      <c r="Q77" s="12">
        <f t="shared" si="67"/>
        <v>1.2681835980499869E-3</v>
      </c>
      <c r="R77" s="9">
        <f t="shared" si="68"/>
        <v>1.9710000000000002E-2</v>
      </c>
      <c r="S77" s="13">
        <f t="shared" si="69"/>
        <v>6.4342140946219525E-2</v>
      </c>
      <c r="T77" s="2">
        <f t="shared" si="70"/>
        <v>0.01</v>
      </c>
      <c r="U77" s="14">
        <f t="shared" si="71"/>
        <v>6.434214094621953E-4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1.3243421409462195E-2</v>
      </c>
      <c r="AR77" s="9">
        <f t="shared" si="75"/>
        <v>10.950000000000001</v>
      </c>
      <c r="AS77" s="1">
        <f t="shared" si="76"/>
        <v>0.18</v>
      </c>
      <c r="AT77" s="1">
        <f t="shared" si="77"/>
        <v>7495.166666666667</v>
      </c>
      <c r="AU77" s="1">
        <f t="shared" si="78"/>
        <v>1310819.5806598284</v>
      </c>
    </row>
    <row r="78" spans="1:48" x14ac:dyDescent="0.15">
      <c r="C78" s="7">
        <v>5</v>
      </c>
      <c r="D78" s="8">
        <v>14.633055197193499</v>
      </c>
      <c r="E78" s="10">
        <f t="shared" si="79"/>
        <v>8.9633455805000004</v>
      </c>
      <c r="F78" s="7" t="s">
        <v>85</v>
      </c>
      <c r="G78" s="1">
        <v>6</v>
      </c>
      <c r="H78" s="9">
        <f t="shared" si="61"/>
        <v>14.633055197193499</v>
      </c>
      <c r="I78" s="9">
        <f t="shared" si="62"/>
        <v>287.78305519719345</v>
      </c>
      <c r="J78" s="9">
        <f t="shared" si="63"/>
        <v>0.10675231022466847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0.23272266855151932</v>
      </c>
      <c r="P78" s="9">
        <f t="shared" si="66"/>
        <v>2.4843682509524487E-2</v>
      </c>
      <c r="Q78" s="12">
        <f t="shared" si="67"/>
        <v>4.4718628517144074E-3</v>
      </c>
      <c r="R78" s="9">
        <f t="shared" si="68"/>
        <v>1.9710000000000002E-2</v>
      </c>
      <c r="S78" s="13">
        <f t="shared" si="69"/>
        <v>0.22688294529246103</v>
      </c>
      <c r="T78" s="2">
        <f t="shared" si="70"/>
        <v>0.01</v>
      </c>
      <c r="U78" s="14">
        <f t="shared" si="71"/>
        <v>2.2688294529246106E-3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1.4868829452924611E-2</v>
      </c>
      <c r="AR78" s="9">
        <f t="shared" si="75"/>
        <v>10.950000000000001</v>
      </c>
      <c r="AS78" s="1">
        <f t="shared" si="76"/>
        <v>0.18</v>
      </c>
      <c r="AT78" s="1">
        <f t="shared" si="77"/>
        <v>7495.166666666667</v>
      </c>
      <c r="AU78" s="1">
        <f t="shared" si="78"/>
        <v>1471700.717343301</v>
      </c>
    </row>
    <row r="79" spans="1:48" x14ac:dyDescent="0.15">
      <c r="C79" s="7">
        <v>6</v>
      </c>
      <c r="D79" s="8">
        <v>16.355811429300001</v>
      </c>
      <c r="E79" s="10">
        <f t="shared" si="79"/>
        <v>14.633055197193499</v>
      </c>
      <c r="F79" s="7" t="s">
        <v>83</v>
      </c>
      <c r="G79" s="1">
        <v>7</v>
      </c>
      <c r="H79" s="9">
        <f t="shared" si="61"/>
        <v>16.355811429300001</v>
      </c>
      <c r="I79" s="9">
        <f t="shared" si="62"/>
        <v>289.50581142929997</v>
      </c>
      <c r="J79" s="9">
        <f t="shared" si="63"/>
        <v>0.13056161725269116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0.31737898604199483</v>
      </c>
      <c r="P79" s="9">
        <f t="shared" si="66"/>
        <v>4.1437513699662143E-2</v>
      </c>
      <c r="Q79" s="12">
        <f t="shared" si="67"/>
        <v>7.4587524659391856E-3</v>
      </c>
      <c r="R79" s="9">
        <f t="shared" si="68"/>
        <v>1.9710000000000002E-2</v>
      </c>
      <c r="S79" s="13">
        <f t="shared" si="69"/>
        <v>0.37842478264531632</v>
      </c>
      <c r="T79" s="2">
        <f t="shared" si="70"/>
        <v>0.01</v>
      </c>
      <c r="U79" s="14">
        <f t="shared" si="71"/>
        <v>3.7842478264531634E-3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2.5384247826453165E-2</v>
      </c>
      <c r="AR79" s="9">
        <f t="shared" si="75"/>
        <v>10.950000000000001</v>
      </c>
      <c r="AS79" s="1">
        <f t="shared" si="76"/>
        <v>0.18</v>
      </c>
      <c r="AT79" s="1">
        <f t="shared" si="77"/>
        <v>7495.166666666667</v>
      </c>
      <c r="AU79" s="1">
        <f t="shared" si="78"/>
        <v>2512505.497066089</v>
      </c>
    </row>
    <row r="80" spans="1:48" x14ac:dyDescent="0.15">
      <c r="C80" s="7">
        <v>7</v>
      </c>
      <c r="D80" s="8">
        <v>19.6009714854839</v>
      </c>
      <c r="E80" s="10">
        <f t="shared" si="79"/>
        <v>16.355811429300001</v>
      </c>
      <c r="F80" s="7" t="s">
        <v>83</v>
      </c>
      <c r="G80" s="1">
        <v>8</v>
      </c>
      <c r="H80" s="9">
        <f t="shared" si="61"/>
        <v>19.6009714854839</v>
      </c>
      <c r="I80" s="9">
        <f t="shared" si="62"/>
        <v>292.75097148548389</v>
      </c>
      <c r="J80" s="9">
        <f t="shared" si="63"/>
        <v>0.18955187779606386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0.38544147234233267</v>
      </c>
      <c r="P80" s="9">
        <f t="shared" si="66"/>
        <v>7.3061154862968769E-2</v>
      </c>
      <c r="Q80" s="12">
        <f t="shared" si="67"/>
        <v>1.3151007875334377E-2</v>
      </c>
      <c r="R80" s="9">
        <f t="shared" si="68"/>
        <v>1.9710000000000002E-2</v>
      </c>
      <c r="S80" s="13">
        <f t="shared" si="69"/>
        <v>0.66722515856592468</v>
      </c>
      <c r="T80" s="2">
        <f t="shared" si="70"/>
        <v>0.01</v>
      </c>
      <c r="U80" s="14">
        <f t="shared" si="71"/>
        <v>6.6722515856592474E-3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2.8272251585659249E-2</v>
      </c>
      <c r="AR80" s="9">
        <f t="shared" si="75"/>
        <v>10.950000000000001</v>
      </c>
      <c r="AS80" s="1">
        <f t="shared" si="76"/>
        <v>0.18</v>
      </c>
      <c r="AT80" s="1">
        <f t="shared" si="77"/>
        <v>7495.166666666667</v>
      </c>
      <c r="AU80" s="1">
        <f t="shared" si="78"/>
        <v>2798356.9971838566</v>
      </c>
    </row>
    <row r="81" spans="1:48" x14ac:dyDescent="0.15">
      <c r="C81" s="7">
        <v>8</v>
      </c>
      <c r="D81" s="8">
        <v>18.414226052580599</v>
      </c>
      <c r="E81" s="10">
        <f t="shared" si="79"/>
        <v>19.6009714854839</v>
      </c>
      <c r="F81" s="7" t="s">
        <v>83</v>
      </c>
      <c r="G81" s="1">
        <v>9</v>
      </c>
      <c r="H81" s="9">
        <f t="shared" si="61"/>
        <v>18.414226052580599</v>
      </c>
      <c r="I81" s="9">
        <f t="shared" si="62"/>
        <v>291.56422605258058</v>
      </c>
      <c r="J81" s="9">
        <f t="shared" si="63"/>
        <v>0.16555228013783205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0.42188031747936389</v>
      </c>
      <c r="P81" s="9">
        <f t="shared" si="66"/>
        <v>6.9843248503981173E-2</v>
      </c>
      <c r="Q81" s="12">
        <f t="shared" si="67"/>
        <v>1.2571784730716611E-2</v>
      </c>
      <c r="R81" s="9">
        <f t="shared" si="68"/>
        <v>1.9710000000000002E-2</v>
      </c>
      <c r="S81" s="13">
        <f t="shared" si="69"/>
        <v>0.63783788588110657</v>
      </c>
      <c r="T81" s="2">
        <f t="shared" si="70"/>
        <v>0.01</v>
      </c>
      <c r="U81" s="14">
        <f t="shared" si="71"/>
        <v>6.3783788588110662E-3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2.7978378858811069E-2</v>
      </c>
      <c r="AR81" s="9">
        <f t="shared" si="75"/>
        <v>10.950000000000001</v>
      </c>
      <c r="AS81" s="1">
        <f t="shared" si="76"/>
        <v>0.18</v>
      </c>
      <c r="AT81" s="1">
        <f t="shared" si="77"/>
        <v>7495.166666666667</v>
      </c>
      <c r="AU81" s="1">
        <f t="shared" si="78"/>
        <v>2769269.7913429802</v>
      </c>
    </row>
    <row r="82" spans="1:48" x14ac:dyDescent="0.15">
      <c r="C82" s="7">
        <v>9</v>
      </c>
      <c r="D82" s="8">
        <v>14.329862086866701</v>
      </c>
      <c r="E82" s="10">
        <f t="shared" si="79"/>
        <v>18.414226052580599</v>
      </c>
      <c r="F82" s="7" t="s">
        <v>83</v>
      </c>
      <c r="G82" s="1">
        <v>10</v>
      </c>
      <c r="H82" s="9">
        <f t="shared" si="61"/>
        <v>14.329862086866701</v>
      </c>
      <c r="I82" s="9">
        <f t="shared" si="62"/>
        <v>287.47986208686666</v>
      </c>
      <c r="J82" s="9">
        <f t="shared" si="63"/>
        <v>0.10301021973977197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0.46153706897538271</v>
      </c>
      <c r="P82" s="9">
        <f t="shared" si="66"/>
        <v>4.7543034893204467E-2</v>
      </c>
      <c r="Q82" s="12">
        <f t="shared" si="67"/>
        <v>8.5577462807768043E-3</v>
      </c>
      <c r="R82" s="9">
        <f t="shared" si="68"/>
        <v>1.9710000000000002E-2</v>
      </c>
      <c r="S82" s="13">
        <f t="shared" si="69"/>
        <v>0.434182967061228</v>
      </c>
      <c r="T82" s="2">
        <f t="shared" si="70"/>
        <v>0.01</v>
      </c>
      <c r="U82" s="14">
        <f t="shared" si="71"/>
        <v>4.3418296706122803E-3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2.5941829670612281E-2</v>
      </c>
      <c r="AR82" s="9">
        <f t="shared" si="75"/>
        <v>10.950000000000001</v>
      </c>
      <c r="AS82" s="1">
        <f t="shared" si="76"/>
        <v>0.18</v>
      </c>
      <c r="AT82" s="1">
        <f t="shared" si="77"/>
        <v>7495.166666666667</v>
      </c>
      <c r="AU82" s="1">
        <f t="shared" si="78"/>
        <v>2567694.3471786422</v>
      </c>
    </row>
    <row r="83" spans="1:48" x14ac:dyDescent="0.15">
      <c r="C83" s="7">
        <v>10</v>
      </c>
      <c r="D83" s="8">
        <v>8.2725428248387107</v>
      </c>
      <c r="E83" s="10">
        <f t="shared" si="79"/>
        <v>14.329862086866701</v>
      </c>
      <c r="F83" s="7" t="s">
        <v>83</v>
      </c>
      <c r="G83" s="1">
        <v>11</v>
      </c>
      <c r="H83" s="9">
        <f t="shared" si="61"/>
        <v>8.2725428248387107</v>
      </c>
      <c r="I83" s="9">
        <f t="shared" si="62"/>
        <v>281.42254282483867</v>
      </c>
      <c r="J83" s="9">
        <f t="shared" si="63"/>
        <v>4.9691017983267173E-2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0.39329433237806938</v>
      </c>
      <c r="O83" s="9">
        <f t="shared" si="80"/>
        <v>0.13019970170410894</v>
      </c>
      <c r="P83" s="9">
        <f t="shared" si="66"/>
        <v>6.4697557187948992E-3</v>
      </c>
      <c r="Q83" s="12">
        <f t="shared" si="67"/>
        <v>1.1645560293830819E-3</v>
      </c>
      <c r="R83" s="9">
        <f t="shared" si="68"/>
        <v>1.9710000000000002E-2</v>
      </c>
      <c r="S83" s="13">
        <f t="shared" si="69"/>
        <v>5.9084527112282181E-2</v>
      </c>
      <c r="T83" s="2">
        <f t="shared" si="70"/>
        <v>0.01</v>
      </c>
      <c r="U83" s="14">
        <f t="shared" si="71"/>
        <v>5.9084527112282178E-4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1.3190845271122822E-2</v>
      </c>
      <c r="AR83" s="9">
        <f t="shared" si="75"/>
        <v>10.950000000000001</v>
      </c>
      <c r="AS83" s="1">
        <f t="shared" si="76"/>
        <v>0.18</v>
      </c>
      <c r="AT83" s="1">
        <f t="shared" si="77"/>
        <v>7495.166666666667</v>
      </c>
      <c r="AU83" s="1">
        <f t="shared" si="78"/>
        <v>1305615.6511404151</v>
      </c>
    </row>
    <row r="84" spans="1:48" x14ac:dyDescent="0.15">
      <c r="C84" s="7">
        <v>11</v>
      </c>
      <c r="D84" s="8">
        <v>5.4971139901666701</v>
      </c>
      <c r="E84" s="10">
        <f t="shared" si="79"/>
        <v>8.2725428248387107</v>
      </c>
      <c r="F84" s="7" t="s">
        <v>85</v>
      </c>
      <c r="G84" s="1">
        <v>12</v>
      </c>
      <c r="H84" s="9">
        <f t="shared" si="61"/>
        <v>5.4971139901666701</v>
      </c>
      <c r="I84" s="9">
        <f t="shared" si="62"/>
        <v>278.64711399016664</v>
      </c>
      <c r="J84" s="9">
        <f t="shared" si="63"/>
        <v>3.5205790771636068E-2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0.23322994598531405</v>
      </c>
      <c r="P84" s="9">
        <f t="shared" si="66"/>
        <v>8.2110446800389477E-3</v>
      </c>
      <c r="Q84" s="12">
        <f t="shared" si="67"/>
        <v>1.4779880424070106E-3</v>
      </c>
      <c r="R84" s="9">
        <f t="shared" si="68"/>
        <v>1.9710000000000002E-2</v>
      </c>
      <c r="S84" s="13">
        <f t="shared" si="69"/>
        <v>7.498670940674837E-2</v>
      </c>
      <c r="T84" s="2">
        <f t="shared" si="70"/>
        <v>0.01</v>
      </c>
      <c r="U84" s="14">
        <f t="shared" si="71"/>
        <v>7.4986709406748371E-4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1.3349867094067484E-2</v>
      </c>
      <c r="AR84" s="9">
        <f t="shared" si="75"/>
        <v>10.950000000000001</v>
      </c>
      <c r="AS84" s="1">
        <f t="shared" si="76"/>
        <v>0.18</v>
      </c>
      <c r="AT84" s="1">
        <f t="shared" si="77"/>
        <v>7495.166666666667</v>
      </c>
      <c r="AU84" s="1">
        <f t="shared" si="78"/>
        <v>1321355.4598215125</v>
      </c>
      <c r="AV84" s="1">
        <f>SUM(AU73:AU84)</f>
        <v>21250478.523149949</v>
      </c>
    </row>
    <row r="85" spans="1:48" x14ac:dyDescent="0.15">
      <c r="C85" s="7">
        <v>12</v>
      </c>
      <c r="D85" s="8">
        <v>-2.26599330206452</v>
      </c>
      <c r="E85" s="10">
        <f t="shared" si="79"/>
        <v>5.4971139901666701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2.7813910501935499</v>
      </c>
      <c r="E89" s="7"/>
      <c r="F89" s="7"/>
      <c r="G89" s="1">
        <v>1</v>
      </c>
      <c r="H89" s="9">
        <f t="shared" ref="H89:H100" si="81">E90</f>
        <v>2.7813910501935499</v>
      </c>
      <c r="I89" s="9">
        <f t="shared" ref="I89:I100" si="82">H89+273.15</f>
        <v>275.93139105019355</v>
      </c>
      <c r="J89" s="9">
        <f t="shared" ref="J89:J100" si="83">EXP(($C$15*(I89-$C$13))/($C$16*I89*$C$13))</f>
        <v>2.4960634817690047E-2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0.13242303188242055</v>
      </c>
      <c r="Q89" s="12">
        <f t="shared" ref="Q89:Q100" si="87">P89*$B$91</f>
        <v>5.9590364347089246E-2</v>
      </c>
      <c r="R89" s="9">
        <f t="shared" ref="R89:R100" si="88">L89*$B$91</f>
        <v>2.3873737500000001</v>
      </c>
      <c r="S89" s="13">
        <f t="shared" ref="S89:S100" si="89">Q89/R89</f>
        <v>2.4960634817690043E-2</v>
      </c>
      <c r="T89" s="2">
        <f t="shared" ref="T89:T100" si="90">$B$90/100</f>
        <v>0.51</v>
      </c>
      <c r="U89" s="14">
        <f t="shared" ref="U89:U100" si="91">S89*T89</f>
        <v>1.2729923757021921E-2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3.4175072012742107E-2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965108.16666666663</v>
      </c>
      <c r="AN89" s="1">
        <f t="shared" ref="AN89:AN100" si="96">AM89*10000*AK89*AJ89</f>
        <v>3431019240.0029573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-0.69668137558064502</v>
      </c>
      <c r="E90" s="10">
        <f t="shared" ref="E90:E101" si="97">D89</f>
        <v>2.7813910501935499</v>
      </c>
      <c r="F90" s="7" t="s">
        <v>83</v>
      </c>
      <c r="G90" s="1">
        <v>2</v>
      </c>
      <c r="H90" s="9">
        <f t="shared" si="81"/>
        <v>-0.69668137558064502</v>
      </c>
      <c r="I90" s="9">
        <f t="shared" si="82"/>
        <v>272.45331862441935</v>
      </c>
      <c r="J90" s="9">
        <f t="shared" si="83"/>
        <v>1.590820242255717E-2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10.478126968117579</v>
      </c>
      <c r="P90" s="9">
        <f t="shared" si="86"/>
        <v>0.16668816481806967</v>
      </c>
      <c r="Q90" s="12">
        <f t="shared" si="87"/>
        <v>7.5009674168131354E-2</v>
      </c>
      <c r="R90" s="9">
        <f t="shared" si="88"/>
        <v>2.3873737500000001</v>
      </c>
      <c r="S90" s="13">
        <f t="shared" si="89"/>
        <v>3.1419326013838997E-2</v>
      </c>
      <c r="T90" s="2">
        <f t="shared" si="90"/>
        <v>0.51</v>
      </c>
      <c r="U90" s="14">
        <f t="shared" si="91"/>
        <v>1.6023856267057889E-2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3.5168192664517955E-2</v>
      </c>
      <c r="AK90" s="9">
        <f t="shared" si="93"/>
        <v>10.4025</v>
      </c>
      <c r="AL90" s="1">
        <f t="shared" si="94"/>
        <v>0.45</v>
      </c>
      <c r="AM90" s="17">
        <f t="shared" si="95"/>
        <v>965108.16666666663</v>
      </c>
      <c r="AN90" s="1">
        <f t="shared" si="96"/>
        <v>3530723962.2817211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-5.7325596046551697</v>
      </c>
      <c r="E91" s="10">
        <f t="shared" si="97"/>
        <v>-0.69668137558064502</v>
      </c>
      <c r="F91" s="7" t="s">
        <v>83</v>
      </c>
      <c r="G91" s="1">
        <v>3</v>
      </c>
      <c r="H91" s="9">
        <f t="shared" si="81"/>
        <v>-5.7325596046551697</v>
      </c>
      <c r="I91" s="9">
        <f t="shared" si="82"/>
        <v>267.41744039534478</v>
      </c>
      <c r="J91" s="9">
        <f t="shared" si="83"/>
        <v>8.1160534631484049E-3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15.616713803299509</v>
      </c>
      <c r="P91" s="9">
        <f t="shared" si="86"/>
        <v>0.12674608414626648</v>
      </c>
      <c r="Q91" s="12">
        <f t="shared" si="87"/>
        <v>5.7035737865819919E-2</v>
      </c>
      <c r="R91" s="9">
        <f t="shared" si="88"/>
        <v>2.3873737500000001</v>
      </c>
      <c r="S91" s="13">
        <f t="shared" si="89"/>
        <v>2.3890577613086311E-2</v>
      </c>
      <c r="T91" s="2">
        <f t="shared" si="90"/>
        <v>0.51</v>
      </c>
      <c r="U91" s="14">
        <f t="shared" si="91"/>
        <v>1.2184194582674019E-2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3.4010534666676216E-2</v>
      </c>
      <c r="AK91" s="9">
        <f t="shared" si="93"/>
        <v>10.4025</v>
      </c>
      <c r="AL91" s="1">
        <f t="shared" si="94"/>
        <v>0.45</v>
      </c>
      <c r="AM91" s="17">
        <f t="shared" si="95"/>
        <v>965108.16666666663</v>
      </c>
      <c r="AN91" s="1">
        <f t="shared" si="96"/>
        <v>3414500451.1079226</v>
      </c>
    </row>
    <row r="92" spans="1:48" x14ac:dyDescent="0.15">
      <c r="C92" s="7">
        <v>3</v>
      </c>
      <c r="D92" s="8">
        <v>4.8028328967741896</v>
      </c>
      <c r="E92" s="10">
        <f t="shared" si="97"/>
        <v>-5.7325596046551697</v>
      </c>
      <c r="F92" s="7" t="s">
        <v>83</v>
      </c>
      <c r="G92" s="1">
        <v>4</v>
      </c>
      <c r="H92" s="9">
        <f t="shared" si="81"/>
        <v>4.8028328967741896</v>
      </c>
      <c r="I92" s="9">
        <f t="shared" si="82"/>
        <v>277.95283289677417</v>
      </c>
      <c r="J92" s="9">
        <f t="shared" si="83"/>
        <v>3.2263237588662008E-2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20.795242719153244</v>
      </c>
      <c r="P92" s="9">
        <f t="shared" si="86"/>
        <v>0.67092185656193493</v>
      </c>
      <c r="Q92" s="12">
        <f t="shared" si="87"/>
        <v>0.30191483545287073</v>
      </c>
      <c r="R92" s="9">
        <f t="shared" si="88"/>
        <v>2.3873737500000001</v>
      </c>
      <c r="S92" s="13">
        <f t="shared" si="89"/>
        <v>0.12646316290143961</v>
      </c>
      <c r="T92" s="2">
        <f t="shared" si="90"/>
        <v>0.51</v>
      </c>
      <c r="U92" s="14">
        <f t="shared" si="91"/>
        <v>6.4496213079734202E-2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4.9782608243539861E-2</v>
      </c>
      <c r="AK92" s="9">
        <f t="shared" si="93"/>
        <v>10.4025</v>
      </c>
      <c r="AL92" s="1">
        <f t="shared" si="94"/>
        <v>0.45</v>
      </c>
      <c r="AM92" s="17">
        <f t="shared" si="95"/>
        <v>965108.16666666663</v>
      </c>
      <c r="AN92" s="1">
        <f t="shared" si="96"/>
        <v>4997943724.520339</v>
      </c>
    </row>
    <row r="93" spans="1:48" x14ac:dyDescent="0.15">
      <c r="C93" s="7">
        <v>4</v>
      </c>
      <c r="D93" s="8">
        <v>8.9633455805000004</v>
      </c>
      <c r="E93" s="10">
        <f t="shared" si="97"/>
        <v>4.8028328967741896</v>
      </c>
      <c r="F93" s="7" t="s">
        <v>83</v>
      </c>
      <c r="G93" s="1">
        <v>5</v>
      </c>
      <c r="H93" s="9">
        <f t="shared" si="81"/>
        <v>8.9633455805000004</v>
      </c>
      <c r="I93" s="9">
        <f t="shared" si="82"/>
        <v>282.11334558049998</v>
      </c>
      <c r="J93" s="9">
        <f t="shared" si="83"/>
        <v>5.4084328009945865E-2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19.118104819461742</v>
      </c>
      <c r="O93" s="9">
        <f t="shared" si="98"/>
        <v>6.3114910431295677</v>
      </c>
      <c r="P93" s="9">
        <f t="shared" si="86"/>
        <v>0.34135275180845492</v>
      </c>
      <c r="Q93" s="12">
        <f t="shared" si="87"/>
        <v>0.15360873831380473</v>
      </c>
      <c r="R93" s="9">
        <f t="shared" si="88"/>
        <v>2.3873737500000001</v>
      </c>
      <c r="S93" s="13">
        <f t="shared" si="89"/>
        <v>6.4342140946219553E-2</v>
      </c>
      <c r="T93" s="2">
        <f t="shared" si="90"/>
        <v>0.51</v>
      </c>
      <c r="U93" s="14">
        <f t="shared" si="91"/>
        <v>3.2814491882571975E-2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3.2804569302595454E-2</v>
      </c>
      <c r="AK93" s="9">
        <f t="shared" si="93"/>
        <v>10.4025</v>
      </c>
      <c r="AL93" s="1">
        <f t="shared" si="94"/>
        <v>0.45</v>
      </c>
      <c r="AM93" s="17">
        <f t="shared" si="95"/>
        <v>965108.16666666663</v>
      </c>
      <c r="AN93" s="1">
        <f t="shared" si="96"/>
        <v>3293427103.6868687</v>
      </c>
    </row>
    <row r="94" spans="1:48" x14ac:dyDescent="0.15">
      <c r="C94" s="7">
        <v>5</v>
      </c>
      <c r="D94" s="8">
        <v>14.633055197193499</v>
      </c>
      <c r="E94" s="10">
        <f t="shared" si="97"/>
        <v>8.9633455805000004</v>
      </c>
      <c r="F94" s="7" t="s">
        <v>85</v>
      </c>
      <c r="G94" s="1">
        <v>6</v>
      </c>
      <c r="H94" s="9">
        <f t="shared" si="81"/>
        <v>14.633055197193499</v>
      </c>
      <c r="I94" s="9">
        <f t="shared" si="82"/>
        <v>287.78305519719345</v>
      </c>
      <c r="J94" s="9">
        <f t="shared" si="83"/>
        <v>0.10675231022466847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11.275413291321113</v>
      </c>
      <c r="P94" s="9">
        <f t="shared" si="86"/>
        <v>1.2036764175864616</v>
      </c>
      <c r="Q94" s="12">
        <f t="shared" si="87"/>
        <v>0.54165438791390774</v>
      </c>
      <c r="R94" s="9">
        <f t="shared" si="88"/>
        <v>2.3873737500000001</v>
      </c>
      <c r="S94" s="13">
        <f t="shared" si="89"/>
        <v>0.22688294529246111</v>
      </c>
      <c r="T94" s="2">
        <f t="shared" si="90"/>
        <v>0.51</v>
      </c>
      <c r="U94" s="14">
        <f t="shared" si="91"/>
        <v>0.11571030209915517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6.1015656082895289E-2</v>
      </c>
      <c r="AK94" s="9">
        <f t="shared" si="93"/>
        <v>10.4025</v>
      </c>
      <c r="AL94" s="1">
        <f t="shared" si="94"/>
        <v>0.45</v>
      </c>
      <c r="AM94" s="17">
        <f t="shared" si="95"/>
        <v>965108.16666666663</v>
      </c>
      <c r="AN94" s="1">
        <f t="shared" si="96"/>
        <v>6125689797.6327019</v>
      </c>
    </row>
    <row r="95" spans="1:48" x14ac:dyDescent="0.15">
      <c r="C95" s="7">
        <v>6</v>
      </c>
      <c r="D95" s="8">
        <v>16.355811429300001</v>
      </c>
      <c r="E95" s="10">
        <f t="shared" si="97"/>
        <v>14.633055197193499</v>
      </c>
      <c r="F95" s="7" t="s">
        <v>83</v>
      </c>
      <c r="G95" s="1">
        <v>7</v>
      </c>
      <c r="H95" s="9">
        <f t="shared" si="81"/>
        <v>16.355811429300001</v>
      </c>
      <c r="I95" s="9">
        <f t="shared" si="82"/>
        <v>289.50581142929997</v>
      </c>
      <c r="J95" s="9">
        <f t="shared" si="83"/>
        <v>0.13056161725269116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15.377011873734652</v>
      </c>
      <c r="P95" s="9">
        <f t="shared" si="86"/>
        <v>2.007647538748631</v>
      </c>
      <c r="Q95" s="12">
        <f t="shared" si="87"/>
        <v>0.90344139243688393</v>
      </c>
      <c r="R95" s="9">
        <f t="shared" si="88"/>
        <v>2.3873737500000001</v>
      </c>
      <c r="S95" s="13">
        <f t="shared" si="89"/>
        <v>0.37842478264531637</v>
      </c>
      <c r="T95" s="2">
        <f t="shared" si="90"/>
        <v>0.51</v>
      </c>
      <c r="U95" s="14">
        <f t="shared" si="91"/>
        <v>0.19299663914911136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0.10464348670345708</v>
      </c>
      <c r="AK95" s="9">
        <f t="shared" si="93"/>
        <v>10.4025</v>
      </c>
      <c r="AL95" s="1">
        <f t="shared" si="94"/>
        <v>0.45</v>
      </c>
      <c r="AM95" s="17">
        <f t="shared" si="95"/>
        <v>965108.16666666663</v>
      </c>
      <c r="AN95" s="1">
        <f t="shared" si="96"/>
        <v>10505722302.11219</v>
      </c>
    </row>
    <row r="96" spans="1:48" x14ac:dyDescent="0.15">
      <c r="C96" s="7">
        <v>7</v>
      </c>
      <c r="D96" s="8">
        <v>19.6009714854839</v>
      </c>
      <c r="E96" s="10">
        <f t="shared" si="97"/>
        <v>16.355811429300001</v>
      </c>
      <c r="F96" s="7" t="s">
        <v>83</v>
      </c>
      <c r="G96" s="1">
        <v>8</v>
      </c>
      <c r="H96" s="9">
        <f t="shared" si="81"/>
        <v>19.6009714854839</v>
      </c>
      <c r="I96" s="9">
        <f t="shared" si="82"/>
        <v>292.75097148548389</v>
      </c>
      <c r="J96" s="9">
        <f t="shared" si="83"/>
        <v>0.18955187779606386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18.674639334986022</v>
      </c>
      <c r="P96" s="9">
        <f t="shared" si="86"/>
        <v>3.5398129531108378</v>
      </c>
      <c r="Q96" s="12">
        <f t="shared" si="87"/>
        <v>1.592915828899877</v>
      </c>
      <c r="R96" s="9">
        <f t="shared" si="88"/>
        <v>2.3873737500000001</v>
      </c>
      <c r="S96" s="13">
        <f t="shared" si="89"/>
        <v>0.66722515856592501</v>
      </c>
      <c r="T96" s="2">
        <f t="shared" si="90"/>
        <v>0.51</v>
      </c>
      <c r="U96" s="14">
        <f t="shared" si="91"/>
        <v>0.34028483086862177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0.14905087650688947</v>
      </c>
      <c r="AK96" s="9">
        <f t="shared" si="93"/>
        <v>10.4025</v>
      </c>
      <c r="AL96" s="1">
        <f t="shared" si="94"/>
        <v>0.45</v>
      </c>
      <c r="AM96" s="17">
        <f t="shared" si="95"/>
        <v>965108.16666666663</v>
      </c>
      <c r="AN96" s="1">
        <f t="shared" si="96"/>
        <v>14964018944.679018</v>
      </c>
    </row>
    <row r="97" spans="1:50" x14ac:dyDescent="0.15">
      <c r="C97" s="7">
        <v>8</v>
      </c>
      <c r="D97" s="8">
        <v>18.414226052580599</v>
      </c>
      <c r="E97" s="10">
        <f t="shared" si="97"/>
        <v>19.6009714854839</v>
      </c>
      <c r="F97" s="7" t="s">
        <v>83</v>
      </c>
      <c r="G97" s="1">
        <v>9</v>
      </c>
      <c r="H97" s="9">
        <f t="shared" si="81"/>
        <v>18.414226052580599</v>
      </c>
      <c r="I97" s="9">
        <f t="shared" si="82"/>
        <v>291.56422605258058</v>
      </c>
      <c r="J97" s="9">
        <f t="shared" si="83"/>
        <v>0.16555228013783205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20.440101381875181</v>
      </c>
      <c r="P97" s="9">
        <f t="shared" si="86"/>
        <v>3.3839053900178877</v>
      </c>
      <c r="Q97" s="12">
        <f t="shared" si="87"/>
        <v>1.5227574255080496</v>
      </c>
      <c r="R97" s="9">
        <f t="shared" si="88"/>
        <v>2.3873737500000001</v>
      </c>
      <c r="S97" s="13">
        <f t="shared" si="89"/>
        <v>0.63783788588110657</v>
      </c>
      <c r="T97" s="2">
        <f t="shared" si="90"/>
        <v>0.51</v>
      </c>
      <c r="U97" s="14">
        <f t="shared" si="91"/>
        <v>0.32529732179936438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0.14453214252250837</v>
      </c>
      <c r="AK97" s="9">
        <f t="shared" si="93"/>
        <v>10.4025</v>
      </c>
      <c r="AL97" s="1">
        <f t="shared" si="94"/>
        <v>0.45</v>
      </c>
      <c r="AM97" s="17">
        <f t="shared" si="95"/>
        <v>965108.16666666663</v>
      </c>
      <c r="AN97" s="1">
        <f t="shared" si="96"/>
        <v>14510358942.584911</v>
      </c>
    </row>
    <row r="98" spans="1:50" x14ac:dyDescent="0.15">
      <c r="C98" s="7">
        <v>9</v>
      </c>
      <c r="D98" s="8">
        <v>14.329862086866701</v>
      </c>
      <c r="E98" s="10">
        <f t="shared" si="97"/>
        <v>18.414226052580599</v>
      </c>
      <c r="F98" s="7" t="s">
        <v>83</v>
      </c>
      <c r="G98" s="1">
        <v>10</v>
      </c>
      <c r="H98" s="9">
        <f t="shared" si="81"/>
        <v>14.329862086866701</v>
      </c>
      <c r="I98" s="9">
        <f t="shared" si="82"/>
        <v>287.47986208686666</v>
      </c>
      <c r="J98" s="9">
        <f t="shared" si="83"/>
        <v>0.10301021973977197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22.361470991857296</v>
      </c>
      <c r="P98" s="9">
        <f t="shared" si="86"/>
        <v>2.3034600405757564</v>
      </c>
      <c r="Q98" s="12">
        <f t="shared" si="87"/>
        <v>1.0365570182590904</v>
      </c>
      <c r="R98" s="9">
        <f t="shared" si="88"/>
        <v>2.3873737500000001</v>
      </c>
      <c r="S98" s="13">
        <f t="shared" si="89"/>
        <v>0.434182967061228</v>
      </c>
      <c r="T98" s="2">
        <f t="shared" si="90"/>
        <v>0.51</v>
      </c>
      <c r="U98" s="14">
        <f t="shared" si="91"/>
        <v>0.22143331320122628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0.11001114393016972</v>
      </c>
      <c r="AK98" s="9">
        <f t="shared" si="93"/>
        <v>10.4025</v>
      </c>
      <c r="AL98" s="1">
        <f t="shared" si="94"/>
        <v>0.45</v>
      </c>
      <c r="AM98" s="17">
        <f t="shared" si="95"/>
        <v>965108.16666666663</v>
      </c>
      <c r="AN98" s="1">
        <f t="shared" si="96"/>
        <v>11044610273.196068</v>
      </c>
    </row>
    <row r="99" spans="1:50" x14ac:dyDescent="0.15">
      <c r="C99" s="7">
        <v>10</v>
      </c>
      <c r="D99" s="8">
        <v>8.2725428248387107</v>
      </c>
      <c r="E99" s="10">
        <f t="shared" si="97"/>
        <v>14.329862086866701</v>
      </c>
      <c r="F99" s="7" t="s">
        <v>83</v>
      </c>
      <c r="G99" s="1">
        <v>11</v>
      </c>
      <c r="H99" s="9">
        <f t="shared" si="81"/>
        <v>8.2725428248387107</v>
      </c>
      <c r="I99" s="9">
        <f t="shared" si="82"/>
        <v>281.42254282483867</v>
      </c>
      <c r="J99" s="9">
        <f t="shared" si="83"/>
        <v>4.9691017983267173E-2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19.05511040371746</v>
      </c>
      <c r="O99" s="9">
        <f t="shared" si="98"/>
        <v>6.3081755475640797</v>
      </c>
      <c r="P99" s="9">
        <f t="shared" si="86"/>
        <v>0.31345966457561292</v>
      </c>
      <c r="Q99" s="12">
        <f t="shared" si="87"/>
        <v>0.14105684905902582</v>
      </c>
      <c r="R99" s="9">
        <f t="shared" si="88"/>
        <v>2.3873737500000001</v>
      </c>
      <c r="S99" s="13">
        <f t="shared" si="89"/>
        <v>5.9084527112282195E-2</v>
      </c>
      <c r="T99" s="2">
        <f t="shared" si="90"/>
        <v>0.51</v>
      </c>
      <c r="U99" s="14">
        <f t="shared" si="91"/>
        <v>3.0133108827263919E-2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3.9422132311420069E-2</v>
      </c>
      <c r="AK99" s="9">
        <f t="shared" si="93"/>
        <v>10.4025</v>
      </c>
      <c r="AL99" s="1">
        <f t="shared" si="94"/>
        <v>0.45</v>
      </c>
      <c r="AM99" s="17">
        <f t="shared" si="95"/>
        <v>965108.16666666663</v>
      </c>
      <c r="AN99" s="1">
        <f t="shared" si="96"/>
        <v>3957799837.0272284</v>
      </c>
    </row>
    <row r="100" spans="1:50" x14ac:dyDescent="0.15">
      <c r="C100" s="7">
        <v>11</v>
      </c>
      <c r="D100" s="8">
        <v>5.4971139901666701</v>
      </c>
      <c r="E100" s="10">
        <f t="shared" si="97"/>
        <v>8.2725428248387107</v>
      </c>
      <c r="F100" s="7" t="s">
        <v>85</v>
      </c>
      <c r="G100" s="1">
        <v>12</v>
      </c>
      <c r="H100" s="9">
        <f t="shared" si="81"/>
        <v>5.4971139901666701</v>
      </c>
      <c r="I100" s="9">
        <f t="shared" si="82"/>
        <v>278.64711399016664</v>
      </c>
      <c r="J100" s="9">
        <f t="shared" si="83"/>
        <v>3.5205790771636068E-2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11.299990882988467</v>
      </c>
      <c r="P100" s="9">
        <f t="shared" si="86"/>
        <v>0.39782511474788707</v>
      </c>
      <c r="Q100" s="12">
        <f t="shared" si="87"/>
        <v>0.1790213016365492</v>
      </c>
      <c r="R100" s="9">
        <f t="shared" si="88"/>
        <v>2.3873737500000001</v>
      </c>
      <c r="S100" s="13">
        <f t="shared" si="89"/>
        <v>7.4986709406748397E-2</v>
      </c>
      <c r="T100" s="2">
        <f t="shared" si="90"/>
        <v>0.51</v>
      </c>
      <c r="U100" s="14">
        <f t="shared" si="91"/>
        <v>3.8243221797441683E-2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4.1867331371928669E-2</v>
      </c>
      <c r="AK100" s="9">
        <f t="shared" si="93"/>
        <v>10.4025</v>
      </c>
      <c r="AL100" s="1">
        <f t="shared" si="94"/>
        <v>0.45</v>
      </c>
      <c r="AM100" s="17">
        <f t="shared" si="95"/>
        <v>965108.16666666663</v>
      </c>
      <c r="AN100" s="1">
        <f t="shared" si="96"/>
        <v>4203286518.63873</v>
      </c>
      <c r="AO100" s="1">
        <f>SUM(AN89:AN100)</f>
        <v>83979101097.470642</v>
      </c>
    </row>
    <row r="101" spans="1:50" x14ac:dyDescent="0.15">
      <c r="C101" s="7">
        <v>12</v>
      </c>
      <c r="D101" s="8">
        <v>-2.26599330206452</v>
      </c>
      <c r="E101" s="10">
        <f t="shared" si="97"/>
        <v>5.4971139901666701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2.7813910501935499</v>
      </c>
      <c r="E105" s="7"/>
      <c r="F105" s="7"/>
      <c r="G105" s="1">
        <v>1</v>
      </c>
      <c r="H105" s="9">
        <f t="shared" ref="H105:H116" si="99">E106</f>
        <v>2.7813910501935499</v>
      </c>
      <c r="I105" s="9">
        <f t="shared" ref="I105:I116" si="100">H105+273.15</f>
        <v>275.93139105019355</v>
      </c>
      <c r="J105" s="9">
        <f t="shared" ref="J105:J116" si="101">EXP(($C$15*(I105-$C$13))/($C$16*I105*$C$13))</f>
        <v>2.4960634817690047E-2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1.6171750892165462E-2</v>
      </c>
      <c r="Q105" s="12">
        <f t="shared" ref="Q105:Q116" si="105">P105*$B$107</f>
        <v>4.8515252676496383E-3</v>
      </c>
      <c r="R105" s="9">
        <f t="shared" ref="R105:R116" si="106">L105*$B$107</f>
        <v>0.19436706250000002</v>
      </c>
      <c r="S105" s="13">
        <f t="shared" ref="S105:S116" si="107">Q105/R105</f>
        <v>2.496063481769005E-2</v>
      </c>
      <c r="T105" s="2">
        <f t="shared" ref="T105:T116" si="108">$B$106/100</f>
        <v>0.01</v>
      </c>
      <c r="U105" s="14">
        <f t="shared" ref="U105:U116" si="109">S105*T105</f>
        <v>2.4960634817690049E-4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5.7396063481769009E-3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18517.5</v>
      </c>
      <c r="AX105" s="1">
        <f t="shared" ref="AX105:AX116" si="116">AW105*10000*AV105*0.67*AU105*AT105</f>
        <v>13840823.625552073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-0.69668137558064502</v>
      </c>
      <c r="E106" s="10">
        <f t="shared" ref="E106:E117" si="117">D105</f>
        <v>2.7813910501935499</v>
      </c>
      <c r="F106" s="7" t="s">
        <v>83</v>
      </c>
      <c r="G106" s="1">
        <v>2</v>
      </c>
      <c r="H106" s="9">
        <f t="shared" si="99"/>
        <v>-0.69668137558064502</v>
      </c>
      <c r="I106" s="9">
        <f t="shared" si="100"/>
        <v>272.45331862441935</v>
      </c>
      <c r="J106" s="9">
        <f t="shared" si="101"/>
        <v>1.590820242255717E-2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1.2796086657745014</v>
      </c>
      <c r="P106" s="9">
        <f t="shared" si="104"/>
        <v>2.0356273676799069E-2</v>
      </c>
      <c r="Q106" s="12">
        <f t="shared" si="105"/>
        <v>6.106882103039721E-3</v>
      </c>
      <c r="R106" s="9">
        <f t="shared" si="106"/>
        <v>0.19436706250000002</v>
      </c>
      <c r="S106" s="13">
        <f t="shared" si="107"/>
        <v>3.1419326013838997E-2</v>
      </c>
      <c r="T106" s="2">
        <f t="shared" si="108"/>
        <v>0.01</v>
      </c>
      <c r="U106" s="14">
        <f t="shared" si="109"/>
        <v>3.1419326013838999E-4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5.80419326013839E-3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18517.5</v>
      </c>
      <c r="AX106" s="1">
        <f t="shared" si="116"/>
        <v>13996572.295887621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-5.7325596046551697</v>
      </c>
      <c r="E107" s="10">
        <f t="shared" si="117"/>
        <v>-0.69668137558064502</v>
      </c>
      <c r="F107" s="7" t="s">
        <v>83</v>
      </c>
      <c r="G107" s="1">
        <v>3</v>
      </c>
      <c r="H107" s="9">
        <f t="shared" si="99"/>
        <v>-5.7325596046551697</v>
      </c>
      <c r="I107" s="9">
        <f t="shared" si="100"/>
        <v>267.41744039534478</v>
      </c>
      <c r="J107" s="9">
        <f t="shared" si="101"/>
        <v>8.1160534631484049E-3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1.9071426004310359</v>
      </c>
      <c r="P107" s="9">
        <f t="shared" si="104"/>
        <v>1.5478471306946164E-2</v>
      </c>
      <c r="Q107" s="12">
        <f t="shared" si="105"/>
        <v>4.6435413920838491E-3</v>
      </c>
      <c r="R107" s="9">
        <f t="shared" si="106"/>
        <v>0.19436706250000002</v>
      </c>
      <c r="S107" s="13">
        <f t="shared" si="107"/>
        <v>2.3890577613086314E-2</v>
      </c>
      <c r="T107" s="2">
        <f t="shared" si="108"/>
        <v>0.01</v>
      </c>
      <c r="U107" s="14">
        <f t="shared" si="109"/>
        <v>2.3890577613086314E-4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5.728905776130863E-3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18517.5</v>
      </c>
      <c r="AX107" s="1">
        <f t="shared" si="116"/>
        <v>13815019.638066281</v>
      </c>
    </row>
    <row r="108" spans="1:50" x14ac:dyDescent="0.15">
      <c r="C108" s="7">
        <v>3</v>
      </c>
      <c r="D108" s="8">
        <v>4.8028328967741896</v>
      </c>
      <c r="E108" s="10">
        <f t="shared" si="117"/>
        <v>-5.7325596046551697</v>
      </c>
      <c r="F108" s="7" t="s">
        <v>83</v>
      </c>
      <c r="G108" s="1">
        <v>4</v>
      </c>
      <c r="H108" s="9">
        <f t="shared" si="99"/>
        <v>4.8028328967741896</v>
      </c>
      <c r="I108" s="9">
        <f t="shared" si="100"/>
        <v>277.95283289677417</v>
      </c>
      <c r="J108" s="9">
        <f t="shared" si="101"/>
        <v>3.2263237588662008E-2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2.5395543374574232</v>
      </c>
      <c r="P108" s="9">
        <f t="shared" si="104"/>
        <v>8.1934244958705979E-2</v>
      </c>
      <c r="Q108" s="12">
        <f t="shared" si="105"/>
        <v>2.4580273487611794E-2</v>
      </c>
      <c r="R108" s="9">
        <f t="shared" si="106"/>
        <v>0.19436706250000002</v>
      </c>
      <c r="S108" s="13">
        <f t="shared" si="107"/>
        <v>0.12646316290143961</v>
      </c>
      <c r="T108" s="2">
        <f t="shared" si="108"/>
        <v>0.01</v>
      </c>
      <c r="U108" s="14">
        <f t="shared" si="109"/>
        <v>1.2646316290143961E-3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6.7546316290143958E-3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18517.5</v>
      </c>
      <c r="AX108" s="1">
        <f t="shared" si="116"/>
        <v>16288515.16314517</v>
      </c>
    </row>
    <row r="109" spans="1:50" x14ac:dyDescent="0.15">
      <c r="C109" s="7">
        <v>4</v>
      </c>
      <c r="D109" s="8">
        <v>8.9633455805000004</v>
      </c>
      <c r="E109" s="10">
        <f t="shared" si="117"/>
        <v>4.8028328967741896</v>
      </c>
      <c r="F109" s="7" t="s">
        <v>83</v>
      </c>
      <c r="G109" s="1">
        <v>5</v>
      </c>
      <c r="H109" s="9">
        <f t="shared" si="99"/>
        <v>8.9633455805000004</v>
      </c>
      <c r="I109" s="9">
        <f t="shared" si="100"/>
        <v>282.11334558049998</v>
      </c>
      <c r="J109" s="9">
        <f t="shared" si="101"/>
        <v>5.4084328009945865E-2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2.334739087873781</v>
      </c>
      <c r="O109" s="9">
        <f t="shared" si="118"/>
        <v>0.77077121295826956</v>
      </c>
      <c r="P109" s="9">
        <f t="shared" si="104"/>
        <v>4.1686643102258884E-2</v>
      </c>
      <c r="Q109" s="12">
        <f t="shared" si="105"/>
        <v>1.2505992930677666E-2</v>
      </c>
      <c r="R109" s="9">
        <f t="shared" si="106"/>
        <v>0.19436706250000002</v>
      </c>
      <c r="S109" s="13">
        <f t="shared" si="107"/>
        <v>6.4342140946219553E-2</v>
      </c>
      <c r="T109" s="2">
        <f t="shared" si="108"/>
        <v>0.01</v>
      </c>
      <c r="U109" s="14">
        <f t="shared" si="109"/>
        <v>6.4342140946219552E-4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6.1334214094621959E-3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18517.5</v>
      </c>
      <c r="AX109" s="1">
        <f t="shared" si="116"/>
        <v>14790492.378717886</v>
      </c>
    </row>
    <row r="110" spans="1:50" x14ac:dyDescent="0.15">
      <c r="C110" s="7">
        <v>5</v>
      </c>
      <c r="D110" s="8">
        <v>14.633055197193499</v>
      </c>
      <c r="E110" s="10">
        <f t="shared" si="117"/>
        <v>8.9633455805000004</v>
      </c>
      <c r="F110" s="7" t="s">
        <v>85</v>
      </c>
      <c r="G110" s="1">
        <v>6</v>
      </c>
      <c r="H110" s="9">
        <f t="shared" si="99"/>
        <v>14.633055197193499</v>
      </c>
      <c r="I110" s="9">
        <f t="shared" si="100"/>
        <v>287.78305519719345</v>
      </c>
      <c r="J110" s="9">
        <f t="shared" si="101"/>
        <v>0.10675231022466847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1.3769747781893442</v>
      </c>
      <c r="P110" s="9">
        <f t="shared" si="104"/>
        <v>0.14699523869281292</v>
      </c>
      <c r="Q110" s="12">
        <f t="shared" si="105"/>
        <v>4.4098571607843876E-2</v>
      </c>
      <c r="R110" s="9">
        <f t="shared" si="106"/>
        <v>0.19436706250000002</v>
      </c>
      <c r="S110" s="13">
        <f t="shared" si="107"/>
        <v>0.22688294529246111</v>
      </c>
      <c r="T110" s="2">
        <f t="shared" si="108"/>
        <v>0.01</v>
      </c>
      <c r="U110" s="14">
        <f t="shared" si="109"/>
        <v>2.268829452924611E-3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7.7588294529246111E-3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18517.5</v>
      </c>
      <c r="AX110" s="1">
        <f t="shared" si="116"/>
        <v>18710096.735602535</v>
      </c>
    </row>
    <row r="111" spans="1:50" x14ac:dyDescent="0.15">
      <c r="C111" s="7">
        <v>6</v>
      </c>
      <c r="D111" s="8">
        <v>16.355811429300001</v>
      </c>
      <c r="E111" s="10">
        <f t="shared" si="117"/>
        <v>14.633055197193499</v>
      </c>
      <c r="F111" s="7" t="s">
        <v>83</v>
      </c>
      <c r="G111" s="1">
        <v>7</v>
      </c>
      <c r="H111" s="9">
        <f t="shared" si="99"/>
        <v>16.355811429300001</v>
      </c>
      <c r="I111" s="9">
        <f t="shared" si="100"/>
        <v>289.50581142929997</v>
      </c>
      <c r="J111" s="9">
        <f t="shared" si="101"/>
        <v>0.13056161725269116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1.8778697478298649</v>
      </c>
      <c r="P111" s="9">
        <f t="shared" si="104"/>
        <v>0.24517771126657051</v>
      </c>
      <c r="Q111" s="12">
        <f t="shared" si="105"/>
        <v>7.3553313379971147E-2</v>
      </c>
      <c r="R111" s="9">
        <f t="shared" si="106"/>
        <v>0.19436706250000002</v>
      </c>
      <c r="S111" s="13">
        <f t="shared" si="107"/>
        <v>0.37842478264531648</v>
      </c>
      <c r="T111" s="2">
        <f t="shared" si="108"/>
        <v>0.01</v>
      </c>
      <c r="U111" s="14">
        <f t="shared" si="109"/>
        <v>3.7842478264531647E-3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1.3734247826453164E-2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18517.5</v>
      </c>
      <c r="AX111" s="1">
        <f t="shared" si="116"/>
        <v>33119571.319719587</v>
      </c>
    </row>
    <row r="112" spans="1:50" x14ac:dyDescent="0.15">
      <c r="C112" s="7">
        <v>7</v>
      </c>
      <c r="D112" s="8">
        <v>19.6009714854839</v>
      </c>
      <c r="E112" s="10">
        <f t="shared" si="117"/>
        <v>16.355811429300001</v>
      </c>
      <c r="F112" s="7" t="s">
        <v>83</v>
      </c>
      <c r="G112" s="1">
        <v>8</v>
      </c>
      <c r="H112" s="9">
        <f t="shared" si="99"/>
        <v>19.6009714854839</v>
      </c>
      <c r="I112" s="9">
        <f t="shared" si="100"/>
        <v>292.75097148548389</v>
      </c>
      <c r="J112" s="9">
        <f t="shared" si="101"/>
        <v>0.18955187779606386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2.2805822448966278</v>
      </c>
      <c r="P112" s="9">
        <f t="shared" si="104"/>
        <v>0.43228864698851854</v>
      </c>
      <c r="Q112" s="12">
        <f t="shared" si="105"/>
        <v>0.12968659409655556</v>
      </c>
      <c r="R112" s="9">
        <f t="shared" si="106"/>
        <v>0.19436706250000002</v>
      </c>
      <c r="S112" s="13">
        <f t="shared" si="107"/>
        <v>0.6672251585659249</v>
      </c>
      <c r="T112" s="2">
        <f t="shared" si="108"/>
        <v>0.01</v>
      </c>
      <c r="U112" s="14">
        <f t="shared" si="109"/>
        <v>6.6722515856592491E-3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1.6622251585659248E-2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18517.5</v>
      </c>
      <c r="AX112" s="1">
        <f t="shared" si="116"/>
        <v>40083873.091704242</v>
      </c>
    </row>
    <row r="113" spans="1:53" x14ac:dyDescent="0.15">
      <c r="C113" s="7">
        <v>8</v>
      </c>
      <c r="D113" s="8">
        <v>18.414226052580599</v>
      </c>
      <c r="E113" s="10">
        <f t="shared" si="117"/>
        <v>19.6009714854839</v>
      </c>
      <c r="F113" s="7" t="s">
        <v>83</v>
      </c>
      <c r="G113" s="1">
        <v>9</v>
      </c>
      <c r="H113" s="9">
        <f t="shared" si="99"/>
        <v>18.414226052580599</v>
      </c>
      <c r="I113" s="9">
        <f t="shared" si="100"/>
        <v>291.56422605258058</v>
      </c>
      <c r="J113" s="9">
        <f t="shared" si="101"/>
        <v>0.16555228013783205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2.4961838062414428</v>
      </c>
      <c r="P113" s="9">
        <f t="shared" si="104"/>
        <v>0.41324892076640318</v>
      </c>
      <c r="Q113" s="12">
        <f t="shared" si="105"/>
        <v>0.12397467622992095</v>
      </c>
      <c r="R113" s="9">
        <f t="shared" si="106"/>
        <v>0.19436706250000002</v>
      </c>
      <c r="S113" s="13">
        <f t="shared" si="107"/>
        <v>0.63783788588110668</v>
      </c>
      <c r="T113" s="2">
        <f t="shared" si="108"/>
        <v>0.01</v>
      </c>
      <c r="U113" s="14">
        <f t="shared" si="109"/>
        <v>6.3783788588110671E-3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1.6328378858811068E-2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18517.5</v>
      </c>
      <c r="AX113" s="1">
        <f t="shared" si="116"/>
        <v>39375211.149765022</v>
      </c>
    </row>
    <row r="114" spans="1:53" x14ac:dyDescent="0.15">
      <c r="C114" s="7">
        <v>9</v>
      </c>
      <c r="D114" s="8">
        <v>14.329862086866701</v>
      </c>
      <c r="E114" s="10">
        <f t="shared" si="117"/>
        <v>18.414226052580599</v>
      </c>
      <c r="F114" s="7" t="s">
        <v>83</v>
      </c>
      <c r="G114" s="1">
        <v>10</v>
      </c>
      <c r="H114" s="9">
        <f t="shared" si="99"/>
        <v>14.329862086866701</v>
      </c>
      <c r="I114" s="9">
        <f t="shared" si="100"/>
        <v>287.47986208686666</v>
      </c>
      <c r="J114" s="9">
        <f t="shared" si="101"/>
        <v>0.10301021973977197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2.7308250938083729</v>
      </c>
      <c r="P114" s="9">
        <f t="shared" si="104"/>
        <v>0.2813028929840839</v>
      </c>
      <c r="Q114" s="12">
        <f t="shared" si="105"/>
        <v>8.4390867895225166E-2</v>
      </c>
      <c r="R114" s="9">
        <f t="shared" si="106"/>
        <v>0.19436706250000002</v>
      </c>
      <c r="S114" s="13">
        <f t="shared" si="107"/>
        <v>0.43418296706122805</v>
      </c>
      <c r="T114" s="2">
        <f t="shared" si="108"/>
        <v>0.01</v>
      </c>
      <c r="U114" s="14">
        <f t="shared" si="109"/>
        <v>4.3418296706122803E-3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1.429182967061228E-2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18517.5</v>
      </c>
      <c r="AX114" s="1">
        <f t="shared" si="116"/>
        <v>34464156.905152231</v>
      </c>
    </row>
    <row r="115" spans="1:53" x14ac:dyDescent="0.15">
      <c r="C115" s="7">
        <v>10</v>
      </c>
      <c r="D115" s="8">
        <v>8.2725428248387107</v>
      </c>
      <c r="E115" s="10">
        <f t="shared" si="117"/>
        <v>14.329862086866701</v>
      </c>
      <c r="F115" s="7" t="s">
        <v>83</v>
      </c>
      <c r="G115" s="1">
        <v>11</v>
      </c>
      <c r="H115" s="9">
        <f t="shared" si="99"/>
        <v>8.2725428248387107</v>
      </c>
      <c r="I115" s="9">
        <f t="shared" si="100"/>
        <v>281.42254282483867</v>
      </c>
      <c r="J115" s="9">
        <f t="shared" si="101"/>
        <v>4.9691017983267173E-2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2.3270460907830746</v>
      </c>
      <c r="O115" s="9">
        <f t="shared" si="118"/>
        <v>0.77036631837454816</v>
      </c>
      <c r="P115" s="9">
        <f t="shared" si="104"/>
        <v>3.8280286580052995E-2</v>
      </c>
      <c r="Q115" s="12">
        <f t="shared" si="105"/>
        <v>1.1484085974015899E-2</v>
      </c>
      <c r="R115" s="9">
        <f t="shared" si="106"/>
        <v>0.19436706250000002</v>
      </c>
      <c r="S115" s="13">
        <f t="shared" si="107"/>
        <v>5.9084527112282195E-2</v>
      </c>
      <c r="T115" s="2">
        <f t="shared" si="108"/>
        <v>0.01</v>
      </c>
      <c r="U115" s="14">
        <f t="shared" si="109"/>
        <v>5.90845271122822E-4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6.0808452711228218E-3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18517.5</v>
      </c>
      <c r="AX115" s="1">
        <f t="shared" si="116"/>
        <v>14663707.19284899</v>
      </c>
    </row>
    <row r="116" spans="1:53" x14ac:dyDescent="0.15">
      <c r="C116" s="7">
        <v>11</v>
      </c>
      <c r="D116" s="8">
        <v>5.4971139901666701</v>
      </c>
      <c r="E116" s="10">
        <f t="shared" si="117"/>
        <v>8.2725428248387107</v>
      </c>
      <c r="F116" s="7" t="s">
        <v>85</v>
      </c>
      <c r="G116" s="1">
        <v>12</v>
      </c>
      <c r="H116" s="9">
        <f t="shared" si="99"/>
        <v>5.4971139901666701</v>
      </c>
      <c r="I116" s="9">
        <f t="shared" si="100"/>
        <v>278.64711399016664</v>
      </c>
      <c r="J116" s="9">
        <f t="shared" si="101"/>
        <v>3.5205790771636068E-2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1.3799762401278288</v>
      </c>
      <c r="P116" s="9">
        <f t="shared" si="104"/>
        <v>4.8583154779769357E-2</v>
      </c>
      <c r="Q116" s="12">
        <f t="shared" si="105"/>
        <v>1.4574946433930806E-2</v>
      </c>
      <c r="R116" s="9">
        <f t="shared" si="106"/>
        <v>0.19436706250000002</v>
      </c>
      <c r="S116" s="13">
        <f t="shared" si="107"/>
        <v>7.4986709406748397E-2</v>
      </c>
      <c r="T116" s="2">
        <f t="shared" si="108"/>
        <v>0.01</v>
      </c>
      <c r="U116" s="14">
        <f t="shared" si="109"/>
        <v>7.4986709406748404E-4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6.2398670940674843E-3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18517.5</v>
      </c>
      <c r="AX116" s="1">
        <f t="shared" si="116"/>
        <v>15047181.75024437</v>
      </c>
      <c r="AY116" s="1">
        <f>SUM(AX105:AX116)</f>
        <v>268195221.24640599</v>
      </c>
    </row>
    <row r="117" spans="1:53" x14ac:dyDescent="0.15">
      <c r="C117" s="7">
        <v>12</v>
      </c>
      <c r="D117" s="8">
        <v>-2.26599330206452</v>
      </c>
      <c r="E117" s="10">
        <f t="shared" si="117"/>
        <v>5.4971139901666701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2.7813910501935499</v>
      </c>
      <c r="E121" s="7"/>
      <c r="F121" s="7"/>
      <c r="G121" s="1">
        <v>1</v>
      </c>
      <c r="H121" s="9">
        <f t="shared" ref="H121:H132" si="119">E122</f>
        <v>2.7813910501935499</v>
      </c>
      <c r="I121" s="9">
        <f t="shared" ref="I121:I132" si="120">H121+273.15</f>
        <v>275.93139105019355</v>
      </c>
      <c r="J121" s="9">
        <f t="shared" ref="J121:J132" si="121">EXP(($C$15*(I121-$C$13))/($C$16*I121*$C$13))</f>
        <v>2.4960634817690047E-2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7.1062927325963561E-3</v>
      </c>
      <c r="Q121" s="12">
        <f t="shared" ref="Q121:Q132" si="125">P121*$B$123</f>
        <v>2.3450766017567978E-3</v>
      </c>
      <c r="R121" s="9">
        <f t="shared" ref="R121:R132" si="126">L121*$B$123</f>
        <v>9.3951000000000007E-2</v>
      </c>
      <c r="S121" s="13">
        <f t="shared" ref="S121:S132" si="127">Q121/R121</f>
        <v>2.4960634817690047E-2</v>
      </c>
      <c r="T121" s="2">
        <f t="shared" ref="T121:T132" si="128">$B$122/100</f>
        <v>0.01</v>
      </c>
      <c r="U121" s="14">
        <f t="shared" ref="U121:U132" si="129">S121*T121</f>
        <v>2.4960634817690049E-4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5.7396063481769009E-3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-0.69668137558064502</v>
      </c>
      <c r="E122" s="10">
        <f t="shared" ref="E122:E133" si="139">D121</f>
        <v>2.7813910501935499</v>
      </c>
      <c r="F122" s="7" t="s">
        <v>83</v>
      </c>
      <c r="G122" s="1">
        <v>2</v>
      </c>
      <c r="H122" s="9">
        <f t="shared" si="119"/>
        <v>-0.69668137558064502</v>
      </c>
      <c r="I122" s="9">
        <f t="shared" si="120"/>
        <v>272.45331862441935</v>
      </c>
      <c r="J122" s="9">
        <f t="shared" si="121"/>
        <v>1.590820242255717E-2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0.56229370726740369</v>
      </c>
      <c r="P122" s="9">
        <f t="shared" si="124"/>
        <v>8.945082116139964E-3</v>
      </c>
      <c r="Q122" s="12">
        <f t="shared" si="125"/>
        <v>2.9518770983261882E-3</v>
      </c>
      <c r="R122" s="9">
        <f t="shared" si="126"/>
        <v>9.3951000000000007E-2</v>
      </c>
      <c r="S122" s="13">
        <f t="shared" si="127"/>
        <v>3.1419326013839004E-2</v>
      </c>
      <c r="T122" s="2">
        <f t="shared" si="128"/>
        <v>0.01</v>
      </c>
      <c r="U122" s="14">
        <f t="shared" si="129"/>
        <v>3.1419326013839004E-4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5.80419326013839E-3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-5.7325596046551697</v>
      </c>
      <c r="E123" s="10">
        <f t="shared" si="139"/>
        <v>-0.69668137558064502</v>
      </c>
      <c r="F123" s="7" t="s">
        <v>83</v>
      </c>
      <c r="G123" s="1">
        <v>3</v>
      </c>
      <c r="H123" s="9">
        <f t="shared" si="119"/>
        <v>-5.7325596046551697</v>
      </c>
      <c r="I123" s="9">
        <f t="shared" si="120"/>
        <v>267.41744039534478</v>
      </c>
      <c r="J123" s="9">
        <f t="shared" si="121"/>
        <v>8.1160534631484049E-3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0.83804862515126366</v>
      </c>
      <c r="P123" s="9">
        <f t="shared" si="124"/>
        <v>6.801647446445673E-3</v>
      </c>
      <c r="Q123" s="12">
        <f t="shared" si="125"/>
        <v>2.244543657327072E-3</v>
      </c>
      <c r="R123" s="9">
        <f t="shared" si="126"/>
        <v>9.3951000000000007E-2</v>
      </c>
      <c r="S123" s="13">
        <f t="shared" si="127"/>
        <v>2.3890577613086311E-2</v>
      </c>
      <c r="T123" s="2">
        <f t="shared" si="128"/>
        <v>0.01</v>
      </c>
      <c r="U123" s="14">
        <f t="shared" si="129"/>
        <v>2.3890577613086311E-4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5.728905776130863E-3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4.8028328967741896</v>
      </c>
      <c r="E124" s="10">
        <f t="shared" si="139"/>
        <v>-5.7325596046551697</v>
      </c>
      <c r="F124" s="7" t="s">
        <v>83</v>
      </c>
      <c r="G124" s="1">
        <v>4</v>
      </c>
      <c r="H124" s="9">
        <f t="shared" si="119"/>
        <v>4.8028328967741896</v>
      </c>
      <c r="I124" s="9">
        <f t="shared" si="120"/>
        <v>277.95283289677417</v>
      </c>
      <c r="J124" s="9">
        <f t="shared" si="121"/>
        <v>3.2263237588662008E-2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1.1159469777048181</v>
      </c>
      <c r="P124" s="9">
        <f t="shared" si="124"/>
        <v>3.6004062478039854E-2</v>
      </c>
      <c r="Q124" s="12">
        <f t="shared" si="125"/>
        <v>1.1881340617753153E-2</v>
      </c>
      <c r="R124" s="9">
        <f t="shared" si="126"/>
        <v>9.3951000000000007E-2</v>
      </c>
      <c r="S124" s="13">
        <f t="shared" si="127"/>
        <v>0.12646316290143961</v>
      </c>
      <c r="T124" s="2">
        <f t="shared" si="128"/>
        <v>0.01</v>
      </c>
      <c r="U124" s="14">
        <f t="shared" si="129"/>
        <v>1.2646316290143961E-3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6.7546316290143958E-3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8.9633455805000004</v>
      </c>
      <c r="E125" s="10">
        <f t="shared" si="139"/>
        <v>4.8028328967741896</v>
      </c>
      <c r="F125" s="7" t="s">
        <v>83</v>
      </c>
      <c r="G125" s="1">
        <v>5</v>
      </c>
      <c r="H125" s="9">
        <f t="shared" si="119"/>
        <v>8.9633455805000004</v>
      </c>
      <c r="I125" s="9">
        <f t="shared" si="120"/>
        <v>282.11334558049998</v>
      </c>
      <c r="J125" s="9">
        <f t="shared" si="121"/>
        <v>5.4084328009945865E-2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1.0259457694654395</v>
      </c>
      <c r="O125" s="9">
        <f t="shared" si="140"/>
        <v>0.3386971457613388</v>
      </c>
      <c r="P125" s="9">
        <f t="shared" si="124"/>
        <v>1.8318207527388695E-2</v>
      </c>
      <c r="Q125" s="12">
        <f t="shared" si="125"/>
        <v>6.0450084840382697E-3</v>
      </c>
      <c r="R125" s="9">
        <f t="shared" si="126"/>
        <v>9.3951000000000007E-2</v>
      </c>
      <c r="S125" s="13">
        <f t="shared" si="127"/>
        <v>6.4342140946219512E-2</v>
      </c>
      <c r="T125" s="2">
        <f t="shared" si="128"/>
        <v>0.01</v>
      </c>
      <c r="U125" s="14">
        <f t="shared" si="129"/>
        <v>6.4342140946219508E-4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6.1334214094621951E-3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14.633055197193499</v>
      </c>
      <c r="E126" s="10">
        <f t="shared" si="139"/>
        <v>8.9633455805000004</v>
      </c>
      <c r="F126" s="7" t="s">
        <v>85</v>
      </c>
      <c r="G126" s="1">
        <v>6</v>
      </c>
      <c r="H126" s="9">
        <f t="shared" si="119"/>
        <v>14.633055197193499</v>
      </c>
      <c r="I126" s="9">
        <f t="shared" si="120"/>
        <v>287.78305519719345</v>
      </c>
      <c r="J126" s="9">
        <f t="shared" si="121"/>
        <v>0.10675231022466847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0.60507893823395009</v>
      </c>
      <c r="P126" s="9">
        <f t="shared" si="124"/>
        <v>6.459357452476365E-2</v>
      </c>
      <c r="Q126" s="12">
        <f t="shared" si="125"/>
        <v>2.1315879593172004E-2</v>
      </c>
      <c r="R126" s="9">
        <f t="shared" si="126"/>
        <v>9.3951000000000007E-2</v>
      </c>
      <c r="S126" s="13">
        <f t="shared" si="127"/>
        <v>0.226882945292461</v>
      </c>
      <c r="T126" s="2">
        <f t="shared" si="128"/>
        <v>0.01</v>
      </c>
      <c r="U126" s="14">
        <f t="shared" si="129"/>
        <v>2.2688294529246101E-3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7.7588294529246102E-3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16.355811429300001</v>
      </c>
      <c r="E127" s="10">
        <f t="shared" si="139"/>
        <v>14.633055197193499</v>
      </c>
      <c r="F127" s="7" t="s">
        <v>83</v>
      </c>
      <c r="G127" s="1">
        <v>7</v>
      </c>
      <c r="H127" s="9">
        <f t="shared" si="119"/>
        <v>16.355811429300001</v>
      </c>
      <c r="I127" s="9">
        <f t="shared" si="120"/>
        <v>289.50581142929997</v>
      </c>
      <c r="J127" s="9">
        <f t="shared" si="121"/>
        <v>0.13056161725269116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0.82518536370918638</v>
      </c>
      <c r="P127" s="9">
        <f t="shared" si="124"/>
        <v>0.10773753561912154</v>
      </c>
      <c r="Q127" s="12">
        <f t="shared" si="125"/>
        <v>3.5553386754310114E-2</v>
      </c>
      <c r="R127" s="9">
        <f t="shared" si="126"/>
        <v>9.3951000000000007E-2</v>
      </c>
      <c r="S127" s="13">
        <f t="shared" si="127"/>
        <v>0.37842478264531632</v>
      </c>
      <c r="T127" s="2">
        <f t="shared" si="128"/>
        <v>0.01</v>
      </c>
      <c r="U127" s="14">
        <f t="shared" si="129"/>
        <v>3.7842478264531634E-3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1.3734247826453164E-2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19.6009714854839</v>
      </c>
      <c r="E128" s="10">
        <f t="shared" si="139"/>
        <v>16.355811429300001</v>
      </c>
      <c r="F128" s="7" t="s">
        <v>83</v>
      </c>
      <c r="G128" s="1">
        <v>8</v>
      </c>
      <c r="H128" s="9">
        <f t="shared" si="119"/>
        <v>19.6009714854839</v>
      </c>
      <c r="I128" s="9">
        <f t="shared" si="120"/>
        <v>292.75097148548389</v>
      </c>
      <c r="J128" s="9">
        <f t="shared" si="121"/>
        <v>0.18955187779606386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1.0021478280900649</v>
      </c>
      <c r="P128" s="9">
        <f t="shared" si="124"/>
        <v>0.18995900264371879</v>
      </c>
      <c r="Q128" s="12">
        <f t="shared" si="125"/>
        <v>6.2686470872427208E-2</v>
      </c>
      <c r="R128" s="9">
        <f t="shared" si="126"/>
        <v>9.3951000000000007E-2</v>
      </c>
      <c r="S128" s="13">
        <f t="shared" si="127"/>
        <v>0.66722515856592479</v>
      </c>
      <c r="T128" s="2">
        <f t="shared" si="128"/>
        <v>0.01</v>
      </c>
      <c r="U128" s="14">
        <f t="shared" si="129"/>
        <v>6.6722515856592482E-3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1.6622251585659248E-2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18.414226052580599</v>
      </c>
      <c r="E129" s="10">
        <f t="shared" si="139"/>
        <v>19.6009714854839</v>
      </c>
      <c r="F129" s="7" t="s">
        <v>83</v>
      </c>
      <c r="G129" s="1">
        <v>9</v>
      </c>
      <c r="H129" s="9">
        <f t="shared" si="119"/>
        <v>18.414226052580599</v>
      </c>
      <c r="I129" s="9">
        <f t="shared" si="120"/>
        <v>291.56422605258058</v>
      </c>
      <c r="J129" s="9">
        <f t="shared" si="121"/>
        <v>0.16555228013783205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1.096888825446346</v>
      </c>
      <c r="P129" s="9">
        <f t="shared" si="124"/>
        <v>0.18159244611035102</v>
      </c>
      <c r="Q129" s="12">
        <f t="shared" si="125"/>
        <v>5.9925507216415839E-2</v>
      </c>
      <c r="R129" s="9">
        <f t="shared" si="126"/>
        <v>9.3951000000000007E-2</v>
      </c>
      <c r="S129" s="13">
        <f t="shared" si="127"/>
        <v>0.63783788588110646</v>
      </c>
      <c r="T129" s="2">
        <f t="shared" si="128"/>
        <v>0.01</v>
      </c>
      <c r="U129" s="14">
        <f t="shared" si="129"/>
        <v>6.3783788588110645E-3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1.6328378858811065E-2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14.329862086866701</v>
      </c>
      <c r="E130" s="10">
        <f t="shared" si="139"/>
        <v>18.414226052580599</v>
      </c>
      <c r="F130" s="7" t="s">
        <v>83</v>
      </c>
      <c r="G130" s="1">
        <v>10</v>
      </c>
      <c r="H130" s="9">
        <f t="shared" si="119"/>
        <v>14.329862086866701</v>
      </c>
      <c r="I130" s="9">
        <f t="shared" si="120"/>
        <v>287.47986208686666</v>
      </c>
      <c r="J130" s="9">
        <f t="shared" si="121"/>
        <v>0.10301021973977197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1.1999963793359949</v>
      </c>
      <c r="P130" s="9">
        <f t="shared" si="124"/>
        <v>0.12361189072233159</v>
      </c>
      <c r="Q130" s="12">
        <f t="shared" si="125"/>
        <v>4.0791923938369425E-2</v>
      </c>
      <c r="R130" s="9">
        <f t="shared" si="126"/>
        <v>9.3951000000000007E-2</v>
      </c>
      <c r="S130" s="13">
        <f t="shared" si="127"/>
        <v>0.43418296706122789</v>
      </c>
      <c r="T130" s="2">
        <f t="shared" si="128"/>
        <v>0.01</v>
      </c>
      <c r="U130" s="14">
        <f t="shared" si="129"/>
        <v>4.3418296706122786E-3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1.429182967061228E-2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8.2725428248387107</v>
      </c>
      <c r="E131" s="10">
        <f t="shared" si="139"/>
        <v>14.329862086866701</v>
      </c>
      <c r="F131" s="7" t="s">
        <v>83</v>
      </c>
      <c r="G131" s="1">
        <v>11</v>
      </c>
      <c r="H131" s="9">
        <f t="shared" si="119"/>
        <v>8.2725428248387107</v>
      </c>
      <c r="I131" s="9">
        <f t="shared" si="120"/>
        <v>281.42254282483867</v>
      </c>
      <c r="J131" s="9">
        <f t="shared" si="121"/>
        <v>4.9691017983267173E-2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1.0225652641829801</v>
      </c>
      <c r="O131" s="9">
        <f t="shared" si="140"/>
        <v>0.33851922443068316</v>
      </c>
      <c r="P131" s="9">
        <f t="shared" si="124"/>
        <v>1.6821364868866734E-2</v>
      </c>
      <c r="Q131" s="12">
        <f t="shared" si="125"/>
        <v>5.5510504067260227E-3</v>
      </c>
      <c r="R131" s="9">
        <f t="shared" si="126"/>
        <v>9.3951000000000007E-2</v>
      </c>
      <c r="S131" s="13">
        <f t="shared" si="127"/>
        <v>5.9084527112282174E-2</v>
      </c>
      <c r="T131" s="2">
        <f t="shared" si="128"/>
        <v>0.01</v>
      </c>
      <c r="U131" s="14">
        <f t="shared" si="129"/>
        <v>5.9084527112282178E-4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6.0808452711228218E-3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5.4971139901666701</v>
      </c>
      <c r="E132" s="10">
        <f t="shared" si="139"/>
        <v>8.2725428248387107</v>
      </c>
      <c r="F132" s="7" t="s">
        <v>85</v>
      </c>
      <c r="G132" s="1">
        <v>12</v>
      </c>
      <c r="H132" s="9">
        <f t="shared" si="119"/>
        <v>5.4971139901666701</v>
      </c>
      <c r="I132" s="9">
        <f t="shared" si="120"/>
        <v>278.64711399016664</v>
      </c>
      <c r="J132" s="9">
        <f t="shared" si="121"/>
        <v>3.5205790771636068E-2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0.60639785956181635</v>
      </c>
      <c r="P132" s="9">
        <f t="shared" si="124"/>
        <v>2.1348716168101259E-2</v>
      </c>
      <c r="Q132" s="12">
        <f t="shared" si="125"/>
        <v>7.0450763354734155E-3</v>
      </c>
      <c r="R132" s="9">
        <f t="shared" si="126"/>
        <v>9.3951000000000007E-2</v>
      </c>
      <c r="S132" s="13">
        <f t="shared" si="127"/>
        <v>7.4986709406748356E-2</v>
      </c>
      <c r="T132" s="2">
        <f t="shared" si="128"/>
        <v>0.01</v>
      </c>
      <c r="U132" s="14">
        <f t="shared" si="129"/>
        <v>7.498670940674836E-4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6.2398670940674835E-3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-2.26599330206452</v>
      </c>
      <c r="E133" s="10">
        <f t="shared" si="139"/>
        <v>5.4971139901666701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2.7813910501935499</v>
      </c>
      <c r="E136" s="7"/>
      <c r="F136" s="7"/>
      <c r="G136" s="1">
        <v>1</v>
      </c>
      <c r="H136" s="9">
        <f t="shared" ref="H136:H147" si="141">E137</f>
        <v>2.7813910501935499</v>
      </c>
      <c r="I136" s="9">
        <f t="shared" ref="I136:I147" si="142">H136+273.15</f>
        <v>275.93139105019355</v>
      </c>
      <c r="J136" s="9">
        <f t="shared" ref="J136:J147" si="143">EXP(($C$15*(I136-$C$13))/($C$16*I136*$C$13))</f>
        <v>2.4960634817690047E-2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1.8946317857045095E-2</v>
      </c>
      <c r="Q136" s="12">
        <f t="shared" ref="Q136:Q147" si="147">P136*$B$138</f>
        <v>4.9260426428317248E-3</v>
      </c>
      <c r="R136" s="9">
        <f t="shared" ref="R136:R147" si="148">L136*$B$138</f>
        <v>0.19735245833333334</v>
      </c>
      <c r="S136" s="13">
        <f t="shared" ref="S136:S147" si="149">Q136/R136</f>
        <v>2.496063481769005E-2</v>
      </c>
      <c r="T136" s="2">
        <f t="shared" ref="T136:T147" si="150">$B$137/100</f>
        <v>0.01</v>
      </c>
      <c r="U136" s="14">
        <f t="shared" ref="U136:U147" si="151">S136*T136</f>
        <v>2.4960634817690049E-4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5.7396063481769009E-3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-0.69668137558064502</v>
      </c>
      <c r="E137" s="10">
        <f t="shared" ref="E137:E148" si="159">D136</f>
        <v>2.7813910501935499</v>
      </c>
      <c r="F137" s="7" t="s">
        <v>83</v>
      </c>
      <c r="G137" s="1">
        <v>2</v>
      </c>
      <c r="H137" s="9">
        <f t="shared" si="141"/>
        <v>-0.69668137558064502</v>
      </c>
      <c r="I137" s="9">
        <f t="shared" si="142"/>
        <v>272.45331862441935</v>
      </c>
      <c r="J137" s="9">
        <f t="shared" si="143"/>
        <v>1.590820242255717E-2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1.4991495154762884</v>
      </c>
      <c r="P137" s="9">
        <f t="shared" si="146"/>
        <v>2.3848773953875298E-2</v>
      </c>
      <c r="Q137" s="12">
        <f t="shared" si="147"/>
        <v>6.2006812280075777E-3</v>
      </c>
      <c r="R137" s="9">
        <f t="shared" si="148"/>
        <v>0.19735245833333334</v>
      </c>
      <c r="S137" s="13">
        <f t="shared" si="149"/>
        <v>3.1419326013838997E-2</v>
      </c>
      <c r="T137" s="2">
        <f t="shared" si="150"/>
        <v>0.01</v>
      </c>
      <c r="U137" s="14">
        <f t="shared" si="151"/>
        <v>3.1419326013838999E-4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5.80419326013839E-3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-5.7325596046551697</v>
      </c>
      <c r="E138" s="10">
        <f t="shared" si="159"/>
        <v>-0.69668137558064502</v>
      </c>
      <c r="F138" s="7" t="s">
        <v>83</v>
      </c>
      <c r="G138" s="1">
        <v>3</v>
      </c>
      <c r="H138" s="9">
        <f t="shared" si="141"/>
        <v>-5.7325596046551697</v>
      </c>
      <c r="I138" s="9">
        <f t="shared" si="142"/>
        <v>267.41744039534478</v>
      </c>
      <c r="J138" s="9">
        <f t="shared" si="143"/>
        <v>8.1160534631484049E-3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2.2343486581890799</v>
      </c>
      <c r="P138" s="9">
        <f t="shared" si="146"/>
        <v>1.8134093165176474E-2</v>
      </c>
      <c r="Q138" s="12">
        <f t="shared" si="147"/>
        <v>4.7148642229458831E-3</v>
      </c>
      <c r="R138" s="9">
        <f t="shared" si="148"/>
        <v>0.19735245833333334</v>
      </c>
      <c r="S138" s="13">
        <f t="shared" si="149"/>
        <v>2.3890577613086314E-2</v>
      </c>
      <c r="T138" s="2">
        <f t="shared" si="150"/>
        <v>0.01</v>
      </c>
      <c r="U138" s="14">
        <f t="shared" si="151"/>
        <v>2.3890577613086314E-4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5.728905776130863E-3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4.8028328967741896</v>
      </c>
      <c r="E139" s="10">
        <f t="shared" si="159"/>
        <v>-5.7325596046551697</v>
      </c>
      <c r="F139" s="7" t="s">
        <v>83</v>
      </c>
      <c r="G139" s="1">
        <v>4</v>
      </c>
      <c r="H139" s="9">
        <f t="shared" si="141"/>
        <v>4.8028328967741896</v>
      </c>
      <c r="I139" s="9">
        <f t="shared" si="142"/>
        <v>277.95283289677417</v>
      </c>
      <c r="J139" s="9">
        <f t="shared" si="143"/>
        <v>3.2263237588662008E-2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2.9752624816905704</v>
      </c>
      <c r="P139" s="9">
        <f t="shared" si="146"/>
        <v>9.5991600335415025E-2</v>
      </c>
      <c r="Q139" s="12">
        <f t="shared" si="147"/>
        <v>2.4957816087207908E-2</v>
      </c>
      <c r="R139" s="9">
        <f t="shared" si="148"/>
        <v>0.19735245833333334</v>
      </c>
      <c r="S139" s="13">
        <f t="shared" si="149"/>
        <v>0.12646316290143961</v>
      </c>
      <c r="T139" s="2">
        <f t="shared" si="150"/>
        <v>0.01</v>
      </c>
      <c r="U139" s="14">
        <f t="shared" si="151"/>
        <v>1.2646316290143961E-3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6.7546316290143958E-3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8.9633455805000004</v>
      </c>
      <c r="E140" s="10">
        <f t="shared" si="159"/>
        <v>4.8028328967741896</v>
      </c>
      <c r="F140" s="7" t="s">
        <v>83</v>
      </c>
      <c r="G140" s="1">
        <v>5</v>
      </c>
      <c r="H140" s="9">
        <f t="shared" si="141"/>
        <v>8.9633455805000004</v>
      </c>
      <c r="I140" s="9">
        <f t="shared" si="142"/>
        <v>282.11334558049998</v>
      </c>
      <c r="J140" s="9">
        <f t="shared" si="143"/>
        <v>5.4084328009945865E-2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3.6383187980218223</v>
      </c>
      <c r="P140" s="9">
        <f t="shared" si="146"/>
        <v>0.19677602727696422</v>
      </c>
      <c r="Q140" s="12">
        <f t="shared" si="147"/>
        <v>5.1161767092010701E-2</v>
      </c>
      <c r="R140" s="9">
        <f t="shared" si="148"/>
        <v>0.19735245833333334</v>
      </c>
      <c r="S140" s="13">
        <f t="shared" si="149"/>
        <v>0.25924058673541917</v>
      </c>
      <c r="T140" s="2">
        <f t="shared" si="150"/>
        <v>0.01</v>
      </c>
      <c r="U140" s="14">
        <f t="shared" si="151"/>
        <v>2.5924058673541918E-3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8.0824058673541928E-3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14.633055197193499</v>
      </c>
      <c r="E141" s="10">
        <f t="shared" si="159"/>
        <v>8.9633455805000004</v>
      </c>
      <c r="F141" s="7" t="s">
        <v>85</v>
      </c>
      <c r="G141" s="1">
        <v>6</v>
      </c>
      <c r="H141" s="9">
        <f t="shared" si="141"/>
        <v>14.633055197193499</v>
      </c>
      <c r="I141" s="9">
        <f t="shared" si="142"/>
        <v>287.78305519719345</v>
      </c>
      <c r="J141" s="9">
        <f t="shared" si="143"/>
        <v>0.10675231022466847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4.2005906874115242</v>
      </c>
      <c r="P141" s="9">
        <f t="shared" si="146"/>
        <v>0.44842276018940841</v>
      </c>
      <c r="Q141" s="12">
        <f t="shared" si="147"/>
        <v>0.11658991764924619</v>
      </c>
      <c r="R141" s="9">
        <f t="shared" si="148"/>
        <v>0.19735245833333334</v>
      </c>
      <c r="S141" s="13">
        <f t="shared" si="149"/>
        <v>0.59077002959001823</v>
      </c>
      <c r="T141" s="2">
        <f t="shared" si="150"/>
        <v>0.01</v>
      </c>
      <c r="U141" s="14">
        <f t="shared" si="151"/>
        <v>5.9077002959001821E-3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1.1397700295900183E-2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16.355811429300001</v>
      </c>
      <c r="E142" s="10">
        <f t="shared" si="159"/>
        <v>14.633055197193499</v>
      </c>
      <c r="F142" s="7" t="s">
        <v>83</v>
      </c>
      <c r="G142" s="1">
        <v>7</v>
      </c>
      <c r="H142" s="9">
        <f t="shared" si="141"/>
        <v>16.355811429300001</v>
      </c>
      <c r="I142" s="9">
        <f t="shared" si="142"/>
        <v>289.50581142929997</v>
      </c>
      <c r="J142" s="9">
        <f t="shared" si="143"/>
        <v>0.13056161725269116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4.5112158438887828</v>
      </c>
      <c r="P142" s="9">
        <f t="shared" si="146"/>
        <v>0.58899163635408347</v>
      </c>
      <c r="Q142" s="12">
        <f t="shared" si="147"/>
        <v>0.1531378254520617</v>
      </c>
      <c r="R142" s="9">
        <f t="shared" si="148"/>
        <v>0.19735245833333334</v>
      </c>
      <c r="S142" s="13">
        <f t="shared" si="149"/>
        <v>0.7759610736310566</v>
      </c>
      <c r="T142" s="2">
        <f t="shared" si="150"/>
        <v>0.01</v>
      </c>
      <c r="U142" s="14">
        <f t="shared" si="151"/>
        <v>7.7596107363105665E-3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1.7709610736310565E-2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19.6009714854839</v>
      </c>
      <c r="E143" s="10">
        <f t="shared" si="159"/>
        <v>16.355811429300001</v>
      </c>
      <c r="F143" s="7" t="s">
        <v>83</v>
      </c>
      <c r="G143" s="1">
        <v>8</v>
      </c>
      <c r="H143" s="9">
        <f t="shared" si="141"/>
        <v>19.6009714854839</v>
      </c>
      <c r="I143" s="9">
        <f t="shared" si="142"/>
        <v>292.75097148548389</v>
      </c>
      <c r="J143" s="9">
        <f t="shared" si="143"/>
        <v>0.18955187779606386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4.6812721242013664</v>
      </c>
      <c r="P143" s="9">
        <f t="shared" si="146"/>
        <v>0.8873439216167377</v>
      </c>
      <c r="Q143" s="12">
        <f t="shared" si="147"/>
        <v>0.2307094196203518</v>
      </c>
      <c r="R143" s="9">
        <f t="shared" si="148"/>
        <v>0.19735245833333334</v>
      </c>
      <c r="S143" s="13">
        <f t="shared" si="149"/>
        <v>1.1690222740001428</v>
      </c>
      <c r="T143" s="2">
        <f t="shared" si="150"/>
        <v>0.01</v>
      </c>
      <c r="U143" s="14">
        <f t="shared" si="151"/>
        <v>1.1690222740001428E-2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2.1640222740001429E-2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18.414226052580599</v>
      </c>
      <c r="E144" s="10">
        <f t="shared" si="159"/>
        <v>19.6009714854839</v>
      </c>
      <c r="F144" s="7" t="s">
        <v>83</v>
      </c>
      <c r="G144" s="1">
        <v>9</v>
      </c>
      <c r="H144" s="9">
        <f t="shared" si="141"/>
        <v>18.414226052580599</v>
      </c>
      <c r="I144" s="9">
        <f t="shared" si="142"/>
        <v>291.56422605258058</v>
      </c>
      <c r="J144" s="9">
        <f t="shared" si="143"/>
        <v>0.16555228013783205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4.5529761192512952</v>
      </c>
      <c r="P144" s="9">
        <f t="shared" si="146"/>
        <v>0.7537555779551498</v>
      </c>
      <c r="Q144" s="12">
        <f t="shared" si="147"/>
        <v>0.19597645026833896</v>
      </c>
      <c r="R144" s="9">
        <f t="shared" si="148"/>
        <v>0.19735245833333334</v>
      </c>
      <c r="S144" s="13">
        <f t="shared" si="149"/>
        <v>0.99302766189681679</v>
      </c>
      <c r="T144" s="2">
        <f t="shared" si="150"/>
        <v>0.01</v>
      </c>
      <c r="U144" s="14">
        <f t="shared" si="151"/>
        <v>9.9302766189681684E-3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1.9880276618968171E-2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14.329862086866701</v>
      </c>
      <c r="E145" s="10">
        <f t="shared" si="159"/>
        <v>18.414226052580599</v>
      </c>
      <c r="F145" s="7" t="s">
        <v>83</v>
      </c>
      <c r="G145" s="1">
        <v>10</v>
      </c>
      <c r="H145" s="9">
        <f t="shared" si="141"/>
        <v>14.329862086866701</v>
      </c>
      <c r="I145" s="9">
        <f t="shared" si="142"/>
        <v>287.47986208686666</v>
      </c>
      <c r="J145" s="9">
        <f t="shared" si="143"/>
        <v>0.10301021973977197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4.5582684579628125</v>
      </c>
      <c r="P145" s="9">
        <f t="shared" si="146"/>
        <v>0.46954823548762081</v>
      </c>
      <c r="Q145" s="12">
        <f t="shared" si="147"/>
        <v>0.12208254122678142</v>
      </c>
      <c r="R145" s="9">
        <f t="shared" si="148"/>
        <v>0.19735245833333334</v>
      </c>
      <c r="S145" s="13">
        <f t="shared" si="149"/>
        <v>0.61860157333627375</v>
      </c>
      <c r="T145" s="2">
        <f t="shared" si="150"/>
        <v>0.01</v>
      </c>
      <c r="U145" s="14">
        <f t="shared" si="151"/>
        <v>6.1860157333627373E-3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1.6136015733362739E-2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8.2725428248387107</v>
      </c>
      <c r="E146" s="10">
        <f t="shared" si="159"/>
        <v>14.329862086866701</v>
      </c>
      <c r="F146" s="7" t="s">
        <v>83</v>
      </c>
      <c r="G146" s="1">
        <v>11</v>
      </c>
      <c r="H146" s="9">
        <f t="shared" si="141"/>
        <v>8.2725428248387107</v>
      </c>
      <c r="I146" s="9">
        <f t="shared" si="142"/>
        <v>281.42254282483867</v>
      </c>
      <c r="J146" s="9">
        <f t="shared" si="143"/>
        <v>4.9691017983267173E-2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4.8477681391418583</v>
      </c>
      <c r="P146" s="9">
        <f t="shared" si="146"/>
        <v>0.24089053378080771</v>
      </c>
      <c r="Q146" s="12">
        <f t="shared" si="147"/>
        <v>6.2631538783010005E-2</v>
      </c>
      <c r="R146" s="9">
        <f t="shared" si="148"/>
        <v>0.19735245833333334</v>
      </c>
      <c r="S146" s="13">
        <f t="shared" si="149"/>
        <v>0.31735879710818571</v>
      </c>
      <c r="T146" s="2">
        <f t="shared" si="150"/>
        <v>0.01</v>
      </c>
      <c r="U146" s="14">
        <f t="shared" si="151"/>
        <v>3.1735879710818571E-3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8.6635879710818577E-3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5.4971139901666701</v>
      </c>
      <c r="E147" s="10">
        <f t="shared" si="159"/>
        <v>8.2725428248387107</v>
      </c>
      <c r="F147" s="7" t="s">
        <v>85</v>
      </c>
      <c r="G147" s="1">
        <v>12</v>
      </c>
      <c r="H147" s="9">
        <f t="shared" si="141"/>
        <v>5.4971139901666701</v>
      </c>
      <c r="I147" s="9">
        <f t="shared" si="142"/>
        <v>278.64711399016664</v>
      </c>
      <c r="J147" s="9">
        <f t="shared" si="143"/>
        <v>3.5205790771636068E-2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5.3659255220277178</v>
      </c>
      <c r="P147" s="9">
        <f t="shared" si="146"/>
        <v>0.18891165122468989</v>
      </c>
      <c r="Q147" s="12">
        <f t="shared" si="147"/>
        <v>4.9117029318419374E-2</v>
      </c>
      <c r="R147" s="9">
        <f t="shared" si="148"/>
        <v>0.19735245833333334</v>
      </c>
      <c r="S147" s="13">
        <f t="shared" si="149"/>
        <v>0.2488797440539578</v>
      </c>
      <c r="T147" s="2">
        <f t="shared" si="150"/>
        <v>0.01</v>
      </c>
      <c r="U147" s="14">
        <f t="shared" si="151"/>
        <v>2.488797440539578E-3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7.9787974405395781E-3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-2.26599330206452</v>
      </c>
      <c r="E148" s="10">
        <f t="shared" si="159"/>
        <v>5.4971139901666701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1497500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404000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2092000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2024000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33000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11187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5192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7282045.9235235807</v>
      </c>
      <c r="J13" s="6" t="s">
        <v>37</v>
      </c>
      <c r="K13" s="6">
        <f>I13/(10000*1000)</f>
        <v>0.72820459235235802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9.2780078864516096</v>
      </c>
      <c r="E26" s="7"/>
      <c r="F26" s="7"/>
      <c r="G26" s="1">
        <v>1</v>
      </c>
      <c r="H26" s="9">
        <f t="shared" ref="H26:H37" si="0">E27</f>
        <v>9.2780078864516096</v>
      </c>
      <c r="I26" s="9">
        <f t="shared" ref="I26:I37" si="1">H26+273.15</f>
        <v>282.42800788645161</v>
      </c>
      <c r="J26" s="9">
        <f t="shared" ref="J26:J37" si="2">EXP(($C$15*(I26-$C$13))/($C$16*I26*$C$13))</f>
        <v>5.6204529946620077E-2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2.2780873003896418</v>
      </c>
      <c r="Q26" s="12">
        <f t="shared" ref="Q26:Q37" si="6">P26*$B$28</f>
        <v>0.22780873003896418</v>
      </c>
      <c r="R26" s="9">
        <f t="shared" ref="R26:R37" si="7">L26*$B$28</f>
        <v>4.0532094166666672</v>
      </c>
      <c r="S26" s="13">
        <f t="shared" ref="S26:S37" si="8">Q26/R26</f>
        <v>5.6204529946620077E-2</v>
      </c>
      <c r="T26" s="2">
        <f t="shared" ref="T26:T37" si="9">$B$27/100</f>
        <v>0.34</v>
      </c>
      <c r="U26" s="14">
        <f t="shared" ref="U26:U37" si="10">S26*T26</f>
        <v>1.9109540181850827E-2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3.2009540181850829E-2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8.3870113437741907</v>
      </c>
      <c r="E27" s="10">
        <f t="shared" ref="E27:E38" si="18">D26</f>
        <v>9.2780078864516096</v>
      </c>
      <c r="F27" s="7" t="s">
        <v>83</v>
      </c>
      <c r="G27" s="1">
        <v>2</v>
      </c>
      <c r="H27" s="9">
        <f t="shared" si="0"/>
        <v>8.3870113437741907</v>
      </c>
      <c r="I27" s="9">
        <f t="shared" si="1"/>
        <v>281.53701134377417</v>
      </c>
      <c r="J27" s="9">
        <f t="shared" si="2"/>
        <v>5.0394970840959695E-2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78.786101032943691</v>
      </c>
      <c r="P27" s="9">
        <f t="shared" si="5"/>
        <v>3.9704232642281019</v>
      </c>
      <c r="Q27" s="12">
        <f t="shared" si="6"/>
        <v>0.39704232642281023</v>
      </c>
      <c r="R27" s="9">
        <f t="shared" si="7"/>
        <v>4.0532094166666672</v>
      </c>
      <c r="S27" s="13">
        <f t="shared" si="8"/>
        <v>9.7957516034129624E-2</v>
      </c>
      <c r="T27" s="2">
        <f t="shared" si="9"/>
        <v>0.34</v>
      </c>
      <c r="U27" s="14">
        <f t="shared" si="10"/>
        <v>3.3305555451604074E-2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4.6205555451604076E-2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7.9947088178275898</v>
      </c>
      <c r="E28" s="10">
        <f t="shared" si="18"/>
        <v>8.3870113437741907</v>
      </c>
      <c r="F28" s="7" t="s">
        <v>83</v>
      </c>
      <c r="G28" s="1">
        <v>3</v>
      </c>
      <c r="H28" s="9">
        <f t="shared" si="0"/>
        <v>7.9947088178275898</v>
      </c>
      <c r="I28" s="9">
        <f t="shared" si="1"/>
        <v>281.14470881782756</v>
      </c>
      <c r="J28" s="9">
        <f t="shared" si="2"/>
        <v>4.8020747037247943E-2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115.34777193538226</v>
      </c>
      <c r="P28" s="9">
        <f t="shared" si="5"/>
        <v>5.5390861774191587</v>
      </c>
      <c r="Q28" s="12">
        <f t="shared" si="6"/>
        <v>0.55390861774191591</v>
      </c>
      <c r="R28" s="9">
        <f t="shared" si="7"/>
        <v>4.0532094166666672</v>
      </c>
      <c r="S28" s="13">
        <f t="shared" si="8"/>
        <v>0.13665926449895766</v>
      </c>
      <c r="T28" s="2">
        <f t="shared" si="9"/>
        <v>0.34</v>
      </c>
      <c r="U28" s="14">
        <f t="shared" si="10"/>
        <v>4.6464149929645607E-2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5.9364149929645608E-2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13.1117858014516</v>
      </c>
      <c r="E29" s="10">
        <f t="shared" si="18"/>
        <v>7.9947088178275898</v>
      </c>
      <c r="F29" s="7" t="s">
        <v>83</v>
      </c>
      <c r="G29" s="1">
        <v>4</v>
      </c>
      <c r="H29" s="9">
        <f t="shared" si="0"/>
        <v>13.1117858014516</v>
      </c>
      <c r="I29" s="9">
        <f t="shared" si="1"/>
        <v>286.26178580145159</v>
      </c>
      <c r="J29" s="9">
        <f t="shared" si="2"/>
        <v>8.9184726610153572E-2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150.34077992462977</v>
      </c>
      <c r="P29" s="9">
        <f t="shared" si="5"/>
        <v>13.40810135593537</v>
      </c>
      <c r="Q29" s="12">
        <f t="shared" si="6"/>
        <v>1.3408101355935371</v>
      </c>
      <c r="R29" s="9">
        <f t="shared" si="7"/>
        <v>4.0532094166666672</v>
      </c>
      <c r="S29" s="13">
        <f t="shared" si="8"/>
        <v>0.33080208737307498</v>
      </c>
      <c r="T29" s="2">
        <f t="shared" si="9"/>
        <v>0.34</v>
      </c>
      <c r="U29" s="14">
        <f t="shared" si="10"/>
        <v>0.1124727097068455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0.1253727097068455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11.2724632484667</v>
      </c>
      <c r="E30" s="10">
        <f t="shared" si="18"/>
        <v>13.1117858014516</v>
      </c>
      <c r="F30" s="7" t="s">
        <v>83</v>
      </c>
      <c r="G30" s="1">
        <v>5</v>
      </c>
      <c r="H30" s="9">
        <f t="shared" si="0"/>
        <v>11.2724632484667</v>
      </c>
      <c r="I30" s="9">
        <f t="shared" si="1"/>
        <v>284.42246324846667</v>
      </c>
      <c r="J30" s="9">
        <f t="shared" si="2"/>
        <v>7.1575185396540633E-2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130.08604464025967</v>
      </c>
      <c r="O30" s="9">
        <f t="shared" si="19"/>
        <v>47.378728095101394</v>
      </c>
      <c r="P30" s="9">
        <f t="shared" si="5"/>
        <v>3.3911412472591707</v>
      </c>
      <c r="Q30" s="12">
        <f t="shared" si="6"/>
        <v>0.33911412472591707</v>
      </c>
      <c r="R30" s="9">
        <f t="shared" si="7"/>
        <v>4.0532094166666672</v>
      </c>
      <c r="S30" s="13">
        <f t="shared" si="8"/>
        <v>8.3665581978441733E-2</v>
      </c>
      <c r="T30" s="2">
        <f t="shared" si="9"/>
        <v>0.34</v>
      </c>
      <c r="U30" s="14">
        <f t="shared" si="10"/>
        <v>2.8446297872670192E-2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4.134629787267019E-2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17.2181634087097</v>
      </c>
      <c r="E31" s="10">
        <f t="shared" si="18"/>
        <v>11.2724632484667</v>
      </c>
      <c r="F31" s="7" t="s">
        <v>85</v>
      </c>
      <c r="G31" s="1">
        <v>6</v>
      </c>
      <c r="H31" s="9">
        <f t="shared" si="0"/>
        <v>17.2181634087097</v>
      </c>
      <c r="I31" s="9">
        <f t="shared" si="1"/>
        <v>290.36816340870968</v>
      </c>
      <c r="J31" s="9">
        <f t="shared" si="2"/>
        <v>0.14427610299834204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84.51968101450889</v>
      </c>
      <c r="P31" s="9">
        <f t="shared" si="5"/>
        <v>12.194170203436299</v>
      </c>
      <c r="Q31" s="12">
        <f t="shared" si="6"/>
        <v>1.2194170203436299</v>
      </c>
      <c r="R31" s="9">
        <f t="shared" si="7"/>
        <v>4.0532094166666672</v>
      </c>
      <c r="S31" s="13">
        <f t="shared" si="8"/>
        <v>0.30085221240467519</v>
      </c>
      <c r="T31" s="2">
        <f t="shared" si="9"/>
        <v>0.34</v>
      </c>
      <c r="U31" s="14">
        <f t="shared" si="10"/>
        <v>0.10228975221758957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0.12793975221758958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19.4044047486667</v>
      </c>
      <c r="E32" s="10">
        <f t="shared" si="18"/>
        <v>17.2181634087097</v>
      </c>
      <c r="F32" s="7" t="s">
        <v>83</v>
      </c>
      <c r="G32" s="1">
        <v>7</v>
      </c>
      <c r="H32" s="9">
        <f t="shared" si="0"/>
        <v>19.4044047486667</v>
      </c>
      <c r="I32" s="9">
        <f t="shared" si="1"/>
        <v>292.55440474866668</v>
      </c>
      <c r="J32" s="9">
        <f t="shared" si="2"/>
        <v>0.18536292634313181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112.85760497773926</v>
      </c>
      <c r="P32" s="9">
        <f t="shared" si="5"/>
        <v>20.919615918750949</v>
      </c>
      <c r="Q32" s="12">
        <f t="shared" si="6"/>
        <v>2.0919615918750951</v>
      </c>
      <c r="R32" s="9">
        <f t="shared" si="7"/>
        <v>4.0532094166666672</v>
      </c>
      <c r="S32" s="13">
        <f t="shared" si="8"/>
        <v>0.51612472409469301</v>
      </c>
      <c r="T32" s="2">
        <f t="shared" si="9"/>
        <v>0.34</v>
      </c>
      <c r="U32" s="14">
        <f t="shared" si="10"/>
        <v>0.17548240619219563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0.20113240619219563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20.945430806129</v>
      </c>
      <c r="E33" s="10">
        <f t="shared" si="18"/>
        <v>19.4044047486667</v>
      </c>
      <c r="F33" s="7" t="s">
        <v>83</v>
      </c>
      <c r="G33" s="1">
        <v>8</v>
      </c>
      <c r="H33" s="9">
        <f t="shared" si="0"/>
        <v>20.945430806129</v>
      </c>
      <c r="I33" s="9">
        <f t="shared" si="1"/>
        <v>294.095430806129</v>
      </c>
      <c r="J33" s="9">
        <f t="shared" si="2"/>
        <v>0.22067904966443891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132.470083225655</v>
      </c>
      <c r="P33" s="9">
        <f t="shared" si="5"/>
        <v>29.233372075206677</v>
      </c>
      <c r="Q33" s="12">
        <f t="shared" si="6"/>
        <v>2.9233372075206678</v>
      </c>
      <c r="R33" s="9">
        <f t="shared" si="7"/>
        <v>4.0532094166666672</v>
      </c>
      <c r="S33" s="13">
        <f t="shared" si="8"/>
        <v>0.72124011049120706</v>
      </c>
      <c r="T33" s="2">
        <f t="shared" si="9"/>
        <v>0.34</v>
      </c>
      <c r="U33" s="14">
        <f t="shared" si="10"/>
        <v>0.24522163756701043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0.27087163756701044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21.321055787741901</v>
      </c>
      <c r="E34" s="10">
        <f t="shared" si="18"/>
        <v>20.945430806129</v>
      </c>
      <c r="F34" s="7" t="s">
        <v>83</v>
      </c>
      <c r="G34" s="1">
        <v>9</v>
      </c>
      <c r="H34" s="9">
        <f t="shared" si="0"/>
        <v>21.321055787741901</v>
      </c>
      <c r="I34" s="9">
        <f t="shared" si="1"/>
        <v>294.47105578774188</v>
      </c>
      <c r="J34" s="9">
        <f t="shared" si="2"/>
        <v>0.2301983106544355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143.76880531711498</v>
      </c>
      <c r="P34" s="9">
        <f t="shared" si="5"/>
        <v>33.095336108806293</v>
      </c>
      <c r="Q34" s="12">
        <f t="shared" si="6"/>
        <v>3.3095336108806297</v>
      </c>
      <c r="R34" s="9">
        <f t="shared" si="7"/>
        <v>4.0532094166666672</v>
      </c>
      <c r="S34" s="13">
        <f t="shared" si="8"/>
        <v>0.81652174133217337</v>
      </c>
      <c r="T34" s="2">
        <f t="shared" si="9"/>
        <v>0.34</v>
      </c>
      <c r="U34" s="14">
        <f t="shared" si="10"/>
        <v>0.27761739205293895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0.30326739205293896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20.702648216333301</v>
      </c>
      <c r="E35" s="10">
        <f t="shared" si="18"/>
        <v>21.321055787741901</v>
      </c>
      <c r="F35" s="7" t="s">
        <v>83</v>
      </c>
      <c r="G35" s="1">
        <v>10</v>
      </c>
      <c r="H35" s="9">
        <f t="shared" si="0"/>
        <v>20.702648216333301</v>
      </c>
      <c r="I35" s="9">
        <f t="shared" si="1"/>
        <v>293.85264821633325</v>
      </c>
      <c r="J35" s="9">
        <f t="shared" si="2"/>
        <v>0.21472448122458879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151.20556337497536</v>
      </c>
      <c r="P35" s="9">
        <f t="shared" si="5"/>
        <v>32.467536153963266</v>
      </c>
      <c r="Q35" s="12">
        <f t="shared" si="6"/>
        <v>3.2467536153963268</v>
      </c>
      <c r="R35" s="9">
        <f t="shared" si="7"/>
        <v>4.0532094166666672</v>
      </c>
      <c r="S35" s="13">
        <f t="shared" si="8"/>
        <v>0.80103278208270712</v>
      </c>
      <c r="T35" s="2">
        <f t="shared" si="9"/>
        <v>0.34</v>
      </c>
      <c r="U35" s="14">
        <f t="shared" si="10"/>
        <v>0.27235114590812043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0.29800114590812044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15.701585205161299</v>
      </c>
      <c r="E36" s="10">
        <f t="shared" si="18"/>
        <v>20.702648216333301</v>
      </c>
      <c r="F36" s="7" t="s">
        <v>83</v>
      </c>
      <c r="G36" s="1">
        <v>11</v>
      </c>
      <c r="H36" s="9">
        <f t="shared" si="0"/>
        <v>15.701585205161299</v>
      </c>
      <c r="I36" s="9">
        <f t="shared" si="1"/>
        <v>288.85158520516126</v>
      </c>
      <c r="J36" s="9">
        <f t="shared" si="2"/>
        <v>0.12098546530693977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112.80112585996149</v>
      </c>
      <c r="O36" s="9">
        <f t="shared" si="19"/>
        <v>46.468995527717269</v>
      </c>
      <c r="P36" s="9">
        <f t="shared" si="5"/>
        <v>5.6220730462669763</v>
      </c>
      <c r="Q36" s="12">
        <f t="shared" si="6"/>
        <v>0.56220730462669766</v>
      </c>
      <c r="R36" s="9">
        <f t="shared" si="7"/>
        <v>4.0532094166666672</v>
      </c>
      <c r="S36" s="13">
        <f t="shared" si="8"/>
        <v>0.13870670050131612</v>
      </c>
      <c r="T36" s="2">
        <f t="shared" si="9"/>
        <v>0.34</v>
      </c>
      <c r="U36" s="14">
        <f t="shared" si="10"/>
        <v>4.7160278170447482E-2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7.2810278170447482E-2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11.1768384843667</v>
      </c>
      <c r="E37" s="10">
        <f t="shared" si="18"/>
        <v>15.701585205161299</v>
      </c>
      <c r="F37" s="7" t="s">
        <v>85</v>
      </c>
      <c r="G37" s="1">
        <v>12</v>
      </c>
      <c r="H37" s="9">
        <f t="shared" si="0"/>
        <v>11.1768384843667</v>
      </c>
      <c r="I37" s="9">
        <f t="shared" si="1"/>
        <v>284.3268384843667</v>
      </c>
      <c r="J37" s="9">
        <f t="shared" si="2"/>
        <v>7.0755835949969773E-2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81.379016648116959</v>
      </c>
      <c r="P37" s="9">
        <f t="shared" si="5"/>
        <v>5.7580403517240226</v>
      </c>
      <c r="Q37" s="12">
        <f t="shared" si="6"/>
        <v>0.57580403517240231</v>
      </c>
      <c r="R37" s="9">
        <f t="shared" si="7"/>
        <v>4.0532094166666672</v>
      </c>
      <c r="S37" s="13">
        <f t="shared" si="8"/>
        <v>0.14206125960447899</v>
      </c>
      <c r="T37" s="2">
        <f t="shared" si="9"/>
        <v>0.34</v>
      </c>
      <c r="U37" s="14">
        <f t="shared" si="10"/>
        <v>4.8300828265522858E-2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6.1200828265522859E-2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9.9626093390000001</v>
      </c>
      <c r="E38" s="10">
        <f t="shared" si="18"/>
        <v>11.1768384843667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9.2780078864516096</v>
      </c>
      <c r="E42" s="7"/>
      <c r="F42" s="7"/>
      <c r="G42" s="1">
        <v>1</v>
      </c>
      <c r="H42" s="9">
        <f t="shared" ref="H42:H53" si="20">E43</f>
        <v>9.2780078864516096</v>
      </c>
      <c r="I42" s="9">
        <f t="shared" ref="I42:I53" si="21">H42+273.15</f>
        <v>282.42800788645161</v>
      </c>
      <c r="J42" s="9">
        <f t="shared" ref="J42:J53" si="22">EXP(($C$15*(I42-$C$13))/($C$16*I42*$C$13))</f>
        <v>5.6204529946620077E-2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3.307987865670758</v>
      </c>
      <c r="Q42" s="12">
        <f t="shared" ref="Q42:Q53" si="26">P42*$B$44</f>
        <v>0.79391708776098191</v>
      </c>
      <c r="R42" s="9">
        <f t="shared" ref="R42:R53" si="27">L42*$B$44</f>
        <v>14.125500000000001</v>
      </c>
      <c r="S42" s="13">
        <f t="shared" ref="S42:S53" si="28">Q42/R42</f>
        <v>5.6204529946620077E-2</v>
      </c>
      <c r="T42" s="2">
        <f t="shared" ref="T42:T53" si="29">$B$43/100</f>
        <v>0.43</v>
      </c>
      <c r="U42" s="14">
        <f t="shared" ref="U42:U53" si="30">S42*T42</f>
        <v>2.4167947877046632E-2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3.2587947877046629E-2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124791.66666666667</v>
      </c>
      <c r="AU42" s="1">
        <f t="shared" ref="AU42:AU53" si="38">AT42*10000*AS42*0.67*AR42*AQ42</f>
        <v>895061289.25232255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8.3870113437741907</v>
      </c>
      <c r="E43" s="10">
        <f t="shared" ref="E43:E54" si="39">D42</f>
        <v>9.2780078864516096</v>
      </c>
      <c r="F43" s="7" t="s">
        <v>83</v>
      </c>
      <c r="G43" s="1">
        <v>2</v>
      </c>
      <c r="H43" s="9">
        <f t="shared" si="20"/>
        <v>8.3870113437741907</v>
      </c>
      <c r="I43" s="9">
        <f t="shared" si="21"/>
        <v>281.53701134377417</v>
      </c>
      <c r="J43" s="9">
        <f t="shared" si="22"/>
        <v>5.0394970840959695E-2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114.40451213432925</v>
      </c>
      <c r="P43" s="9">
        <f t="shared" si="25"/>
        <v>5.7654120530837423</v>
      </c>
      <c r="Q43" s="12">
        <f t="shared" si="26"/>
        <v>1.3836988927400982</v>
      </c>
      <c r="R43" s="9">
        <f t="shared" si="27"/>
        <v>14.125500000000001</v>
      </c>
      <c r="S43" s="13">
        <f t="shared" si="28"/>
        <v>9.7957516034129624E-2</v>
      </c>
      <c r="T43" s="2">
        <f t="shared" si="29"/>
        <v>0.43</v>
      </c>
      <c r="U43" s="14">
        <f t="shared" si="30"/>
        <v>4.2121731894675739E-2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5.0541731894675736E-2</v>
      </c>
      <c r="AR43" s="9">
        <f t="shared" si="35"/>
        <v>136.875</v>
      </c>
      <c r="AS43" s="1">
        <f t="shared" si="36"/>
        <v>0.24</v>
      </c>
      <c r="AT43" s="1">
        <f t="shared" si="37"/>
        <v>124791.66666666667</v>
      </c>
      <c r="AU43" s="1">
        <f t="shared" si="38"/>
        <v>1388180313.8195488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7.9947088178275898</v>
      </c>
      <c r="E44" s="10">
        <f t="shared" si="39"/>
        <v>8.3870113437741907</v>
      </c>
      <c r="F44" s="7" t="s">
        <v>83</v>
      </c>
      <c r="G44" s="1">
        <v>3</v>
      </c>
      <c r="H44" s="9">
        <f t="shared" si="20"/>
        <v>7.9947088178275898</v>
      </c>
      <c r="I44" s="9">
        <f t="shared" si="21"/>
        <v>281.14470881782756</v>
      </c>
      <c r="J44" s="9">
        <f t="shared" si="22"/>
        <v>4.8020747037247943E-2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167.4953500812455</v>
      </c>
      <c r="P44" s="9">
        <f t="shared" si="25"/>
        <v>8.0432518361667764</v>
      </c>
      <c r="Q44" s="12">
        <f t="shared" si="26"/>
        <v>1.9303804406800262</v>
      </c>
      <c r="R44" s="9">
        <f t="shared" si="27"/>
        <v>14.125500000000001</v>
      </c>
      <c r="S44" s="13">
        <f t="shared" si="28"/>
        <v>0.13665926449895763</v>
      </c>
      <c r="T44" s="2">
        <f t="shared" si="29"/>
        <v>0.43</v>
      </c>
      <c r="U44" s="14">
        <f t="shared" si="30"/>
        <v>5.8763483734551779E-2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6.7183483734551783E-2</v>
      </c>
      <c r="AR44" s="9">
        <f t="shared" si="35"/>
        <v>136.875</v>
      </c>
      <c r="AS44" s="1">
        <f t="shared" si="36"/>
        <v>0.24</v>
      </c>
      <c r="AT44" s="1">
        <f t="shared" si="37"/>
        <v>124791.66666666667</v>
      </c>
      <c r="AU44" s="1">
        <f t="shared" si="38"/>
        <v>1845263033.891906</v>
      </c>
    </row>
    <row r="45" spans="1:48" x14ac:dyDescent="0.15">
      <c r="C45" s="7">
        <v>3</v>
      </c>
      <c r="D45" s="8">
        <v>13.1117858014516</v>
      </c>
      <c r="E45" s="10">
        <f t="shared" si="39"/>
        <v>7.9947088178275898</v>
      </c>
      <c r="F45" s="7" t="s">
        <v>83</v>
      </c>
      <c r="G45" s="1">
        <v>4</v>
      </c>
      <c r="H45" s="9">
        <f t="shared" si="20"/>
        <v>13.1117858014516</v>
      </c>
      <c r="I45" s="9">
        <f t="shared" si="21"/>
        <v>286.26178580145159</v>
      </c>
      <c r="J45" s="9">
        <f t="shared" si="22"/>
        <v>8.9184726610153572E-2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218.30834824507875</v>
      </c>
      <c r="P45" s="9">
        <f t="shared" si="25"/>
        <v>19.469770354951546</v>
      </c>
      <c r="Q45" s="12">
        <f t="shared" si="26"/>
        <v>4.6727448851883713</v>
      </c>
      <c r="R45" s="9">
        <f t="shared" si="27"/>
        <v>14.125500000000001</v>
      </c>
      <c r="S45" s="13">
        <f t="shared" si="28"/>
        <v>0.33080208737307504</v>
      </c>
      <c r="T45" s="2">
        <f t="shared" si="29"/>
        <v>0.43</v>
      </c>
      <c r="U45" s="14">
        <f t="shared" si="30"/>
        <v>0.14224489757042227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0.15066489757042226</v>
      </c>
      <c r="AR45" s="9">
        <f t="shared" si="35"/>
        <v>136.875</v>
      </c>
      <c r="AS45" s="1">
        <f t="shared" si="36"/>
        <v>0.24</v>
      </c>
      <c r="AT45" s="1">
        <f t="shared" si="37"/>
        <v>124791.66666666667</v>
      </c>
      <c r="AU45" s="1">
        <f t="shared" si="38"/>
        <v>4138165372.4638519</v>
      </c>
    </row>
    <row r="46" spans="1:48" x14ac:dyDescent="0.15">
      <c r="C46" s="7">
        <v>4</v>
      </c>
      <c r="D46" s="8">
        <v>11.2724632484667</v>
      </c>
      <c r="E46" s="10">
        <f t="shared" si="39"/>
        <v>13.1117858014516</v>
      </c>
      <c r="F46" s="7" t="s">
        <v>83</v>
      </c>
      <c r="G46" s="1">
        <v>5</v>
      </c>
      <c r="H46" s="9">
        <f t="shared" si="20"/>
        <v>11.2724632484667</v>
      </c>
      <c r="I46" s="9">
        <f t="shared" si="21"/>
        <v>284.42246324846667</v>
      </c>
      <c r="J46" s="9">
        <f t="shared" si="22"/>
        <v>7.1575185396540633E-2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188.89664899562086</v>
      </c>
      <c r="O46" s="9">
        <f t="shared" si="40"/>
        <v>68.79817889450635</v>
      </c>
      <c r="P46" s="9">
        <f t="shared" si="25"/>
        <v>4.9242424093186612</v>
      </c>
      <c r="Q46" s="12">
        <f t="shared" si="26"/>
        <v>1.1818181782364787</v>
      </c>
      <c r="R46" s="9">
        <f t="shared" si="27"/>
        <v>14.125500000000001</v>
      </c>
      <c r="S46" s="13">
        <f t="shared" si="28"/>
        <v>8.3665581978441733E-2</v>
      </c>
      <c r="T46" s="2">
        <f t="shared" si="29"/>
        <v>0.43</v>
      </c>
      <c r="U46" s="14">
        <f t="shared" si="30"/>
        <v>3.5976200250729944E-2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4.4396200250729941E-2</v>
      </c>
      <c r="AR46" s="9">
        <f t="shared" si="35"/>
        <v>136.875</v>
      </c>
      <c r="AS46" s="1">
        <f t="shared" si="36"/>
        <v>0.24</v>
      </c>
      <c r="AT46" s="1">
        <f t="shared" si="37"/>
        <v>124791.66666666667</v>
      </c>
      <c r="AU46" s="1">
        <f t="shared" si="38"/>
        <v>1219387007.2534289</v>
      </c>
    </row>
    <row r="47" spans="1:48" x14ac:dyDescent="0.15">
      <c r="C47" s="7">
        <v>5</v>
      </c>
      <c r="D47" s="8">
        <v>17.2181634087097</v>
      </c>
      <c r="E47" s="10">
        <f t="shared" si="39"/>
        <v>11.2724632484667</v>
      </c>
      <c r="F47" s="7" t="s">
        <v>85</v>
      </c>
      <c r="G47" s="1">
        <v>6</v>
      </c>
      <c r="H47" s="9">
        <f t="shared" si="20"/>
        <v>17.2181634087097</v>
      </c>
      <c r="I47" s="9">
        <f t="shared" si="21"/>
        <v>290.36816340870968</v>
      </c>
      <c r="J47" s="9">
        <f t="shared" si="22"/>
        <v>0.14427610299834204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122.73018648518769</v>
      </c>
      <c r="P47" s="9">
        <f t="shared" si="25"/>
        <v>17.707033026342664</v>
      </c>
      <c r="Q47" s="12">
        <f t="shared" si="26"/>
        <v>4.2496879263222391</v>
      </c>
      <c r="R47" s="9">
        <f t="shared" si="27"/>
        <v>14.125500000000001</v>
      </c>
      <c r="S47" s="13">
        <f t="shared" si="28"/>
        <v>0.30085221240467513</v>
      </c>
      <c r="T47" s="2">
        <f t="shared" si="29"/>
        <v>0.43</v>
      </c>
      <c r="U47" s="14">
        <f t="shared" si="30"/>
        <v>0.12936645133401031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0.14496645133401032</v>
      </c>
      <c r="AR47" s="9">
        <f t="shared" si="35"/>
        <v>136.875</v>
      </c>
      <c r="AS47" s="1">
        <f t="shared" si="36"/>
        <v>0.24</v>
      </c>
      <c r="AT47" s="1">
        <f t="shared" si="37"/>
        <v>124791.66666666667</v>
      </c>
      <c r="AU47" s="1">
        <f t="shared" si="38"/>
        <v>3981651723.4810505</v>
      </c>
    </row>
    <row r="48" spans="1:48" x14ac:dyDescent="0.15">
      <c r="C48" s="7">
        <v>6</v>
      </c>
      <c r="D48" s="8">
        <v>19.4044047486667</v>
      </c>
      <c r="E48" s="10">
        <f t="shared" si="39"/>
        <v>17.2181634087097</v>
      </c>
      <c r="F48" s="7" t="s">
        <v>83</v>
      </c>
      <c r="G48" s="1">
        <v>7</v>
      </c>
      <c r="H48" s="9">
        <f t="shared" si="20"/>
        <v>19.4044047486667</v>
      </c>
      <c r="I48" s="9">
        <f t="shared" si="21"/>
        <v>292.55440474866668</v>
      </c>
      <c r="J48" s="9">
        <f t="shared" si="22"/>
        <v>0.18536292634313181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163.87940345884502</v>
      </c>
      <c r="P48" s="9">
        <f t="shared" si="25"/>
        <v>30.377165792498271</v>
      </c>
      <c r="Q48" s="12">
        <f t="shared" si="26"/>
        <v>7.2905197901995846</v>
      </c>
      <c r="R48" s="9">
        <f t="shared" si="27"/>
        <v>14.125500000000001</v>
      </c>
      <c r="S48" s="13">
        <f t="shared" si="28"/>
        <v>0.5161247240946929</v>
      </c>
      <c r="T48" s="2">
        <f t="shared" si="29"/>
        <v>0.43</v>
      </c>
      <c r="U48" s="14">
        <f t="shared" si="30"/>
        <v>0.22193363136071795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0.23753363136071792</v>
      </c>
      <c r="AR48" s="9">
        <f t="shared" si="35"/>
        <v>136.875</v>
      </c>
      <c r="AS48" s="1">
        <f t="shared" si="36"/>
        <v>0.24</v>
      </c>
      <c r="AT48" s="1">
        <f t="shared" si="37"/>
        <v>124791.66666666667</v>
      </c>
      <c r="AU48" s="1">
        <f t="shared" si="38"/>
        <v>6524103915.0016642</v>
      </c>
    </row>
    <row r="49" spans="1:48" x14ac:dyDescent="0.15">
      <c r="C49" s="7">
        <v>7</v>
      </c>
      <c r="D49" s="8">
        <v>20.945430806129</v>
      </c>
      <c r="E49" s="10">
        <f t="shared" si="39"/>
        <v>19.4044047486667</v>
      </c>
      <c r="F49" s="7" t="s">
        <v>83</v>
      </c>
      <c r="G49" s="1">
        <v>8</v>
      </c>
      <c r="H49" s="9">
        <f t="shared" si="20"/>
        <v>20.945430806129</v>
      </c>
      <c r="I49" s="9">
        <f t="shared" si="21"/>
        <v>294.095430806129</v>
      </c>
      <c r="J49" s="9">
        <f t="shared" si="22"/>
        <v>0.22067904966443891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192.35848766634678</v>
      </c>
      <c r="P49" s="9">
        <f t="shared" si="25"/>
        <v>42.449488253098096</v>
      </c>
      <c r="Q49" s="12">
        <f t="shared" si="26"/>
        <v>10.187877180743543</v>
      </c>
      <c r="R49" s="9">
        <f t="shared" si="27"/>
        <v>14.125500000000001</v>
      </c>
      <c r="S49" s="13">
        <f t="shared" si="28"/>
        <v>0.72124011049120684</v>
      </c>
      <c r="T49" s="2">
        <f t="shared" si="29"/>
        <v>0.43</v>
      </c>
      <c r="U49" s="14">
        <f t="shared" si="30"/>
        <v>0.31013324751121896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0.32573324751121896</v>
      </c>
      <c r="AR49" s="9">
        <f t="shared" si="35"/>
        <v>136.875</v>
      </c>
      <c r="AS49" s="1">
        <f t="shared" si="36"/>
        <v>0.24</v>
      </c>
      <c r="AT49" s="1">
        <f t="shared" si="37"/>
        <v>124791.66666666667</v>
      </c>
      <c r="AU49" s="1">
        <f t="shared" si="38"/>
        <v>8946596501.55793</v>
      </c>
    </row>
    <row r="50" spans="1:48" x14ac:dyDescent="0.15">
      <c r="C50" s="7">
        <v>8</v>
      </c>
      <c r="D50" s="8">
        <v>21.321055787741901</v>
      </c>
      <c r="E50" s="10">
        <f t="shared" si="39"/>
        <v>20.945430806129</v>
      </c>
      <c r="F50" s="7" t="s">
        <v>83</v>
      </c>
      <c r="G50" s="1">
        <v>9</v>
      </c>
      <c r="H50" s="9">
        <f t="shared" si="20"/>
        <v>21.321055787741901</v>
      </c>
      <c r="I50" s="9">
        <f t="shared" si="21"/>
        <v>294.47105578774188</v>
      </c>
      <c r="J50" s="9">
        <f t="shared" si="22"/>
        <v>0.2301983106544355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208.76524941324868</v>
      </c>
      <c r="P50" s="9">
        <f t="shared" si="25"/>
        <v>48.057407738281725</v>
      </c>
      <c r="Q50" s="12">
        <f t="shared" si="26"/>
        <v>11.533777857187614</v>
      </c>
      <c r="R50" s="9">
        <f t="shared" si="27"/>
        <v>14.125500000000001</v>
      </c>
      <c r="S50" s="13">
        <f t="shared" si="28"/>
        <v>0.81652174133217326</v>
      </c>
      <c r="T50" s="2">
        <f t="shared" si="29"/>
        <v>0.43</v>
      </c>
      <c r="U50" s="14">
        <f t="shared" si="30"/>
        <v>0.35110434877283447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0.36670434877283448</v>
      </c>
      <c r="AR50" s="9">
        <f t="shared" si="35"/>
        <v>136.875</v>
      </c>
      <c r="AS50" s="1">
        <f t="shared" si="36"/>
        <v>0.24</v>
      </c>
      <c r="AT50" s="1">
        <f t="shared" si="37"/>
        <v>124791.66666666667</v>
      </c>
      <c r="AU50" s="1">
        <f t="shared" si="38"/>
        <v>10071909665.052301</v>
      </c>
    </row>
    <row r="51" spans="1:48" x14ac:dyDescent="0.15">
      <c r="C51" s="7">
        <v>9</v>
      </c>
      <c r="D51" s="8">
        <v>20.702648216333301</v>
      </c>
      <c r="E51" s="10">
        <f t="shared" si="39"/>
        <v>21.321055787741901</v>
      </c>
      <c r="F51" s="7" t="s">
        <v>83</v>
      </c>
      <c r="G51" s="1">
        <v>10</v>
      </c>
      <c r="H51" s="9">
        <f t="shared" si="20"/>
        <v>20.702648216333301</v>
      </c>
      <c r="I51" s="9">
        <f t="shared" si="21"/>
        <v>293.85264821633325</v>
      </c>
      <c r="J51" s="9">
        <f t="shared" si="22"/>
        <v>0.21472448122458879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219.56409167496696</v>
      </c>
      <c r="P51" s="9">
        <f t="shared" si="25"/>
        <v>47.145785680455333</v>
      </c>
      <c r="Q51" s="12">
        <f t="shared" si="26"/>
        <v>11.31498856330928</v>
      </c>
      <c r="R51" s="9">
        <f t="shared" si="27"/>
        <v>14.125500000000001</v>
      </c>
      <c r="S51" s="13">
        <f t="shared" si="28"/>
        <v>0.80103278208270712</v>
      </c>
      <c r="T51" s="2">
        <f t="shared" si="29"/>
        <v>0.43</v>
      </c>
      <c r="U51" s="14">
        <f t="shared" si="30"/>
        <v>0.34444409629556405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0.36004409629556405</v>
      </c>
      <c r="AR51" s="9">
        <f t="shared" si="35"/>
        <v>136.875</v>
      </c>
      <c r="AS51" s="1">
        <f t="shared" si="36"/>
        <v>0.24</v>
      </c>
      <c r="AT51" s="1">
        <f t="shared" si="37"/>
        <v>124791.66666666667</v>
      </c>
      <c r="AU51" s="1">
        <f t="shared" si="38"/>
        <v>9888979024.8185692</v>
      </c>
    </row>
    <row r="52" spans="1:48" x14ac:dyDescent="0.15">
      <c r="C52" s="7">
        <v>10</v>
      </c>
      <c r="D52" s="8">
        <v>15.701585205161299</v>
      </c>
      <c r="E52" s="10">
        <f t="shared" si="39"/>
        <v>20.702648216333301</v>
      </c>
      <c r="F52" s="7" t="s">
        <v>83</v>
      </c>
      <c r="G52" s="1">
        <v>11</v>
      </c>
      <c r="H52" s="9">
        <f t="shared" si="20"/>
        <v>15.701585205161299</v>
      </c>
      <c r="I52" s="9">
        <f t="shared" si="21"/>
        <v>288.85158520516126</v>
      </c>
      <c r="J52" s="9">
        <f t="shared" si="22"/>
        <v>0.12098546530693977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163.79739069478603</v>
      </c>
      <c r="O52" s="9">
        <f t="shared" si="40"/>
        <v>67.477165299725584</v>
      </c>
      <c r="P52" s="9">
        <f t="shared" si="25"/>
        <v>8.1637562413805895</v>
      </c>
      <c r="Q52" s="12">
        <f t="shared" si="26"/>
        <v>1.9593014979313415</v>
      </c>
      <c r="R52" s="9">
        <f t="shared" si="27"/>
        <v>14.125500000000001</v>
      </c>
      <c r="S52" s="13">
        <f t="shared" si="28"/>
        <v>0.13870670050131614</v>
      </c>
      <c r="T52" s="2">
        <f t="shared" si="29"/>
        <v>0.43</v>
      </c>
      <c r="U52" s="14">
        <f t="shared" si="30"/>
        <v>5.9643881215565943E-2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7.5243881215565953E-2</v>
      </c>
      <c r="AR52" s="9">
        <f t="shared" si="35"/>
        <v>136.875</v>
      </c>
      <c r="AS52" s="1">
        <f t="shared" si="36"/>
        <v>0.24</v>
      </c>
      <c r="AT52" s="1">
        <f t="shared" si="37"/>
        <v>124791.66666666667</v>
      </c>
      <c r="AU52" s="1">
        <f t="shared" si="38"/>
        <v>2066650087.426636</v>
      </c>
    </row>
    <row r="53" spans="1:48" x14ac:dyDescent="0.15">
      <c r="C53" s="7">
        <v>11</v>
      </c>
      <c r="D53" s="8">
        <v>11.1768384843667</v>
      </c>
      <c r="E53" s="10">
        <f t="shared" si="39"/>
        <v>15.701585205161299</v>
      </c>
      <c r="F53" s="7" t="s">
        <v>85</v>
      </c>
      <c r="G53" s="1">
        <v>12</v>
      </c>
      <c r="H53" s="9">
        <f t="shared" si="20"/>
        <v>11.1768384843667</v>
      </c>
      <c r="I53" s="9">
        <f t="shared" si="21"/>
        <v>284.3268384843667</v>
      </c>
      <c r="J53" s="9">
        <f t="shared" si="22"/>
        <v>7.0755835949969773E-2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118.16965905834499</v>
      </c>
      <c r="P53" s="9">
        <f t="shared" si="25"/>
        <v>8.3611930105961179</v>
      </c>
      <c r="Q53" s="12">
        <f t="shared" si="26"/>
        <v>2.006686322543068</v>
      </c>
      <c r="R53" s="9">
        <f t="shared" si="27"/>
        <v>14.125500000000001</v>
      </c>
      <c r="S53" s="13">
        <f t="shared" si="28"/>
        <v>0.14206125960447899</v>
      </c>
      <c r="T53" s="2">
        <f t="shared" si="29"/>
        <v>0.43</v>
      </c>
      <c r="U53" s="14">
        <f t="shared" si="30"/>
        <v>6.1086341629925968E-2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6.9506341629925972E-2</v>
      </c>
      <c r="AR53" s="9">
        <f t="shared" si="35"/>
        <v>136.875</v>
      </c>
      <c r="AS53" s="1">
        <f t="shared" si="36"/>
        <v>0.24</v>
      </c>
      <c r="AT53" s="1">
        <f t="shared" si="37"/>
        <v>124791.66666666667</v>
      </c>
      <c r="AU53" s="1">
        <f t="shared" si="38"/>
        <v>1909062699.6587698</v>
      </c>
      <c r="AV53" s="1">
        <f>SUM(AU42:AU53)</f>
        <v>52875010633.677979</v>
      </c>
    </row>
    <row r="54" spans="1:48" x14ac:dyDescent="0.15">
      <c r="C54" s="7">
        <v>12</v>
      </c>
      <c r="D54" s="8">
        <v>9.9626093390000001</v>
      </c>
      <c r="E54" s="10">
        <f t="shared" si="39"/>
        <v>11.1768384843667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9.2780078864516096</v>
      </c>
      <c r="E58" s="7"/>
      <c r="F58" s="7"/>
      <c r="G58" s="1">
        <v>1</v>
      </c>
      <c r="H58" s="9">
        <f t="shared" ref="H58:H69" si="41">E59</f>
        <v>9.2780078864516096</v>
      </c>
      <c r="I58" s="9">
        <f t="shared" ref="I58:I69" si="42">H58+273.15</f>
        <v>282.42800788645161</v>
      </c>
      <c r="J58" s="9">
        <f t="shared" ref="J58:J69" si="43">EXP(($C$15*(I58-$C$13))/($C$16*I58*$C$13))</f>
        <v>5.6204529946620077E-2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5.60733860434113E-3</v>
      </c>
      <c r="Q58" s="12">
        <f t="shared" ref="Q58:Q69" si="47">P58*$B$60</f>
        <v>1.0653943348248147E-3</v>
      </c>
      <c r="R58" s="9">
        <f t="shared" ref="R58:R69" si="48">L58*$B$60</f>
        <v>1.8955666666666669E-2</v>
      </c>
      <c r="S58" s="13">
        <f t="shared" ref="S58:S69" si="49">Q58/R58</f>
        <v>5.620452994662007E-2</v>
      </c>
      <c r="T58" s="2">
        <f t="shared" ref="T58:T69" si="50">$B$59/100</f>
        <v>0.01</v>
      </c>
      <c r="U58" s="14">
        <f t="shared" ref="U58:U69" si="51">S58*T58</f>
        <v>5.620452994662007E-4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1.2562045299466201E-2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174333.33333333334</v>
      </c>
      <c r="AU58" s="1">
        <f t="shared" ref="AU58:AU69" si="58">AT58*10000*AS58*0.67*AR58*AQ58</f>
        <v>27813436.722886551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8.3870113437741907</v>
      </c>
      <c r="E59" s="10">
        <f t="shared" ref="E59:E70" si="59">D58</f>
        <v>9.2780078864516096</v>
      </c>
      <c r="F59" s="7" t="s">
        <v>83</v>
      </c>
      <c r="G59" s="1">
        <v>2</v>
      </c>
      <c r="H59" s="9">
        <f t="shared" si="41"/>
        <v>8.3870113437741907</v>
      </c>
      <c r="I59" s="9">
        <f t="shared" si="42"/>
        <v>281.53701134377417</v>
      </c>
      <c r="J59" s="9">
        <f t="shared" si="43"/>
        <v>5.0394970840959695E-2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0.19392599472899222</v>
      </c>
      <c r="P59" s="9">
        <f t="shared" si="46"/>
        <v>9.7728948496716671E-3</v>
      </c>
      <c r="Q59" s="12">
        <f t="shared" si="47"/>
        <v>1.8568500214376168E-3</v>
      </c>
      <c r="R59" s="9">
        <f t="shared" si="48"/>
        <v>1.8955666666666669E-2</v>
      </c>
      <c r="S59" s="13">
        <f t="shared" si="49"/>
        <v>9.7957516034129624E-2</v>
      </c>
      <c r="T59" s="2">
        <f t="shared" si="50"/>
        <v>0.01</v>
      </c>
      <c r="U59" s="14">
        <f t="shared" si="51"/>
        <v>9.7957516034129634E-4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1.2979575160341296E-2</v>
      </c>
      <c r="AR59" s="9">
        <f t="shared" si="55"/>
        <v>9.9766666666666666</v>
      </c>
      <c r="AS59" s="1">
        <f t="shared" si="56"/>
        <v>0.19</v>
      </c>
      <c r="AT59" s="1">
        <f t="shared" si="57"/>
        <v>174333.33333333334</v>
      </c>
      <c r="AU59" s="1">
        <f t="shared" si="58"/>
        <v>28737883.346706524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7.9947088178275898</v>
      </c>
      <c r="E60" s="10">
        <f t="shared" si="59"/>
        <v>8.3870113437741907</v>
      </c>
      <c r="F60" s="7" t="s">
        <v>83</v>
      </c>
      <c r="G60" s="1">
        <v>3</v>
      </c>
      <c r="H60" s="9">
        <f t="shared" si="41"/>
        <v>7.9947088178275898</v>
      </c>
      <c r="I60" s="9">
        <f t="shared" si="42"/>
        <v>281.14470881782756</v>
      </c>
      <c r="J60" s="9">
        <f t="shared" si="43"/>
        <v>4.8020747037247943E-2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0.28391976654598722</v>
      </c>
      <c r="P60" s="9">
        <f t="shared" si="46"/>
        <v>1.3634039288179344E-2</v>
      </c>
      <c r="Q60" s="12">
        <f t="shared" si="47"/>
        <v>2.5904674647540754E-3</v>
      </c>
      <c r="R60" s="9">
        <f t="shared" si="48"/>
        <v>1.8955666666666669E-2</v>
      </c>
      <c r="S60" s="13">
        <f t="shared" si="49"/>
        <v>0.13665926449895766</v>
      </c>
      <c r="T60" s="2">
        <f t="shared" si="50"/>
        <v>0.01</v>
      </c>
      <c r="U60" s="14">
        <f t="shared" si="51"/>
        <v>1.3665926449895765E-3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1.3366592644989577E-2</v>
      </c>
      <c r="AR60" s="9">
        <f t="shared" si="55"/>
        <v>9.9766666666666666</v>
      </c>
      <c r="AS60" s="1">
        <f t="shared" si="56"/>
        <v>0.19</v>
      </c>
      <c r="AT60" s="1">
        <f t="shared" si="57"/>
        <v>174333.33333333334</v>
      </c>
      <c r="AU60" s="1">
        <f t="shared" si="58"/>
        <v>29594772.974414926</v>
      </c>
    </row>
    <row r="61" spans="1:48" x14ac:dyDescent="0.15">
      <c r="C61" s="7">
        <v>3</v>
      </c>
      <c r="D61" s="8">
        <v>13.1117858014516</v>
      </c>
      <c r="E61" s="10">
        <f t="shared" si="59"/>
        <v>7.9947088178275898</v>
      </c>
      <c r="F61" s="7" t="s">
        <v>83</v>
      </c>
      <c r="G61" s="1">
        <v>4</v>
      </c>
      <c r="H61" s="9">
        <f t="shared" si="41"/>
        <v>13.1117858014516</v>
      </c>
      <c r="I61" s="9">
        <f t="shared" si="42"/>
        <v>286.26178580145159</v>
      </c>
      <c r="J61" s="9">
        <f t="shared" si="43"/>
        <v>8.9184726610153572E-2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0.37005239392447453</v>
      </c>
      <c r="P61" s="9">
        <f t="shared" si="46"/>
        <v>3.3003021583587117E-2</v>
      </c>
      <c r="Q61" s="12">
        <f t="shared" si="47"/>
        <v>6.2705741008815524E-3</v>
      </c>
      <c r="R61" s="9">
        <f t="shared" si="48"/>
        <v>1.8955666666666669E-2</v>
      </c>
      <c r="S61" s="13">
        <f t="shared" si="49"/>
        <v>0.33080208737307498</v>
      </c>
      <c r="T61" s="2">
        <f t="shared" si="50"/>
        <v>0.01</v>
      </c>
      <c r="U61" s="14">
        <f t="shared" si="51"/>
        <v>3.3080208737307497E-3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1.530802087373075E-2</v>
      </c>
      <c r="AR61" s="9">
        <f t="shared" si="55"/>
        <v>9.9766666666666666</v>
      </c>
      <c r="AS61" s="1">
        <f t="shared" si="56"/>
        <v>0.19</v>
      </c>
      <c r="AT61" s="1">
        <f t="shared" si="57"/>
        <v>174333.33333333334</v>
      </c>
      <c r="AU61" s="1">
        <f t="shared" si="58"/>
        <v>33893260.195633024</v>
      </c>
    </row>
    <row r="62" spans="1:48" x14ac:dyDescent="0.15">
      <c r="C62" s="7">
        <v>4</v>
      </c>
      <c r="D62" s="8">
        <v>11.2724632484667</v>
      </c>
      <c r="E62" s="10">
        <f t="shared" si="59"/>
        <v>13.1117858014516</v>
      </c>
      <c r="F62" s="7" t="s">
        <v>83</v>
      </c>
      <c r="G62" s="1">
        <v>5</v>
      </c>
      <c r="H62" s="9">
        <f t="shared" si="41"/>
        <v>11.2724632484667</v>
      </c>
      <c r="I62" s="9">
        <f t="shared" si="42"/>
        <v>284.42246324846667</v>
      </c>
      <c r="J62" s="9">
        <f t="shared" si="43"/>
        <v>7.1575185396540633E-2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0.32019690372384302</v>
      </c>
      <c r="O62" s="9">
        <f t="shared" si="60"/>
        <v>0.11661913528371104</v>
      </c>
      <c r="P62" s="9">
        <f t="shared" si="46"/>
        <v>8.3470362287158713E-3</v>
      </c>
      <c r="Q62" s="12">
        <f t="shared" si="47"/>
        <v>1.5859368834560156E-3</v>
      </c>
      <c r="R62" s="9">
        <f t="shared" si="48"/>
        <v>1.8955666666666669E-2</v>
      </c>
      <c r="S62" s="13">
        <f t="shared" si="49"/>
        <v>8.3665581978441733E-2</v>
      </c>
      <c r="T62" s="2">
        <f t="shared" si="50"/>
        <v>0.01</v>
      </c>
      <c r="U62" s="14">
        <f t="shared" si="51"/>
        <v>8.3665581978441738E-4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1.2836655819784418E-2</v>
      </c>
      <c r="AR62" s="9">
        <f t="shared" si="55"/>
        <v>9.9766666666666666</v>
      </c>
      <c r="AS62" s="1">
        <f t="shared" si="56"/>
        <v>0.19</v>
      </c>
      <c r="AT62" s="1">
        <f t="shared" si="57"/>
        <v>174333.33333333334</v>
      </c>
      <c r="AU62" s="1">
        <f t="shared" si="58"/>
        <v>28421447.771106083</v>
      </c>
    </row>
    <row r="63" spans="1:48" x14ac:dyDescent="0.15">
      <c r="C63" s="7">
        <v>5</v>
      </c>
      <c r="D63" s="8">
        <v>17.2181634087097</v>
      </c>
      <c r="E63" s="10">
        <f t="shared" si="59"/>
        <v>11.2724632484667</v>
      </c>
      <c r="F63" s="7" t="s">
        <v>85</v>
      </c>
      <c r="G63" s="1">
        <v>6</v>
      </c>
      <c r="H63" s="9">
        <f t="shared" si="41"/>
        <v>17.2181634087097</v>
      </c>
      <c r="I63" s="9">
        <f t="shared" si="42"/>
        <v>290.36816340870968</v>
      </c>
      <c r="J63" s="9">
        <f t="shared" si="43"/>
        <v>0.14427610299834204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0.20803876572166183</v>
      </c>
      <c r="P63" s="9">
        <f t="shared" si="46"/>
        <v>3.0015022390906431E-2</v>
      </c>
      <c r="Q63" s="12">
        <f t="shared" si="47"/>
        <v>5.7028542542722216E-3</v>
      </c>
      <c r="R63" s="9">
        <f t="shared" si="48"/>
        <v>1.8955666666666669E-2</v>
      </c>
      <c r="S63" s="13">
        <f t="shared" si="49"/>
        <v>0.30085221240467513</v>
      </c>
      <c r="T63" s="2">
        <f t="shared" si="50"/>
        <v>0.01</v>
      </c>
      <c r="U63" s="14">
        <f t="shared" si="51"/>
        <v>3.0085221240467516E-3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3"/>
        <v>1.17E-2</v>
      </c>
      <c r="AQ63" s="1">
        <f t="shared" si="54"/>
        <v>2.3108522124046751E-2</v>
      </c>
      <c r="AR63" s="9">
        <f t="shared" si="55"/>
        <v>9.9766666666666666</v>
      </c>
      <c r="AS63" s="1">
        <f t="shared" si="56"/>
        <v>0.19</v>
      </c>
      <c r="AT63" s="1">
        <f t="shared" si="57"/>
        <v>174333.33333333334</v>
      </c>
      <c r="AU63" s="1">
        <f t="shared" si="58"/>
        <v>51164233.413798444</v>
      </c>
    </row>
    <row r="64" spans="1:48" x14ac:dyDescent="0.15">
      <c r="C64" s="7">
        <v>6</v>
      </c>
      <c r="D64" s="8">
        <v>19.4044047486667</v>
      </c>
      <c r="E64" s="10">
        <f t="shared" si="59"/>
        <v>17.2181634087097</v>
      </c>
      <c r="F64" s="7" t="s">
        <v>83</v>
      </c>
      <c r="G64" s="1">
        <v>7</v>
      </c>
      <c r="H64" s="9">
        <f t="shared" si="41"/>
        <v>19.4044047486667</v>
      </c>
      <c r="I64" s="9">
        <f t="shared" si="42"/>
        <v>292.55440474866668</v>
      </c>
      <c r="J64" s="9">
        <f t="shared" si="43"/>
        <v>0.18536292634313181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0.27779040999742205</v>
      </c>
      <c r="P64" s="9">
        <f t="shared" si="46"/>
        <v>5.1492043307180532E-2</v>
      </c>
      <c r="Q64" s="12">
        <f t="shared" si="47"/>
        <v>9.7834882283643013E-3</v>
      </c>
      <c r="R64" s="9">
        <f t="shared" si="48"/>
        <v>1.8955666666666669E-2</v>
      </c>
      <c r="S64" s="13">
        <f t="shared" si="49"/>
        <v>0.5161247240946929</v>
      </c>
      <c r="T64" s="2">
        <f t="shared" si="50"/>
        <v>0.01</v>
      </c>
      <c r="U64" s="14">
        <f t="shared" si="51"/>
        <v>5.161247240946929E-3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2.526124724094693E-2</v>
      </c>
      <c r="AR64" s="9">
        <f t="shared" si="55"/>
        <v>9.9766666666666666</v>
      </c>
      <c r="AS64" s="1">
        <f t="shared" si="56"/>
        <v>0.19</v>
      </c>
      <c r="AT64" s="1">
        <f t="shared" si="57"/>
        <v>174333.33333333334</v>
      </c>
      <c r="AU64" s="1">
        <f t="shared" si="58"/>
        <v>55930549.916670464</v>
      </c>
    </row>
    <row r="65" spans="1:48" x14ac:dyDescent="0.15">
      <c r="C65" s="7">
        <v>7</v>
      </c>
      <c r="D65" s="8">
        <v>20.945430806129</v>
      </c>
      <c r="E65" s="10">
        <f t="shared" si="59"/>
        <v>19.4044047486667</v>
      </c>
      <c r="F65" s="7" t="s">
        <v>83</v>
      </c>
      <c r="G65" s="1">
        <v>8</v>
      </c>
      <c r="H65" s="9">
        <f t="shared" si="41"/>
        <v>20.945430806129</v>
      </c>
      <c r="I65" s="9">
        <f t="shared" si="42"/>
        <v>294.095430806129</v>
      </c>
      <c r="J65" s="9">
        <f t="shared" si="43"/>
        <v>0.22067904966443891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0.32606503335690817</v>
      </c>
      <c r="P65" s="9">
        <f t="shared" si="46"/>
        <v>7.1955721690006066E-2</v>
      </c>
      <c r="Q65" s="12">
        <f t="shared" si="47"/>
        <v>1.3671587121101152E-2</v>
      </c>
      <c r="R65" s="9">
        <f t="shared" si="48"/>
        <v>1.8955666666666669E-2</v>
      </c>
      <c r="S65" s="13">
        <f t="shared" si="49"/>
        <v>0.72124011049120673</v>
      </c>
      <c r="T65" s="2">
        <f t="shared" si="50"/>
        <v>0.01</v>
      </c>
      <c r="U65" s="14">
        <f t="shared" si="51"/>
        <v>7.2124011049120671E-3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2.7312401104912065E-2</v>
      </c>
      <c r="AR65" s="9">
        <f t="shared" si="55"/>
        <v>9.9766666666666666</v>
      </c>
      <c r="AS65" s="1">
        <f t="shared" si="56"/>
        <v>0.19</v>
      </c>
      <c r="AT65" s="1">
        <f t="shared" si="57"/>
        <v>174333.33333333334</v>
      </c>
      <c r="AU65" s="1">
        <f t="shared" si="58"/>
        <v>60471979.026683524</v>
      </c>
    </row>
    <row r="66" spans="1:48" x14ac:dyDescent="0.15">
      <c r="C66" s="7">
        <v>8</v>
      </c>
      <c r="D66" s="8">
        <v>21.321055787741901</v>
      </c>
      <c r="E66" s="10">
        <f t="shared" si="59"/>
        <v>20.945430806129</v>
      </c>
      <c r="F66" s="7" t="s">
        <v>83</v>
      </c>
      <c r="G66" s="1">
        <v>9</v>
      </c>
      <c r="H66" s="9">
        <f t="shared" si="41"/>
        <v>21.321055787741901</v>
      </c>
      <c r="I66" s="9">
        <f t="shared" si="42"/>
        <v>294.47105578774188</v>
      </c>
      <c r="J66" s="9">
        <f t="shared" si="43"/>
        <v>0.2301983106544355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0.35387597833356876</v>
      </c>
      <c r="P66" s="9">
        <f t="shared" si="46"/>
        <v>8.1461652393573142E-2</v>
      </c>
      <c r="Q66" s="12">
        <f t="shared" si="47"/>
        <v>1.5477713954778897E-2</v>
      </c>
      <c r="R66" s="9">
        <f t="shared" si="48"/>
        <v>1.8955666666666669E-2</v>
      </c>
      <c r="S66" s="13">
        <f t="shared" si="49"/>
        <v>0.81652174133217303</v>
      </c>
      <c r="T66" s="2">
        <f t="shared" si="50"/>
        <v>0.01</v>
      </c>
      <c r="U66" s="14">
        <f t="shared" si="51"/>
        <v>8.1652174133217299E-3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2.826521741332173E-2</v>
      </c>
      <c r="AR66" s="9">
        <f t="shared" si="55"/>
        <v>9.9766666666666666</v>
      </c>
      <c r="AS66" s="1">
        <f t="shared" si="56"/>
        <v>0.19</v>
      </c>
      <c r="AT66" s="1">
        <f t="shared" si="57"/>
        <v>174333.33333333334</v>
      </c>
      <c r="AU66" s="1">
        <f t="shared" si="58"/>
        <v>62581595.37264692</v>
      </c>
    </row>
    <row r="67" spans="1:48" x14ac:dyDescent="0.15">
      <c r="C67" s="7">
        <v>9</v>
      </c>
      <c r="D67" s="8">
        <v>20.702648216333301</v>
      </c>
      <c r="E67" s="10">
        <f t="shared" si="59"/>
        <v>21.321055787741901</v>
      </c>
      <c r="F67" s="7" t="s">
        <v>83</v>
      </c>
      <c r="G67" s="1">
        <v>10</v>
      </c>
      <c r="H67" s="9">
        <f t="shared" si="41"/>
        <v>20.702648216333301</v>
      </c>
      <c r="I67" s="9">
        <f t="shared" si="42"/>
        <v>293.85264821633325</v>
      </c>
      <c r="J67" s="9">
        <f t="shared" si="43"/>
        <v>0.21472448122458879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0.37218099260666226</v>
      </c>
      <c r="P67" s="9">
        <f t="shared" si="46"/>
        <v>7.9916370559118072E-2</v>
      </c>
      <c r="Q67" s="12">
        <f t="shared" si="47"/>
        <v>1.5184110406232434E-2</v>
      </c>
      <c r="R67" s="9">
        <f t="shared" si="48"/>
        <v>1.8955666666666669E-2</v>
      </c>
      <c r="S67" s="13">
        <f t="shared" si="49"/>
        <v>0.8010327820827069</v>
      </c>
      <c r="T67" s="2">
        <f t="shared" si="50"/>
        <v>0.01</v>
      </c>
      <c r="U67" s="14">
        <f t="shared" si="51"/>
        <v>8.0103278208270689E-3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2.811032782082707E-2</v>
      </c>
      <c r="AR67" s="9">
        <f t="shared" si="55"/>
        <v>9.9766666666666666</v>
      </c>
      <c r="AS67" s="1">
        <f t="shared" si="56"/>
        <v>0.19</v>
      </c>
      <c r="AT67" s="1">
        <f t="shared" si="57"/>
        <v>174333.33333333334</v>
      </c>
      <c r="AU67" s="1">
        <f t="shared" si="58"/>
        <v>62238656.641159706</v>
      </c>
    </row>
    <row r="68" spans="1:48" x14ac:dyDescent="0.15">
      <c r="C68" s="7">
        <v>10</v>
      </c>
      <c r="D68" s="8">
        <v>15.701585205161299</v>
      </c>
      <c r="E68" s="10">
        <f t="shared" si="59"/>
        <v>20.702648216333301</v>
      </c>
      <c r="F68" s="7" t="s">
        <v>83</v>
      </c>
      <c r="G68" s="1">
        <v>11</v>
      </c>
      <c r="H68" s="9">
        <f t="shared" si="41"/>
        <v>15.701585205161299</v>
      </c>
      <c r="I68" s="9">
        <f t="shared" si="42"/>
        <v>288.85158520516126</v>
      </c>
      <c r="J68" s="9">
        <f t="shared" si="43"/>
        <v>0.12098546530693977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0.277651390945167</v>
      </c>
      <c r="O68" s="9">
        <f t="shared" si="60"/>
        <v>0.11437989776904389</v>
      </c>
      <c r="P68" s="9">
        <f t="shared" si="46"/>
        <v>1.3838305153347977E-2</v>
      </c>
      <c r="Q68" s="12">
        <f t="shared" si="47"/>
        <v>2.6292779791361157E-3</v>
      </c>
      <c r="R68" s="9">
        <f t="shared" si="48"/>
        <v>1.8955666666666669E-2</v>
      </c>
      <c r="S68" s="13">
        <f t="shared" si="49"/>
        <v>0.13870670050131617</v>
      </c>
      <c r="T68" s="2">
        <f t="shared" si="50"/>
        <v>0.01</v>
      </c>
      <c r="U68" s="14">
        <f t="shared" si="51"/>
        <v>1.3870670050131618E-3</v>
      </c>
      <c r="V68" s="13"/>
      <c r="W68" s="2"/>
      <c r="X68" s="14"/>
      <c r="Y68" s="2">
        <v>0.04</v>
      </c>
      <c r="Z68" s="2">
        <v>0.21</v>
      </c>
      <c r="AA68" s="2">
        <f t="shared" si="52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3"/>
        <v>1.17E-2</v>
      </c>
      <c r="AQ68" s="1">
        <f t="shared" si="54"/>
        <v>2.1487067005013162E-2</v>
      </c>
      <c r="AR68" s="9">
        <f t="shared" si="55"/>
        <v>9.9766666666666666</v>
      </c>
      <c r="AS68" s="1">
        <f t="shared" si="56"/>
        <v>0.19</v>
      </c>
      <c r="AT68" s="1">
        <f t="shared" si="57"/>
        <v>174333.33333333334</v>
      </c>
      <c r="AU68" s="1">
        <f t="shared" si="58"/>
        <v>47574193.871896967</v>
      </c>
    </row>
    <row r="69" spans="1:48" x14ac:dyDescent="0.15">
      <c r="C69" s="7">
        <v>11</v>
      </c>
      <c r="D69" s="8">
        <v>11.1768384843667</v>
      </c>
      <c r="E69" s="10">
        <f t="shared" si="59"/>
        <v>15.701585205161299</v>
      </c>
      <c r="F69" s="7" t="s">
        <v>85</v>
      </c>
      <c r="G69" s="1">
        <v>12</v>
      </c>
      <c r="H69" s="9">
        <f t="shared" si="41"/>
        <v>11.1768384843667</v>
      </c>
      <c r="I69" s="9">
        <f t="shared" si="42"/>
        <v>284.3268384843667</v>
      </c>
      <c r="J69" s="9">
        <f t="shared" si="43"/>
        <v>7.0755835949969773E-2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0.20030825928236259</v>
      </c>
      <c r="P69" s="9">
        <f t="shared" si="46"/>
        <v>1.4172978333206857E-2</v>
      </c>
      <c r="Q69" s="12">
        <f t="shared" si="47"/>
        <v>2.6928658833093029E-3</v>
      </c>
      <c r="R69" s="9">
        <f t="shared" si="48"/>
        <v>1.8955666666666669E-2</v>
      </c>
      <c r="S69" s="13">
        <f t="shared" si="49"/>
        <v>0.14206125960447902</v>
      </c>
      <c r="T69" s="2">
        <f t="shared" si="50"/>
        <v>0.01</v>
      </c>
      <c r="U69" s="14">
        <f t="shared" si="51"/>
        <v>1.4206125960447903E-3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1.342061259604479E-2</v>
      </c>
      <c r="AR69" s="9">
        <f t="shared" si="55"/>
        <v>9.9766666666666666</v>
      </c>
      <c r="AS69" s="1">
        <f t="shared" si="56"/>
        <v>0.19</v>
      </c>
      <c r="AT69" s="1">
        <f t="shared" si="57"/>
        <v>174333.33333333334</v>
      </c>
      <c r="AU69" s="1">
        <f t="shared" si="58"/>
        <v>29714377.740568049</v>
      </c>
      <c r="AV69" s="1">
        <f>SUM(AU58:AU69)</f>
        <v>518136386.9941712</v>
      </c>
    </row>
    <row r="70" spans="1:48" x14ac:dyDescent="0.15">
      <c r="C70" s="7">
        <v>12</v>
      </c>
      <c r="D70" s="8">
        <v>9.9626093390000001</v>
      </c>
      <c r="E70" s="10">
        <f t="shared" si="59"/>
        <v>11.1768384843667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9.2780078864516096</v>
      </c>
      <c r="E73" s="7"/>
      <c r="F73" s="7"/>
      <c r="G73" s="1">
        <v>1</v>
      </c>
      <c r="H73" s="9">
        <f t="shared" ref="H73:H84" si="61">E74</f>
        <v>9.2780078864516096</v>
      </c>
      <c r="I73" s="9">
        <f t="shared" ref="I73:I84" si="62">H73+273.15</f>
        <v>282.42800788645161</v>
      </c>
      <c r="J73" s="9">
        <f t="shared" ref="J73:J84" si="63">EXP(($C$15*(I73-$C$13))/($C$16*I73*$C$13))</f>
        <v>5.6204529946620077E-2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6.1543960291548993E-3</v>
      </c>
      <c r="Q73" s="12">
        <f t="shared" ref="Q73:Q84" si="67">P73*$B$75</f>
        <v>1.1077912852478819E-3</v>
      </c>
      <c r="R73" s="9">
        <f t="shared" ref="R73:R84" si="68">L73*$B$75</f>
        <v>1.9710000000000002E-2</v>
      </c>
      <c r="S73" s="13">
        <f t="shared" ref="S73:S84" si="69">Q73/R73</f>
        <v>5.6204529946620077E-2</v>
      </c>
      <c r="T73" s="2">
        <f t="shared" ref="T73:T84" si="70">$B$74/100</f>
        <v>0.01</v>
      </c>
      <c r="U73" s="14">
        <f t="shared" ref="U73:U84" si="71">S73*T73</f>
        <v>5.6204529946620081E-4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1.3162045299466201E-2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33666.666666666664</v>
      </c>
      <c r="AU73" s="1">
        <f t="shared" ref="AU73:AU84" si="78">AT73*10000*AS73*0.67*AR73*AQ73</f>
        <v>5851738.7275757482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8.3870113437741907</v>
      </c>
      <c r="E74" s="10">
        <f t="shared" ref="E74:E85" si="79">D73</f>
        <v>9.2780078864516096</v>
      </c>
      <c r="F74" s="7" t="s">
        <v>83</v>
      </c>
      <c r="G74" s="1">
        <v>2</v>
      </c>
      <c r="H74" s="9">
        <f t="shared" si="61"/>
        <v>8.3870113437741907</v>
      </c>
      <c r="I74" s="9">
        <f t="shared" si="62"/>
        <v>281.53701134377417</v>
      </c>
      <c r="J74" s="9">
        <f t="shared" si="63"/>
        <v>5.0394970840959695E-2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0.21284560397084512</v>
      </c>
      <c r="P74" s="9">
        <f t="shared" si="66"/>
        <v>1.0726348005737196E-2</v>
      </c>
      <c r="Q74" s="12">
        <f t="shared" si="67"/>
        <v>1.9307426410326951E-3</v>
      </c>
      <c r="R74" s="9">
        <f t="shared" si="68"/>
        <v>1.9710000000000002E-2</v>
      </c>
      <c r="S74" s="13">
        <f t="shared" si="69"/>
        <v>9.7957516034129624E-2</v>
      </c>
      <c r="T74" s="2">
        <f t="shared" si="70"/>
        <v>0.01</v>
      </c>
      <c r="U74" s="14">
        <f t="shared" si="71"/>
        <v>9.7957516034129634E-4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1.3579575160341296E-2</v>
      </c>
      <c r="AR74" s="9">
        <f t="shared" si="75"/>
        <v>10.950000000000001</v>
      </c>
      <c r="AS74" s="1">
        <f t="shared" si="76"/>
        <v>0.18</v>
      </c>
      <c r="AT74" s="1">
        <f t="shared" si="77"/>
        <v>33666.666666666664</v>
      </c>
      <c r="AU74" s="1">
        <f t="shared" si="78"/>
        <v>6037369.1217289418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7.9947088178275898</v>
      </c>
      <c r="E75" s="10">
        <f t="shared" si="79"/>
        <v>8.3870113437741907</v>
      </c>
      <c r="F75" s="7" t="s">
        <v>83</v>
      </c>
      <c r="G75" s="1">
        <v>3</v>
      </c>
      <c r="H75" s="9">
        <f t="shared" si="61"/>
        <v>7.9947088178275898</v>
      </c>
      <c r="I75" s="9">
        <f t="shared" si="62"/>
        <v>281.14470881782756</v>
      </c>
      <c r="J75" s="9">
        <f t="shared" si="63"/>
        <v>4.8020747037247943E-2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0.31161925596510792</v>
      </c>
      <c r="P75" s="9">
        <f t="shared" si="66"/>
        <v>1.4964189462635865E-2</v>
      </c>
      <c r="Q75" s="12">
        <f t="shared" si="67"/>
        <v>2.6935541032744557E-3</v>
      </c>
      <c r="R75" s="9">
        <f t="shared" si="68"/>
        <v>1.9710000000000002E-2</v>
      </c>
      <c r="S75" s="13">
        <f t="shared" si="69"/>
        <v>0.13665926449895766</v>
      </c>
      <c r="T75" s="2">
        <f t="shared" si="70"/>
        <v>0.01</v>
      </c>
      <c r="U75" s="14">
        <f t="shared" si="71"/>
        <v>1.3665926449895765E-3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1.3966592644989577E-2</v>
      </c>
      <c r="AR75" s="9">
        <f t="shared" si="75"/>
        <v>10.950000000000001</v>
      </c>
      <c r="AS75" s="1">
        <f t="shared" si="76"/>
        <v>0.18</v>
      </c>
      <c r="AT75" s="1">
        <f t="shared" si="77"/>
        <v>33666.666666666664</v>
      </c>
      <c r="AU75" s="1">
        <f t="shared" si="78"/>
        <v>6209433.9605619423</v>
      </c>
    </row>
    <row r="76" spans="1:48" x14ac:dyDescent="0.15">
      <c r="C76" s="7">
        <v>3</v>
      </c>
      <c r="D76" s="8">
        <v>13.1117858014516</v>
      </c>
      <c r="E76" s="10">
        <f t="shared" si="79"/>
        <v>7.9947088178275898</v>
      </c>
      <c r="F76" s="7" t="s">
        <v>83</v>
      </c>
      <c r="G76" s="1">
        <v>4</v>
      </c>
      <c r="H76" s="9">
        <f t="shared" si="61"/>
        <v>13.1117858014516</v>
      </c>
      <c r="I76" s="9">
        <f t="shared" si="62"/>
        <v>286.26178580145159</v>
      </c>
      <c r="J76" s="9">
        <f t="shared" si="63"/>
        <v>8.9184726610153572E-2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0.40615506650247202</v>
      </c>
      <c r="P76" s="9">
        <f t="shared" si="66"/>
        <v>3.6222828567351713E-2</v>
      </c>
      <c r="Q76" s="12">
        <f t="shared" si="67"/>
        <v>6.5201091421233084E-3</v>
      </c>
      <c r="R76" s="9">
        <f t="shared" si="68"/>
        <v>1.9710000000000002E-2</v>
      </c>
      <c r="S76" s="13">
        <f t="shared" si="69"/>
        <v>0.33080208737307498</v>
      </c>
      <c r="T76" s="2">
        <f t="shared" si="70"/>
        <v>0.01</v>
      </c>
      <c r="U76" s="14">
        <f t="shared" si="71"/>
        <v>3.3080208737307497E-3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1.5908020873730749E-2</v>
      </c>
      <c r="AR76" s="9">
        <f t="shared" si="75"/>
        <v>10.950000000000001</v>
      </c>
      <c r="AS76" s="1">
        <f t="shared" si="76"/>
        <v>0.18</v>
      </c>
      <c r="AT76" s="1">
        <f t="shared" si="77"/>
        <v>33666.666666666664</v>
      </c>
      <c r="AU76" s="1">
        <f t="shared" si="78"/>
        <v>7072577.225491615</v>
      </c>
    </row>
    <row r="77" spans="1:48" x14ac:dyDescent="0.15">
      <c r="C77" s="7">
        <v>4</v>
      </c>
      <c r="D77" s="8">
        <v>11.2724632484667</v>
      </c>
      <c r="E77" s="10">
        <f t="shared" si="79"/>
        <v>13.1117858014516</v>
      </c>
      <c r="F77" s="7" t="s">
        <v>83</v>
      </c>
      <c r="G77" s="1">
        <v>5</v>
      </c>
      <c r="H77" s="9">
        <f t="shared" si="61"/>
        <v>11.2724632484667</v>
      </c>
      <c r="I77" s="9">
        <f t="shared" si="62"/>
        <v>284.42246324846667</v>
      </c>
      <c r="J77" s="9">
        <f t="shared" si="63"/>
        <v>7.1575185396540633E-2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0.35143562603836431</v>
      </c>
      <c r="O77" s="9">
        <f t="shared" si="80"/>
        <v>0.12799661189675604</v>
      </c>
      <c r="P77" s="9">
        <f t="shared" si="66"/>
        <v>9.1613812266393719E-3</v>
      </c>
      <c r="Q77" s="12">
        <f t="shared" si="67"/>
        <v>1.649048620795087E-3</v>
      </c>
      <c r="R77" s="9">
        <f t="shared" si="68"/>
        <v>1.9710000000000002E-2</v>
      </c>
      <c r="S77" s="13">
        <f t="shared" si="69"/>
        <v>8.3665581978441747E-2</v>
      </c>
      <c r="T77" s="2">
        <f t="shared" si="70"/>
        <v>0.01</v>
      </c>
      <c r="U77" s="14">
        <f t="shared" si="71"/>
        <v>8.3665581978441749E-4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1.3436655819784418E-2</v>
      </c>
      <c r="AR77" s="9">
        <f t="shared" si="75"/>
        <v>10.950000000000001</v>
      </c>
      <c r="AS77" s="1">
        <f t="shared" si="76"/>
        <v>0.18</v>
      </c>
      <c r="AT77" s="1">
        <f t="shared" si="77"/>
        <v>33666.666666666664</v>
      </c>
      <c r="AU77" s="1">
        <f t="shared" si="78"/>
        <v>5973828.3405640125</v>
      </c>
    </row>
    <row r="78" spans="1:48" x14ac:dyDescent="0.15">
      <c r="C78" s="7">
        <v>5</v>
      </c>
      <c r="D78" s="8">
        <v>17.2181634087097</v>
      </c>
      <c r="E78" s="10">
        <f t="shared" si="79"/>
        <v>11.2724632484667</v>
      </c>
      <c r="F78" s="7" t="s">
        <v>85</v>
      </c>
      <c r="G78" s="1">
        <v>6</v>
      </c>
      <c r="H78" s="9">
        <f t="shared" si="61"/>
        <v>17.2181634087097</v>
      </c>
      <c r="I78" s="9">
        <f t="shared" si="62"/>
        <v>290.36816340870968</v>
      </c>
      <c r="J78" s="9">
        <f t="shared" si="63"/>
        <v>0.14427610299834204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0.22833523067011668</v>
      </c>
      <c r="P78" s="9">
        <f t="shared" si="66"/>
        <v>3.2943317258311941E-2</v>
      </c>
      <c r="Q78" s="12">
        <f t="shared" si="67"/>
        <v>5.9297971064961492E-3</v>
      </c>
      <c r="R78" s="9">
        <f t="shared" si="68"/>
        <v>1.9710000000000002E-2</v>
      </c>
      <c r="S78" s="13">
        <f t="shared" si="69"/>
        <v>0.30085221240467525</v>
      </c>
      <c r="T78" s="2">
        <f t="shared" si="70"/>
        <v>0.01</v>
      </c>
      <c r="U78" s="14">
        <f t="shared" si="71"/>
        <v>3.0085221240467525E-3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3"/>
        <v>1.0799999999999999E-2</v>
      </c>
      <c r="AQ78" s="1">
        <f t="shared" si="74"/>
        <v>2.4608522124046753E-2</v>
      </c>
      <c r="AR78" s="9">
        <f t="shared" si="75"/>
        <v>10.950000000000001</v>
      </c>
      <c r="AS78" s="1">
        <f t="shared" si="76"/>
        <v>0.18</v>
      </c>
      <c r="AT78" s="1">
        <f t="shared" si="77"/>
        <v>33666.666666666664</v>
      </c>
      <c r="AU78" s="1">
        <f t="shared" si="78"/>
        <v>10940749.607321983</v>
      </c>
    </row>
    <row r="79" spans="1:48" x14ac:dyDescent="0.15">
      <c r="C79" s="7">
        <v>6</v>
      </c>
      <c r="D79" s="8">
        <v>19.4044047486667</v>
      </c>
      <c r="E79" s="10">
        <f t="shared" si="79"/>
        <v>17.2181634087097</v>
      </c>
      <c r="F79" s="7" t="s">
        <v>83</v>
      </c>
      <c r="G79" s="1">
        <v>7</v>
      </c>
      <c r="H79" s="9">
        <f t="shared" si="61"/>
        <v>19.4044047486667</v>
      </c>
      <c r="I79" s="9">
        <f t="shared" si="62"/>
        <v>292.55440474866668</v>
      </c>
      <c r="J79" s="9">
        <f t="shared" si="63"/>
        <v>0.18536292634313181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0.30489191341180472</v>
      </c>
      <c r="P79" s="9">
        <f t="shared" si="66"/>
        <v>5.6515657288368881E-2</v>
      </c>
      <c r="Q79" s="12">
        <f t="shared" si="67"/>
        <v>1.0172818311906398E-2</v>
      </c>
      <c r="R79" s="9">
        <f t="shared" si="68"/>
        <v>1.9710000000000002E-2</v>
      </c>
      <c r="S79" s="13">
        <f t="shared" si="69"/>
        <v>0.5161247240946929</v>
      </c>
      <c r="T79" s="2">
        <f t="shared" si="70"/>
        <v>0.01</v>
      </c>
      <c r="U79" s="14">
        <f t="shared" si="71"/>
        <v>5.161247240946929E-3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2.6761247240946931E-2</v>
      </c>
      <c r="AR79" s="9">
        <f t="shared" si="75"/>
        <v>10.950000000000001</v>
      </c>
      <c r="AS79" s="1">
        <f t="shared" si="76"/>
        <v>0.18</v>
      </c>
      <c r="AT79" s="1">
        <f t="shared" si="77"/>
        <v>33666.666666666664</v>
      </c>
      <c r="AU79" s="1">
        <f t="shared" si="78"/>
        <v>11897833.757222356</v>
      </c>
    </row>
    <row r="80" spans="1:48" x14ac:dyDescent="0.15">
      <c r="C80" s="7">
        <v>7</v>
      </c>
      <c r="D80" s="8">
        <v>20.945430806129</v>
      </c>
      <c r="E80" s="10">
        <f t="shared" si="79"/>
        <v>19.4044047486667</v>
      </c>
      <c r="F80" s="7" t="s">
        <v>83</v>
      </c>
      <c r="G80" s="1">
        <v>8</v>
      </c>
      <c r="H80" s="9">
        <f t="shared" si="61"/>
        <v>20.945430806129</v>
      </c>
      <c r="I80" s="9">
        <f t="shared" si="62"/>
        <v>294.095430806129</v>
      </c>
      <c r="J80" s="9">
        <f t="shared" si="63"/>
        <v>0.22067904966443891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0.35787625612343582</v>
      </c>
      <c r="P80" s="9">
        <f t="shared" si="66"/>
        <v>7.8975792098787148E-2</v>
      </c>
      <c r="Q80" s="12">
        <f t="shared" si="67"/>
        <v>1.4215642577781686E-2</v>
      </c>
      <c r="R80" s="9">
        <f t="shared" si="68"/>
        <v>1.9710000000000002E-2</v>
      </c>
      <c r="S80" s="13">
        <f t="shared" si="69"/>
        <v>0.72124011049120673</v>
      </c>
      <c r="T80" s="2">
        <f t="shared" si="70"/>
        <v>0.01</v>
      </c>
      <c r="U80" s="14">
        <f t="shared" si="71"/>
        <v>7.2124011049120671E-3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2.8812401104912067E-2</v>
      </c>
      <c r="AR80" s="9">
        <f t="shared" si="75"/>
        <v>10.950000000000001</v>
      </c>
      <c r="AS80" s="1">
        <f t="shared" si="76"/>
        <v>0.18</v>
      </c>
      <c r="AT80" s="1">
        <f t="shared" si="77"/>
        <v>33666.666666666664</v>
      </c>
      <c r="AU80" s="1">
        <f t="shared" si="78"/>
        <v>12809760.150794957</v>
      </c>
    </row>
    <row r="81" spans="1:48" x14ac:dyDescent="0.15">
      <c r="C81" s="7">
        <v>8</v>
      </c>
      <c r="D81" s="8">
        <v>21.321055787741901</v>
      </c>
      <c r="E81" s="10">
        <f t="shared" si="79"/>
        <v>20.945430806129</v>
      </c>
      <c r="F81" s="7" t="s">
        <v>83</v>
      </c>
      <c r="G81" s="1">
        <v>9</v>
      </c>
      <c r="H81" s="9">
        <f t="shared" si="61"/>
        <v>21.321055787741901</v>
      </c>
      <c r="I81" s="9">
        <f t="shared" si="62"/>
        <v>294.47105578774188</v>
      </c>
      <c r="J81" s="9">
        <f t="shared" si="63"/>
        <v>0.2301983106544355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0.38840046402464867</v>
      </c>
      <c r="P81" s="9">
        <f t="shared" si="66"/>
        <v>8.9409130675872972E-2</v>
      </c>
      <c r="Q81" s="12">
        <f t="shared" si="67"/>
        <v>1.6093643521657135E-2</v>
      </c>
      <c r="R81" s="9">
        <f t="shared" si="68"/>
        <v>1.9710000000000002E-2</v>
      </c>
      <c r="S81" s="13">
        <f t="shared" si="69"/>
        <v>0.81652174133217326</v>
      </c>
      <c r="T81" s="2">
        <f t="shared" si="70"/>
        <v>0.01</v>
      </c>
      <c r="U81" s="14">
        <f t="shared" si="71"/>
        <v>8.1652174133217334E-3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2.9765217413321735E-2</v>
      </c>
      <c r="AR81" s="9">
        <f t="shared" si="75"/>
        <v>10.950000000000001</v>
      </c>
      <c r="AS81" s="1">
        <f t="shared" si="76"/>
        <v>0.18</v>
      </c>
      <c r="AT81" s="1">
        <f t="shared" si="77"/>
        <v>33666.666666666664</v>
      </c>
      <c r="AU81" s="1">
        <f t="shared" si="78"/>
        <v>13233374.563701797</v>
      </c>
    </row>
    <row r="82" spans="1:48" x14ac:dyDescent="0.15">
      <c r="C82" s="7">
        <v>9</v>
      </c>
      <c r="D82" s="8">
        <v>20.702648216333301</v>
      </c>
      <c r="E82" s="10">
        <f t="shared" si="79"/>
        <v>21.321055787741901</v>
      </c>
      <c r="F82" s="7" t="s">
        <v>83</v>
      </c>
      <c r="G82" s="1">
        <v>10</v>
      </c>
      <c r="H82" s="9">
        <f t="shared" si="61"/>
        <v>20.702648216333301</v>
      </c>
      <c r="I82" s="9">
        <f t="shared" si="62"/>
        <v>293.85264821633325</v>
      </c>
      <c r="J82" s="9">
        <f t="shared" si="63"/>
        <v>0.21472448122458879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0.40849133334877574</v>
      </c>
      <c r="P82" s="9">
        <f t="shared" si="66"/>
        <v>8.7713089638056435E-2</v>
      </c>
      <c r="Q82" s="12">
        <f t="shared" si="67"/>
        <v>1.5788356134850159E-2</v>
      </c>
      <c r="R82" s="9">
        <f t="shared" si="68"/>
        <v>1.9710000000000002E-2</v>
      </c>
      <c r="S82" s="13">
        <f t="shared" si="69"/>
        <v>0.80103278208270712</v>
      </c>
      <c r="T82" s="2">
        <f t="shared" si="70"/>
        <v>0.01</v>
      </c>
      <c r="U82" s="14">
        <f t="shared" si="71"/>
        <v>8.0103278208270706E-3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2.9610327820827072E-2</v>
      </c>
      <c r="AR82" s="9">
        <f t="shared" si="75"/>
        <v>10.950000000000001</v>
      </c>
      <c r="AS82" s="1">
        <f t="shared" si="76"/>
        <v>0.18</v>
      </c>
      <c r="AT82" s="1">
        <f t="shared" si="77"/>
        <v>33666.666666666664</v>
      </c>
      <c r="AU82" s="1">
        <f t="shared" si="78"/>
        <v>13164511.905484369</v>
      </c>
    </row>
    <row r="83" spans="1:48" x14ac:dyDescent="0.15">
      <c r="C83" s="7">
        <v>10</v>
      </c>
      <c r="D83" s="8">
        <v>15.701585205161299</v>
      </c>
      <c r="E83" s="10">
        <f t="shared" si="79"/>
        <v>20.702648216333301</v>
      </c>
      <c r="F83" s="7" t="s">
        <v>83</v>
      </c>
      <c r="G83" s="1">
        <v>11</v>
      </c>
      <c r="H83" s="9">
        <f t="shared" si="61"/>
        <v>15.701585205161299</v>
      </c>
      <c r="I83" s="9">
        <f t="shared" si="62"/>
        <v>288.85158520516126</v>
      </c>
      <c r="J83" s="9">
        <f t="shared" si="63"/>
        <v>0.12098546530693977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0.30473933152518329</v>
      </c>
      <c r="O83" s="9">
        <f t="shared" si="80"/>
        <v>0.12553891218553603</v>
      </c>
      <c r="P83" s="9">
        <f t="shared" si="66"/>
        <v>1.5188383704894127E-2</v>
      </c>
      <c r="Q83" s="12">
        <f t="shared" si="67"/>
        <v>2.7339090668809427E-3</v>
      </c>
      <c r="R83" s="9">
        <f t="shared" si="68"/>
        <v>1.9710000000000002E-2</v>
      </c>
      <c r="S83" s="13">
        <f t="shared" si="69"/>
        <v>0.1387067005013162</v>
      </c>
      <c r="T83" s="2">
        <f t="shared" si="70"/>
        <v>0.01</v>
      </c>
      <c r="U83" s="14">
        <f t="shared" si="71"/>
        <v>1.3870670050131621E-3</v>
      </c>
      <c r="V83" s="13"/>
      <c r="W83" s="2"/>
      <c r="X83" s="14"/>
      <c r="Y83" s="2">
        <v>0.04</v>
      </c>
      <c r="Z83" s="2">
        <v>0.27</v>
      </c>
      <c r="AA83" s="2">
        <f t="shared" si="72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3"/>
        <v>1.0799999999999999E-2</v>
      </c>
      <c r="AQ83" s="1">
        <f t="shared" si="74"/>
        <v>2.2987067005013163E-2</v>
      </c>
      <c r="AR83" s="9">
        <f t="shared" si="75"/>
        <v>10.950000000000001</v>
      </c>
      <c r="AS83" s="1">
        <f t="shared" si="76"/>
        <v>0.18</v>
      </c>
      <c r="AT83" s="1">
        <f t="shared" si="77"/>
        <v>33666.666666666664</v>
      </c>
      <c r="AU83" s="1">
        <f t="shared" si="78"/>
        <v>10219863.795186114</v>
      </c>
    </row>
    <row r="84" spans="1:48" x14ac:dyDescent="0.15">
      <c r="C84" s="7">
        <v>11</v>
      </c>
      <c r="D84" s="8">
        <v>11.1768384843667</v>
      </c>
      <c r="E84" s="10">
        <f t="shared" si="79"/>
        <v>15.701585205161299</v>
      </c>
      <c r="F84" s="7" t="s">
        <v>85</v>
      </c>
      <c r="G84" s="1">
        <v>12</v>
      </c>
      <c r="H84" s="9">
        <f t="shared" si="61"/>
        <v>11.1768384843667</v>
      </c>
      <c r="I84" s="9">
        <f t="shared" si="62"/>
        <v>284.3268384843667</v>
      </c>
      <c r="J84" s="9">
        <f t="shared" si="63"/>
        <v>7.0755835949969773E-2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0.21985052848064193</v>
      </c>
      <c r="P84" s="9">
        <f t="shared" si="66"/>
        <v>1.5555707926690457E-2</v>
      </c>
      <c r="Q84" s="12">
        <f t="shared" si="67"/>
        <v>2.8000274268042821E-3</v>
      </c>
      <c r="R84" s="9">
        <f t="shared" si="68"/>
        <v>1.9710000000000002E-2</v>
      </c>
      <c r="S84" s="13">
        <f t="shared" si="69"/>
        <v>0.14206125960447905</v>
      </c>
      <c r="T84" s="2">
        <f t="shared" si="70"/>
        <v>0.01</v>
      </c>
      <c r="U84" s="14">
        <f t="shared" si="71"/>
        <v>1.4206125960447905E-3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1.402061259604479E-2</v>
      </c>
      <c r="AR84" s="9">
        <f t="shared" si="75"/>
        <v>10.950000000000001</v>
      </c>
      <c r="AS84" s="1">
        <f t="shared" si="76"/>
        <v>0.18</v>
      </c>
      <c r="AT84" s="1">
        <f t="shared" si="77"/>
        <v>33666.666666666664</v>
      </c>
      <c r="AU84" s="1">
        <f t="shared" si="78"/>
        <v>6233450.7932394864</v>
      </c>
      <c r="AV84" s="1">
        <f>SUM(AU73:AU84)</f>
        <v>109644491.94887333</v>
      </c>
    </row>
    <row r="85" spans="1:48" x14ac:dyDescent="0.15">
      <c r="C85" s="7">
        <v>12</v>
      </c>
      <c r="D85" s="8">
        <v>9.9626093390000001</v>
      </c>
      <c r="E85" s="10">
        <f t="shared" si="79"/>
        <v>11.1768384843667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9.2780078864516096</v>
      </c>
      <c r="E89" s="7"/>
      <c r="F89" s="7"/>
      <c r="G89" s="1">
        <v>1</v>
      </c>
      <c r="H89" s="9">
        <f t="shared" ref="H89:H100" si="81">E90</f>
        <v>9.2780078864516096</v>
      </c>
      <c r="I89" s="9">
        <f t="shared" ref="I89:I100" si="82">H89+273.15</f>
        <v>282.42800788645161</v>
      </c>
      <c r="J89" s="9">
        <f t="shared" ref="J89:J100" si="83">EXP(($C$15*(I89-$C$13))/($C$16*I89*$C$13))</f>
        <v>5.6204529946620077E-2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0.29818048761255483</v>
      </c>
      <c r="Q89" s="12">
        <f t="shared" ref="Q89:Q100" si="87">P89*$B$91</f>
        <v>0.13418121942564967</v>
      </c>
      <c r="R89" s="9">
        <f t="shared" ref="R89:R100" si="88">L89*$B$91</f>
        <v>2.3873737500000001</v>
      </c>
      <c r="S89" s="13">
        <f t="shared" ref="S89:S100" si="89">Q89/R89</f>
        <v>5.6204529946620077E-2</v>
      </c>
      <c r="T89" s="2">
        <f t="shared" ref="T89:T100" si="90">$B$90/100</f>
        <v>0.51</v>
      </c>
      <c r="U89" s="14">
        <f t="shared" ref="U89:U100" si="91">S89*T89</f>
        <v>2.8664310272776241E-2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3.8979289547242037E-2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168666.66666666666</v>
      </c>
      <c r="AN89" s="1">
        <f t="shared" ref="AN89:AN100" si="96">AM89*10000*AK89*AJ89</f>
        <v>683913073.71561253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8.3870113437741907</v>
      </c>
      <c r="E90" s="10">
        <f t="shared" ref="E90:E101" si="97">D89</f>
        <v>9.2780078864516096</v>
      </c>
      <c r="F90" s="7" t="s">
        <v>83</v>
      </c>
      <c r="G90" s="1">
        <v>2</v>
      </c>
      <c r="H90" s="9">
        <f t="shared" si="81"/>
        <v>8.3870113437741907</v>
      </c>
      <c r="I90" s="9">
        <f t="shared" si="82"/>
        <v>281.53701134377417</v>
      </c>
      <c r="J90" s="9">
        <f t="shared" si="83"/>
        <v>5.0394970840959695E-2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10.312369512387445</v>
      </c>
      <c r="P90" s="9">
        <f t="shared" si="86"/>
        <v>0.51969156087796708</v>
      </c>
      <c r="Q90" s="12">
        <f t="shared" si="87"/>
        <v>0.2338612023950852</v>
      </c>
      <c r="R90" s="9">
        <f t="shared" si="88"/>
        <v>2.3873737500000001</v>
      </c>
      <c r="S90" s="13">
        <f t="shared" si="89"/>
        <v>9.7957516034129638E-2</v>
      </c>
      <c r="T90" s="2">
        <f t="shared" si="90"/>
        <v>0.51</v>
      </c>
      <c r="U90" s="14">
        <f t="shared" si="91"/>
        <v>4.9958333177406118E-2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4.5399437452987947E-2</v>
      </c>
      <c r="AK90" s="9">
        <f t="shared" si="93"/>
        <v>10.4025</v>
      </c>
      <c r="AL90" s="1">
        <f t="shared" si="94"/>
        <v>0.45</v>
      </c>
      <c r="AM90" s="17">
        <f t="shared" si="95"/>
        <v>168666.66666666666</v>
      </c>
      <c r="AN90" s="1">
        <f t="shared" si="96"/>
        <v>796558099.80327272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7.9947088178275898</v>
      </c>
      <c r="E91" s="10">
        <f t="shared" si="97"/>
        <v>8.3870113437741907</v>
      </c>
      <c r="F91" s="7" t="s">
        <v>83</v>
      </c>
      <c r="G91" s="1">
        <v>3</v>
      </c>
      <c r="H91" s="9">
        <f t="shared" si="81"/>
        <v>7.9947088178275898</v>
      </c>
      <c r="I91" s="9">
        <f t="shared" si="82"/>
        <v>281.14470881782756</v>
      </c>
      <c r="J91" s="9">
        <f t="shared" si="83"/>
        <v>4.8020747037247943E-2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15.097952951509477</v>
      </c>
      <c r="P91" s="9">
        <f t="shared" si="86"/>
        <v>0.7250149794647075</v>
      </c>
      <c r="Q91" s="12">
        <f t="shared" si="87"/>
        <v>0.32625674075911837</v>
      </c>
      <c r="R91" s="9">
        <f t="shared" si="88"/>
        <v>2.3873737500000001</v>
      </c>
      <c r="S91" s="13">
        <f t="shared" si="89"/>
        <v>0.13665926449895763</v>
      </c>
      <c r="T91" s="2">
        <f t="shared" si="90"/>
        <v>0.51</v>
      </c>
      <c r="U91" s="14">
        <f t="shared" si="91"/>
        <v>6.9696224894468389E-2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5.1350411805682221E-2</v>
      </c>
      <c r="AK91" s="9">
        <f t="shared" si="93"/>
        <v>10.4025</v>
      </c>
      <c r="AL91" s="1">
        <f t="shared" si="94"/>
        <v>0.45</v>
      </c>
      <c r="AM91" s="17">
        <f t="shared" si="95"/>
        <v>168666.66666666666</v>
      </c>
      <c r="AN91" s="1">
        <f t="shared" si="96"/>
        <v>900971217.85718775</v>
      </c>
    </row>
    <row r="92" spans="1:48" x14ac:dyDescent="0.15">
      <c r="C92" s="7">
        <v>3</v>
      </c>
      <c r="D92" s="8">
        <v>13.1117858014516</v>
      </c>
      <c r="E92" s="10">
        <f t="shared" si="97"/>
        <v>7.9947088178275898</v>
      </c>
      <c r="F92" s="7" t="s">
        <v>83</v>
      </c>
      <c r="G92" s="1">
        <v>4</v>
      </c>
      <c r="H92" s="9">
        <f t="shared" si="81"/>
        <v>13.1117858014516</v>
      </c>
      <c r="I92" s="9">
        <f t="shared" si="82"/>
        <v>286.26178580145159</v>
      </c>
      <c r="J92" s="9">
        <f t="shared" si="83"/>
        <v>8.9184726610153572E-2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19.678212972044772</v>
      </c>
      <c r="P92" s="9">
        <f t="shared" si="86"/>
        <v>1.7549960440881907</v>
      </c>
      <c r="Q92" s="12">
        <f t="shared" si="87"/>
        <v>0.78974821983968579</v>
      </c>
      <c r="R92" s="9">
        <f t="shared" si="88"/>
        <v>2.3873737500000001</v>
      </c>
      <c r="S92" s="13">
        <f t="shared" si="89"/>
        <v>0.33080208737307504</v>
      </c>
      <c r="T92" s="2">
        <f t="shared" si="90"/>
        <v>0.51</v>
      </c>
      <c r="U92" s="14">
        <f t="shared" si="91"/>
        <v>0.16870906456026827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8.120278296492088E-2</v>
      </c>
      <c r="AK92" s="9">
        <f t="shared" si="93"/>
        <v>10.4025</v>
      </c>
      <c r="AL92" s="1">
        <f t="shared" si="94"/>
        <v>0.45</v>
      </c>
      <c r="AM92" s="17">
        <f t="shared" si="95"/>
        <v>168666.66666666666</v>
      </c>
      <c r="AN92" s="1">
        <f t="shared" si="96"/>
        <v>1424747488.6501675</v>
      </c>
    </row>
    <row r="93" spans="1:48" x14ac:dyDescent="0.15">
      <c r="C93" s="7">
        <v>4</v>
      </c>
      <c r="D93" s="8">
        <v>11.2724632484667</v>
      </c>
      <c r="E93" s="10">
        <f t="shared" si="97"/>
        <v>13.1117858014516</v>
      </c>
      <c r="F93" s="7" t="s">
        <v>83</v>
      </c>
      <c r="G93" s="1">
        <v>5</v>
      </c>
      <c r="H93" s="9">
        <f t="shared" si="81"/>
        <v>11.2724632484667</v>
      </c>
      <c r="I93" s="9">
        <f t="shared" si="82"/>
        <v>284.42246324846667</v>
      </c>
      <c r="J93" s="9">
        <f t="shared" si="83"/>
        <v>7.1575185396540633E-2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17.027056081558751</v>
      </c>
      <c r="O93" s="9">
        <f t="shared" si="98"/>
        <v>6.2014358463978283</v>
      </c>
      <c r="P93" s="9">
        <f t="shared" si="86"/>
        <v>0.44386892043067744</v>
      </c>
      <c r="Q93" s="12">
        <f t="shared" si="87"/>
        <v>0.19974101419380486</v>
      </c>
      <c r="R93" s="9">
        <f t="shared" si="88"/>
        <v>2.3873737500000001</v>
      </c>
      <c r="S93" s="13">
        <f t="shared" si="89"/>
        <v>8.3665581978441733E-2</v>
      </c>
      <c r="T93" s="2">
        <f t="shared" si="90"/>
        <v>0.51</v>
      </c>
      <c r="U93" s="14">
        <f t="shared" si="91"/>
        <v>4.2669446809005286E-2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4.3201838212915095E-2</v>
      </c>
      <c r="AK93" s="9">
        <f t="shared" si="93"/>
        <v>10.4025</v>
      </c>
      <c r="AL93" s="1">
        <f t="shared" si="94"/>
        <v>0.45</v>
      </c>
      <c r="AM93" s="17">
        <f t="shared" si="95"/>
        <v>168666.66666666666</v>
      </c>
      <c r="AN93" s="1">
        <f t="shared" si="96"/>
        <v>758000012.45661247</v>
      </c>
    </row>
    <row r="94" spans="1:48" x14ac:dyDescent="0.15">
      <c r="C94" s="7">
        <v>5</v>
      </c>
      <c r="D94" s="8">
        <v>17.2181634087097</v>
      </c>
      <c r="E94" s="10">
        <f t="shared" si="97"/>
        <v>11.2724632484667</v>
      </c>
      <c r="F94" s="7" t="s">
        <v>85</v>
      </c>
      <c r="G94" s="1">
        <v>6</v>
      </c>
      <c r="H94" s="9">
        <f t="shared" si="81"/>
        <v>17.2181634087097</v>
      </c>
      <c r="I94" s="9">
        <f t="shared" si="82"/>
        <v>290.36816340870968</v>
      </c>
      <c r="J94" s="9">
        <f t="shared" si="83"/>
        <v>0.14427610299834204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11.062841925967151</v>
      </c>
      <c r="P94" s="9">
        <f t="shared" si="86"/>
        <v>1.5961037211652132</v>
      </c>
      <c r="Q94" s="12">
        <f t="shared" si="87"/>
        <v>0.71824667452434598</v>
      </c>
      <c r="R94" s="9">
        <f t="shared" si="88"/>
        <v>2.3873737500000001</v>
      </c>
      <c r="S94" s="13">
        <f t="shared" si="89"/>
        <v>0.30085221240467519</v>
      </c>
      <c r="T94" s="2">
        <f t="shared" si="90"/>
        <v>0.51</v>
      </c>
      <c r="U94" s="14">
        <f t="shared" si="91"/>
        <v>0.15343462832638435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9.2715540440404892E-2</v>
      </c>
      <c r="AK94" s="9">
        <f t="shared" si="93"/>
        <v>10.4025</v>
      </c>
      <c r="AL94" s="1">
        <f t="shared" si="94"/>
        <v>0.45</v>
      </c>
      <c r="AM94" s="17">
        <f t="shared" si="95"/>
        <v>168666.66666666666</v>
      </c>
      <c r="AN94" s="1">
        <f t="shared" si="96"/>
        <v>1626745150.574146</v>
      </c>
    </row>
    <row r="95" spans="1:48" x14ac:dyDescent="0.15">
      <c r="C95" s="7">
        <v>6</v>
      </c>
      <c r="D95" s="8">
        <v>19.4044047486667</v>
      </c>
      <c r="E95" s="10">
        <f t="shared" si="97"/>
        <v>17.2181634087097</v>
      </c>
      <c r="F95" s="7" t="s">
        <v>83</v>
      </c>
      <c r="G95" s="1">
        <v>7</v>
      </c>
      <c r="H95" s="9">
        <f t="shared" si="81"/>
        <v>19.4044047486667</v>
      </c>
      <c r="I95" s="9">
        <f t="shared" si="82"/>
        <v>292.55440474866668</v>
      </c>
      <c r="J95" s="9">
        <f t="shared" si="83"/>
        <v>0.18536292634313181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14.772013204801937</v>
      </c>
      <c r="P95" s="9">
        <f t="shared" si="86"/>
        <v>2.738183595621472</v>
      </c>
      <c r="Q95" s="12">
        <f t="shared" si="87"/>
        <v>1.2321826180296624</v>
      </c>
      <c r="R95" s="9">
        <f t="shared" si="88"/>
        <v>2.3873737500000001</v>
      </c>
      <c r="S95" s="13">
        <f t="shared" si="89"/>
        <v>0.5161247240946929</v>
      </c>
      <c r="T95" s="2">
        <f t="shared" si="90"/>
        <v>0.51</v>
      </c>
      <c r="U95" s="14">
        <f t="shared" si="91"/>
        <v>0.26322360928829336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0.12581691820042046</v>
      </c>
      <c r="AK95" s="9">
        <f t="shared" si="93"/>
        <v>10.4025</v>
      </c>
      <c r="AL95" s="1">
        <f t="shared" si="94"/>
        <v>0.45</v>
      </c>
      <c r="AM95" s="17">
        <f t="shared" si="95"/>
        <v>168666.66666666666</v>
      </c>
      <c r="AN95" s="1">
        <f t="shared" si="96"/>
        <v>2207527029.1313872</v>
      </c>
    </row>
    <row r="96" spans="1:48" x14ac:dyDescent="0.15">
      <c r="C96" s="7">
        <v>7</v>
      </c>
      <c r="D96" s="8">
        <v>20.945430806129</v>
      </c>
      <c r="E96" s="10">
        <f t="shared" si="97"/>
        <v>19.4044047486667</v>
      </c>
      <c r="F96" s="7" t="s">
        <v>83</v>
      </c>
      <c r="G96" s="1">
        <v>8</v>
      </c>
      <c r="H96" s="9">
        <f t="shared" si="81"/>
        <v>20.945430806129</v>
      </c>
      <c r="I96" s="9">
        <f t="shared" si="82"/>
        <v>294.095430806129</v>
      </c>
      <c r="J96" s="9">
        <f t="shared" si="83"/>
        <v>0.22067904966443891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17.339104609180467</v>
      </c>
      <c r="P96" s="9">
        <f t="shared" si="86"/>
        <v>3.8263771271862379</v>
      </c>
      <c r="Q96" s="12">
        <f t="shared" si="87"/>
        <v>1.7218697072338072</v>
      </c>
      <c r="R96" s="9">
        <f t="shared" si="88"/>
        <v>2.3873737500000001</v>
      </c>
      <c r="S96" s="13">
        <f t="shared" si="89"/>
        <v>0.72124011049120695</v>
      </c>
      <c r="T96" s="2">
        <f t="shared" si="90"/>
        <v>0.51</v>
      </c>
      <c r="U96" s="14">
        <f t="shared" si="91"/>
        <v>0.36783245635051554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0.15735648558968046</v>
      </c>
      <c r="AK96" s="9">
        <f t="shared" si="93"/>
        <v>10.4025</v>
      </c>
      <c r="AL96" s="1">
        <f t="shared" si="94"/>
        <v>0.45</v>
      </c>
      <c r="AM96" s="17">
        <f t="shared" si="95"/>
        <v>168666.66666666666</v>
      </c>
      <c r="AN96" s="1">
        <f t="shared" si="96"/>
        <v>2760906085.738018</v>
      </c>
    </row>
    <row r="97" spans="1:50" x14ac:dyDescent="0.15">
      <c r="C97" s="7">
        <v>8</v>
      </c>
      <c r="D97" s="8">
        <v>21.321055787741901</v>
      </c>
      <c r="E97" s="10">
        <f t="shared" si="97"/>
        <v>20.945430806129</v>
      </c>
      <c r="F97" s="7" t="s">
        <v>83</v>
      </c>
      <c r="G97" s="1">
        <v>9</v>
      </c>
      <c r="H97" s="9">
        <f t="shared" si="81"/>
        <v>21.321055787741901</v>
      </c>
      <c r="I97" s="9">
        <f t="shared" si="82"/>
        <v>294.47105578774188</v>
      </c>
      <c r="J97" s="9">
        <f t="shared" si="83"/>
        <v>0.2301983106544355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18.818002481994231</v>
      </c>
      <c r="P97" s="9">
        <f t="shared" si="86"/>
        <v>4.331872381246046</v>
      </c>
      <c r="Q97" s="12">
        <f t="shared" si="87"/>
        <v>1.9493425715607207</v>
      </c>
      <c r="R97" s="9">
        <f t="shared" si="88"/>
        <v>2.3873737500000001</v>
      </c>
      <c r="S97" s="13">
        <f t="shared" si="89"/>
        <v>0.81652174133217337</v>
      </c>
      <c r="T97" s="2">
        <f t="shared" si="90"/>
        <v>0.51</v>
      </c>
      <c r="U97" s="14">
        <f t="shared" si="91"/>
        <v>0.41642608807940845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0.17200746555594165</v>
      </c>
      <c r="AK97" s="9">
        <f t="shared" si="93"/>
        <v>10.4025</v>
      </c>
      <c r="AL97" s="1">
        <f t="shared" si="94"/>
        <v>0.45</v>
      </c>
      <c r="AM97" s="17">
        <f t="shared" si="95"/>
        <v>168666.66666666666</v>
      </c>
      <c r="AN97" s="1">
        <f t="shared" si="96"/>
        <v>3017965587.2850518</v>
      </c>
    </row>
    <row r="98" spans="1:50" x14ac:dyDescent="0.15">
      <c r="C98" s="7">
        <v>9</v>
      </c>
      <c r="D98" s="8">
        <v>20.702648216333301</v>
      </c>
      <c r="E98" s="10">
        <f t="shared" si="97"/>
        <v>21.321055787741901</v>
      </c>
      <c r="F98" s="7" t="s">
        <v>83</v>
      </c>
      <c r="G98" s="1">
        <v>10</v>
      </c>
      <c r="H98" s="9">
        <f t="shared" si="81"/>
        <v>20.702648216333301</v>
      </c>
      <c r="I98" s="9">
        <f t="shared" si="82"/>
        <v>293.85264821633325</v>
      </c>
      <c r="J98" s="9">
        <f t="shared" si="83"/>
        <v>0.21472448122458879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19.791405100748182</v>
      </c>
      <c r="P98" s="9">
        <f t="shared" si="86"/>
        <v>4.2496991929638339</v>
      </c>
      <c r="Q98" s="12">
        <f t="shared" si="87"/>
        <v>1.9123646368337253</v>
      </c>
      <c r="R98" s="9">
        <f t="shared" si="88"/>
        <v>2.3873737500000001</v>
      </c>
      <c r="S98" s="13">
        <f t="shared" si="89"/>
        <v>0.80103278208270712</v>
      </c>
      <c r="T98" s="2">
        <f t="shared" si="90"/>
        <v>0.51</v>
      </c>
      <c r="U98" s="14">
        <f t="shared" si="91"/>
        <v>0.40852671886218062</v>
      </c>
      <c r="V98" s="2">
        <v>220.1</v>
      </c>
      <c r="W98" s="2">
        <v>0.06</v>
      </c>
      <c r="X98" s="2">
        <v>12.1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0.16962580573694747</v>
      </c>
      <c r="AK98" s="9">
        <f t="shared" si="93"/>
        <v>10.4025</v>
      </c>
      <c r="AL98" s="1">
        <f t="shared" si="94"/>
        <v>0.45</v>
      </c>
      <c r="AM98" s="17">
        <f t="shared" si="95"/>
        <v>168666.66666666666</v>
      </c>
      <c r="AN98" s="1">
        <f t="shared" si="96"/>
        <v>2976178055.8478985</v>
      </c>
    </row>
    <row r="99" spans="1:50" x14ac:dyDescent="0.15">
      <c r="C99" s="7">
        <v>10</v>
      </c>
      <c r="D99" s="8">
        <v>15.701585205161299</v>
      </c>
      <c r="E99" s="10">
        <f t="shared" si="97"/>
        <v>20.702648216333301</v>
      </c>
      <c r="F99" s="7" t="s">
        <v>83</v>
      </c>
      <c r="G99" s="1">
        <v>11</v>
      </c>
      <c r="H99" s="9">
        <f t="shared" si="81"/>
        <v>15.701585205161299</v>
      </c>
      <c r="I99" s="9">
        <f t="shared" si="82"/>
        <v>288.85158520516126</v>
      </c>
      <c r="J99" s="9">
        <f t="shared" si="83"/>
        <v>0.12098546530693977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14.764620612395131</v>
      </c>
      <c r="O99" s="9">
        <f t="shared" si="98"/>
        <v>6.0823602953892149</v>
      </c>
      <c r="P99" s="9">
        <f t="shared" si="86"/>
        <v>0.73587719050211975</v>
      </c>
      <c r="Q99" s="12">
        <f t="shared" si="87"/>
        <v>0.33114473572595388</v>
      </c>
      <c r="R99" s="9">
        <f t="shared" si="88"/>
        <v>2.3873737500000001</v>
      </c>
      <c r="S99" s="13">
        <f t="shared" si="89"/>
        <v>0.13870670050131609</v>
      </c>
      <c r="T99" s="2">
        <f t="shared" si="90"/>
        <v>0.51</v>
      </c>
      <c r="U99" s="14">
        <f t="shared" si="91"/>
        <v>7.0740417255671206E-2</v>
      </c>
      <c r="V99" s="2">
        <v>220.1</v>
      </c>
      <c r="W99" s="2">
        <v>0.06</v>
      </c>
      <c r="X99" s="2">
        <v>12.1</v>
      </c>
      <c r="Y99" s="2">
        <v>0.14000000000000001</v>
      </c>
      <c r="Z99" s="2"/>
      <c r="AA99" s="2"/>
      <c r="AB99" s="2">
        <v>118</v>
      </c>
      <c r="AC99" s="2">
        <v>0.26</v>
      </c>
      <c r="AD99" s="2">
        <v>43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6.7771235802584873E-2</v>
      </c>
      <c r="AK99" s="9">
        <f t="shared" si="93"/>
        <v>10.4025</v>
      </c>
      <c r="AL99" s="1">
        <f t="shared" si="94"/>
        <v>0.45</v>
      </c>
      <c r="AM99" s="17">
        <f t="shared" si="95"/>
        <v>168666.66666666666</v>
      </c>
      <c r="AN99" s="1">
        <f t="shared" si="96"/>
        <v>1189083606.3360431</v>
      </c>
    </row>
    <row r="100" spans="1:50" x14ac:dyDescent="0.15">
      <c r="C100" s="7">
        <v>11</v>
      </c>
      <c r="D100" s="8">
        <v>11.1768384843667</v>
      </c>
      <c r="E100" s="10">
        <f t="shared" si="97"/>
        <v>15.701585205161299</v>
      </c>
      <c r="F100" s="7" t="s">
        <v>85</v>
      </c>
      <c r="G100" s="1">
        <v>12</v>
      </c>
      <c r="H100" s="9">
        <f t="shared" si="81"/>
        <v>11.1768384843667</v>
      </c>
      <c r="I100" s="9">
        <f t="shared" si="82"/>
        <v>284.3268384843667</v>
      </c>
      <c r="J100" s="9">
        <f t="shared" si="83"/>
        <v>7.0755835949969773E-2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10.651758104887096</v>
      </c>
      <c r="P100" s="9">
        <f t="shared" si="86"/>
        <v>0.75367404904815227</v>
      </c>
      <c r="Q100" s="12">
        <f t="shared" si="87"/>
        <v>0.33915332207166854</v>
      </c>
      <c r="R100" s="9">
        <f t="shared" si="88"/>
        <v>2.3873737500000001</v>
      </c>
      <c r="S100" s="13">
        <f t="shared" si="89"/>
        <v>0.14206125960447899</v>
      </c>
      <c r="T100" s="2">
        <f t="shared" si="90"/>
        <v>0.51</v>
      </c>
      <c r="U100" s="14">
        <f t="shared" si="91"/>
        <v>7.245124239828428E-2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5.2181049583082714E-2</v>
      </c>
      <c r="AK100" s="9">
        <f t="shared" si="93"/>
        <v>10.4025</v>
      </c>
      <c r="AL100" s="1">
        <f t="shared" si="94"/>
        <v>0.45</v>
      </c>
      <c r="AM100" s="17">
        <f t="shared" si="95"/>
        <v>168666.66666666666</v>
      </c>
      <c r="AN100" s="1">
        <f t="shared" si="96"/>
        <v>915545214.51245689</v>
      </c>
      <c r="AO100" s="1">
        <f>SUM(AN89:AN100)</f>
        <v>19258140621.907852</v>
      </c>
    </row>
    <row r="101" spans="1:50" x14ac:dyDescent="0.15">
      <c r="C101" s="7">
        <v>12</v>
      </c>
      <c r="D101" s="8">
        <v>9.9626093390000001</v>
      </c>
      <c r="E101" s="10">
        <f t="shared" si="97"/>
        <v>11.1768384843667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9.2780078864516096</v>
      </c>
      <c r="E105" s="7"/>
      <c r="F105" s="7"/>
      <c r="G105" s="1">
        <v>1</v>
      </c>
      <c r="H105" s="9">
        <f t="shared" ref="H105:H116" si="99">E106</f>
        <v>9.2780078864516096</v>
      </c>
      <c r="I105" s="9">
        <f t="shared" ref="I105:I116" si="100">H105+273.15</f>
        <v>282.42800788645161</v>
      </c>
      <c r="J105" s="9">
        <f t="shared" ref="J105:J116" si="101">EXP(($C$15*(I105-$C$13))/($C$16*I105*$C$13))</f>
        <v>5.6204529946620077E-2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3.6414364616392761E-2</v>
      </c>
      <c r="Q105" s="12">
        <f t="shared" ref="Q105:Q116" si="105">P105*$B$107</f>
        <v>1.0924309384917829E-2</v>
      </c>
      <c r="R105" s="9">
        <f t="shared" ref="R105:R116" si="106">L105*$B$107</f>
        <v>0.19436706250000002</v>
      </c>
      <c r="S105" s="13">
        <f t="shared" ref="S105:S116" si="107">Q105/R105</f>
        <v>5.6204529946620084E-2</v>
      </c>
      <c r="T105" s="2">
        <f t="shared" ref="T105:T116" si="108">$B$106/100</f>
        <v>0.01</v>
      </c>
      <c r="U105" s="14">
        <f t="shared" ref="U105:U116" si="109">S105*T105</f>
        <v>5.6204529946620081E-4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6.0520452994662008E-3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2750</v>
      </c>
      <c r="AX105" s="1">
        <f t="shared" ref="AX105:AX116" si="116">AW105*10000*AV105*0.67*AU105*AT105</f>
        <v>2167366.4068999239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8.3870113437741907</v>
      </c>
      <c r="E106" s="10">
        <f t="shared" ref="E106:E117" si="117">D105</f>
        <v>9.2780078864516096</v>
      </c>
      <c r="F106" s="7" t="s">
        <v>83</v>
      </c>
      <c r="G106" s="1">
        <v>2</v>
      </c>
      <c r="H106" s="9">
        <f t="shared" si="99"/>
        <v>8.3870113437741907</v>
      </c>
      <c r="I106" s="9">
        <f t="shared" si="100"/>
        <v>281.53701134377417</v>
      </c>
      <c r="J106" s="9">
        <f t="shared" si="101"/>
        <v>5.0394970840959695E-2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1.2593660520502741</v>
      </c>
      <c r="P106" s="9">
        <f t="shared" si="104"/>
        <v>6.3465715471168097E-2</v>
      </c>
      <c r="Q106" s="12">
        <f t="shared" si="105"/>
        <v>1.9039714641350427E-2</v>
      </c>
      <c r="R106" s="9">
        <f t="shared" si="106"/>
        <v>0.19436706250000002</v>
      </c>
      <c r="S106" s="13">
        <f t="shared" si="107"/>
        <v>9.7957516034129624E-2</v>
      </c>
      <c r="T106" s="2">
        <f t="shared" si="108"/>
        <v>0.01</v>
      </c>
      <c r="U106" s="14">
        <f t="shared" si="109"/>
        <v>9.7957516034129634E-4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6.4695751603412966E-3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2750</v>
      </c>
      <c r="AX106" s="1">
        <f t="shared" si="116"/>
        <v>2316892.7487496948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7.9947088178275898</v>
      </c>
      <c r="E107" s="10">
        <f t="shared" si="117"/>
        <v>8.3870113437741907</v>
      </c>
      <c r="F107" s="7" t="s">
        <v>83</v>
      </c>
      <c r="G107" s="1">
        <v>3</v>
      </c>
      <c r="H107" s="9">
        <f t="shared" si="99"/>
        <v>7.9947088178275898</v>
      </c>
      <c r="I107" s="9">
        <f t="shared" si="100"/>
        <v>281.14470881782756</v>
      </c>
      <c r="J107" s="9">
        <f t="shared" si="101"/>
        <v>4.8020747037247943E-2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1.8437905449124392</v>
      </c>
      <c r="P107" s="9">
        <f t="shared" si="104"/>
        <v>8.8540199346909793E-2</v>
      </c>
      <c r="Q107" s="12">
        <f t="shared" si="105"/>
        <v>2.6562059804072936E-2</v>
      </c>
      <c r="R107" s="9">
        <f t="shared" si="106"/>
        <v>0.19436706250000002</v>
      </c>
      <c r="S107" s="13">
        <f t="shared" si="107"/>
        <v>0.13665926449895766</v>
      </c>
      <c r="T107" s="2">
        <f t="shared" si="108"/>
        <v>0.01</v>
      </c>
      <c r="U107" s="14">
        <f t="shared" si="109"/>
        <v>1.3665926449895765E-3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6.8565926449895764E-3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2750</v>
      </c>
      <c r="AX107" s="1">
        <f t="shared" si="116"/>
        <v>2455491.9583728565</v>
      </c>
    </row>
    <row r="108" spans="1:50" x14ac:dyDescent="0.15">
      <c r="C108" s="7">
        <v>3</v>
      </c>
      <c r="D108" s="8">
        <v>13.1117858014516</v>
      </c>
      <c r="E108" s="10">
        <f t="shared" si="117"/>
        <v>7.9947088178275898</v>
      </c>
      <c r="F108" s="7" t="s">
        <v>83</v>
      </c>
      <c r="G108" s="1">
        <v>4</v>
      </c>
      <c r="H108" s="9">
        <f t="shared" si="99"/>
        <v>13.1117858014516</v>
      </c>
      <c r="I108" s="9">
        <f t="shared" si="100"/>
        <v>286.26178580145159</v>
      </c>
      <c r="J108" s="9">
        <f t="shared" si="101"/>
        <v>8.9184726610153572E-2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2.4031405538988628</v>
      </c>
      <c r="P108" s="9">
        <f t="shared" si="104"/>
        <v>0.21432343330524312</v>
      </c>
      <c r="Q108" s="12">
        <f t="shared" si="105"/>
        <v>6.4297029991572927E-2</v>
      </c>
      <c r="R108" s="9">
        <f t="shared" si="106"/>
        <v>0.19436706250000002</v>
      </c>
      <c r="S108" s="13">
        <f t="shared" si="107"/>
        <v>0.33080208737307493</v>
      </c>
      <c r="T108" s="2">
        <f t="shared" si="108"/>
        <v>0.01</v>
      </c>
      <c r="U108" s="14">
        <f t="shared" si="109"/>
        <v>3.3080208737307493E-3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8.7980208737307511E-3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2750</v>
      </c>
      <c r="AX108" s="1">
        <f t="shared" si="116"/>
        <v>3150758.7840775447</v>
      </c>
    </row>
    <row r="109" spans="1:50" x14ac:dyDescent="0.15">
      <c r="C109" s="7">
        <v>4</v>
      </c>
      <c r="D109" s="8">
        <v>11.2724632484667</v>
      </c>
      <c r="E109" s="10">
        <f t="shared" si="117"/>
        <v>13.1117858014516</v>
      </c>
      <c r="F109" s="7" t="s">
        <v>83</v>
      </c>
      <c r="G109" s="1">
        <v>5</v>
      </c>
      <c r="H109" s="9">
        <f t="shared" si="99"/>
        <v>11.2724632484667</v>
      </c>
      <c r="I109" s="9">
        <f t="shared" si="100"/>
        <v>284.42246324846667</v>
      </c>
      <c r="J109" s="9">
        <f t="shared" si="101"/>
        <v>7.1575185396540633E-2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2.0793762645639386</v>
      </c>
      <c r="O109" s="9">
        <f t="shared" si="118"/>
        <v>0.75733106436301467</v>
      </c>
      <c r="P109" s="9">
        <f t="shared" si="104"/>
        <v>5.4206111338342224E-2</v>
      </c>
      <c r="Q109" s="12">
        <f t="shared" si="105"/>
        <v>1.6261833401502668E-2</v>
      </c>
      <c r="R109" s="9">
        <f t="shared" si="106"/>
        <v>0.19436706250000002</v>
      </c>
      <c r="S109" s="13">
        <f t="shared" si="107"/>
        <v>8.3665581978441775E-2</v>
      </c>
      <c r="T109" s="2">
        <f t="shared" si="108"/>
        <v>0.01</v>
      </c>
      <c r="U109" s="14">
        <f t="shared" si="109"/>
        <v>8.3665581978441782E-4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6.3266558197844179E-3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2750</v>
      </c>
      <c r="AX109" s="1">
        <f t="shared" si="116"/>
        <v>2265710.2869054996</v>
      </c>
    </row>
    <row r="110" spans="1:50" x14ac:dyDescent="0.15">
      <c r="C110" s="7">
        <v>5</v>
      </c>
      <c r="D110" s="8">
        <v>17.2181634087097</v>
      </c>
      <c r="E110" s="10">
        <f t="shared" si="117"/>
        <v>11.2724632484667</v>
      </c>
      <c r="F110" s="7" t="s">
        <v>85</v>
      </c>
      <c r="G110" s="1">
        <v>6</v>
      </c>
      <c r="H110" s="9">
        <f t="shared" si="99"/>
        <v>17.2181634087097</v>
      </c>
      <c r="I110" s="9">
        <f t="shared" si="100"/>
        <v>290.36816340870968</v>
      </c>
      <c r="J110" s="9">
        <f t="shared" si="101"/>
        <v>0.14427610299834204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1.3510151613580059</v>
      </c>
      <c r="P110" s="9">
        <f t="shared" si="104"/>
        <v>0.19491920257240936</v>
      </c>
      <c r="Q110" s="12">
        <f t="shared" si="105"/>
        <v>5.8475760771722805E-2</v>
      </c>
      <c r="R110" s="9">
        <f t="shared" si="106"/>
        <v>0.19436706250000002</v>
      </c>
      <c r="S110" s="13">
        <f t="shared" si="107"/>
        <v>0.3008522124046753</v>
      </c>
      <c r="T110" s="2">
        <f t="shared" si="108"/>
        <v>0.01</v>
      </c>
      <c r="U110" s="14">
        <f t="shared" si="109"/>
        <v>3.0085221240467529E-3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0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1"/>
        <v>7.4999999999999997E-3</v>
      </c>
      <c r="AT110" s="1">
        <f t="shared" si="112"/>
        <v>1.2958522124046752E-2</v>
      </c>
      <c r="AU110" s="9">
        <f t="shared" si="113"/>
        <v>64.789020833333339</v>
      </c>
      <c r="AV110" s="1">
        <f t="shared" si="114"/>
        <v>0.3</v>
      </c>
      <c r="AW110" s="1">
        <f t="shared" si="115"/>
        <v>2750</v>
      </c>
      <c r="AX110" s="1">
        <f t="shared" si="116"/>
        <v>4640722.9531486807</v>
      </c>
    </row>
    <row r="111" spans="1:50" x14ac:dyDescent="0.15">
      <c r="C111" s="7">
        <v>6</v>
      </c>
      <c r="D111" s="8">
        <v>19.4044047486667</v>
      </c>
      <c r="E111" s="10">
        <f t="shared" si="117"/>
        <v>17.2181634087097</v>
      </c>
      <c r="F111" s="7" t="s">
        <v>83</v>
      </c>
      <c r="G111" s="1">
        <v>7</v>
      </c>
      <c r="H111" s="9">
        <f t="shared" si="99"/>
        <v>19.4044047486667</v>
      </c>
      <c r="I111" s="9">
        <f t="shared" si="100"/>
        <v>292.55440474866668</v>
      </c>
      <c r="J111" s="9">
        <f t="shared" si="101"/>
        <v>0.18536292634313181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1.8039861671189301</v>
      </c>
      <c r="P111" s="9">
        <f t="shared" si="104"/>
        <v>0.33439215501969494</v>
      </c>
      <c r="Q111" s="12">
        <f t="shared" si="105"/>
        <v>0.10031764650590848</v>
      </c>
      <c r="R111" s="9">
        <f t="shared" si="106"/>
        <v>0.19436706250000002</v>
      </c>
      <c r="S111" s="13">
        <f t="shared" si="107"/>
        <v>0.51612472409469312</v>
      </c>
      <c r="T111" s="2">
        <f t="shared" si="108"/>
        <v>0.01</v>
      </c>
      <c r="U111" s="14">
        <f t="shared" si="109"/>
        <v>5.1612472409469316E-3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1.511124724094693E-2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2750</v>
      </c>
      <c r="AX111" s="1">
        <f t="shared" si="116"/>
        <v>5411659.6978010517</v>
      </c>
    </row>
    <row r="112" spans="1:50" x14ac:dyDescent="0.15">
      <c r="C112" s="7">
        <v>7</v>
      </c>
      <c r="D112" s="8">
        <v>20.945430806129</v>
      </c>
      <c r="E112" s="10">
        <f t="shared" si="117"/>
        <v>19.4044047486667</v>
      </c>
      <c r="F112" s="7" t="s">
        <v>83</v>
      </c>
      <c r="G112" s="1">
        <v>8</v>
      </c>
      <c r="H112" s="9">
        <f t="shared" si="99"/>
        <v>20.945430806129</v>
      </c>
      <c r="I112" s="9">
        <f t="shared" si="100"/>
        <v>294.095430806129</v>
      </c>
      <c r="J112" s="9">
        <f t="shared" si="101"/>
        <v>0.22067904966443891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2.1174842204325683</v>
      </c>
      <c r="P112" s="9">
        <f t="shared" si="104"/>
        <v>0.46728440544450445</v>
      </c>
      <c r="Q112" s="12">
        <f t="shared" si="105"/>
        <v>0.14018532163335132</v>
      </c>
      <c r="R112" s="9">
        <f t="shared" si="106"/>
        <v>0.19436706250000002</v>
      </c>
      <c r="S112" s="13">
        <f t="shared" si="107"/>
        <v>0.72124011049120684</v>
      </c>
      <c r="T112" s="2">
        <f t="shared" si="108"/>
        <v>0.01</v>
      </c>
      <c r="U112" s="14">
        <f t="shared" si="109"/>
        <v>7.2124011049120688E-3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1.7162401104912069E-2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2750</v>
      </c>
      <c r="AX112" s="1">
        <f t="shared" si="116"/>
        <v>6146221.6120241871</v>
      </c>
    </row>
    <row r="113" spans="1:53" x14ac:dyDescent="0.15">
      <c r="C113" s="7">
        <v>8</v>
      </c>
      <c r="D113" s="8">
        <v>21.321055787741901</v>
      </c>
      <c r="E113" s="10">
        <f t="shared" si="117"/>
        <v>20.945430806129</v>
      </c>
      <c r="F113" s="7" t="s">
        <v>83</v>
      </c>
      <c r="G113" s="1">
        <v>9</v>
      </c>
      <c r="H113" s="9">
        <f t="shared" si="99"/>
        <v>21.321055787741901</v>
      </c>
      <c r="I113" s="9">
        <f t="shared" si="100"/>
        <v>294.47105578774188</v>
      </c>
      <c r="J113" s="9">
        <f t="shared" si="101"/>
        <v>0.2301983106544355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2.2980900233213974</v>
      </c>
      <c r="P113" s="9">
        <f t="shared" si="104"/>
        <v>0.52901644110039792</v>
      </c>
      <c r="Q113" s="12">
        <f t="shared" si="105"/>
        <v>0.15870493233011937</v>
      </c>
      <c r="R113" s="9">
        <f t="shared" si="106"/>
        <v>0.19436706250000002</v>
      </c>
      <c r="S113" s="13">
        <f t="shared" si="107"/>
        <v>0.81652174133217326</v>
      </c>
      <c r="T113" s="2">
        <f t="shared" si="108"/>
        <v>0.01</v>
      </c>
      <c r="U113" s="14">
        <f t="shared" si="109"/>
        <v>8.1652174133217334E-3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1.8115217413321734E-2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2750</v>
      </c>
      <c r="AX113" s="1">
        <f t="shared" si="116"/>
        <v>6487445.439112138</v>
      </c>
    </row>
    <row r="114" spans="1:53" x14ac:dyDescent="0.15">
      <c r="C114" s="7">
        <v>9</v>
      </c>
      <c r="D114" s="8">
        <v>20.702648216333301</v>
      </c>
      <c r="E114" s="10">
        <f t="shared" si="117"/>
        <v>21.321055787741901</v>
      </c>
      <c r="F114" s="7" t="s">
        <v>83</v>
      </c>
      <c r="G114" s="1">
        <v>10</v>
      </c>
      <c r="H114" s="9">
        <f t="shared" si="99"/>
        <v>20.702648216333301</v>
      </c>
      <c r="I114" s="9">
        <f t="shared" si="100"/>
        <v>293.85264821633325</v>
      </c>
      <c r="J114" s="9">
        <f t="shared" si="101"/>
        <v>0.21472448122458879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2.4169637905543331</v>
      </c>
      <c r="P114" s="9">
        <f t="shared" si="104"/>
        <v>0.51898129606539489</v>
      </c>
      <c r="Q114" s="12">
        <f t="shared" si="105"/>
        <v>0.15569438881961847</v>
      </c>
      <c r="R114" s="9">
        <f t="shared" si="106"/>
        <v>0.19436706250000002</v>
      </c>
      <c r="S114" s="13">
        <f t="shared" si="107"/>
        <v>0.80103278208270734</v>
      </c>
      <c r="T114" s="2">
        <f t="shared" si="108"/>
        <v>0.01</v>
      </c>
      <c r="U114" s="14">
        <f t="shared" si="109"/>
        <v>8.0103278208270741E-3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1.7960327820827075E-2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2750</v>
      </c>
      <c r="AX114" s="1">
        <f t="shared" si="116"/>
        <v>6431976.1749311592</v>
      </c>
    </row>
    <row r="115" spans="1:53" x14ac:dyDescent="0.15">
      <c r="C115" s="7">
        <v>10</v>
      </c>
      <c r="D115" s="8">
        <v>15.701585205161299</v>
      </c>
      <c r="E115" s="10">
        <f t="shared" si="117"/>
        <v>20.702648216333301</v>
      </c>
      <c r="F115" s="7" t="s">
        <v>83</v>
      </c>
      <c r="G115" s="1">
        <v>11</v>
      </c>
      <c r="H115" s="9">
        <f t="shared" si="99"/>
        <v>15.701585205161299</v>
      </c>
      <c r="I115" s="9">
        <f t="shared" si="100"/>
        <v>288.85158520516126</v>
      </c>
      <c r="J115" s="9">
        <f t="shared" si="101"/>
        <v>0.12098546530693977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1.803083369764491</v>
      </c>
      <c r="O115" s="9">
        <f t="shared" si="118"/>
        <v>0.74278933305778061</v>
      </c>
      <c r="P115" s="9">
        <f t="shared" si="104"/>
        <v>8.9866713085027042E-2</v>
      </c>
      <c r="Q115" s="12">
        <f t="shared" si="105"/>
        <v>2.6960013925508113E-2</v>
      </c>
      <c r="R115" s="9">
        <f t="shared" si="106"/>
        <v>0.19436706250000002</v>
      </c>
      <c r="S115" s="13">
        <f t="shared" si="107"/>
        <v>0.1387067005013162</v>
      </c>
      <c r="T115" s="2">
        <f t="shared" si="108"/>
        <v>0.01</v>
      </c>
      <c r="U115" s="14">
        <f t="shared" si="109"/>
        <v>1.3870670050131621E-3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0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1"/>
        <v>7.4999999999999997E-3</v>
      </c>
      <c r="AT115" s="1">
        <f t="shared" si="112"/>
        <v>1.1337067005013163E-2</v>
      </c>
      <c r="AU115" s="9">
        <f t="shared" si="113"/>
        <v>64.789020833333339</v>
      </c>
      <c r="AV115" s="1">
        <f t="shared" si="114"/>
        <v>0.3</v>
      </c>
      <c r="AW115" s="1">
        <f t="shared" si="115"/>
        <v>2750</v>
      </c>
      <c r="AX115" s="1">
        <f t="shared" si="116"/>
        <v>4060045.3175071753</v>
      </c>
    </row>
    <row r="116" spans="1:53" x14ac:dyDescent="0.15">
      <c r="C116" s="7">
        <v>11</v>
      </c>
      <c r="D116" s="8">
        <v>11.1768384843667</v>
      </c>
      <c r="E116" s="10">
        <f t="shared" si="117"/>
        <v>15.701585205161299</v>
      </c>
      <c r="F116" s="7" t="s">
        <v>85</v>
      </c>
      <c r="G116" s="1">
        <v>12</v>
      </c>
      <c r="H116" s="9">
        <f t="shared" si="99"/>
        <v>11.1768384843667</v>
      </c>
      <c r="I116" s="9">
        <f t="shared" si="100"/>
        <v>284.3268384843667</v>
      </c>
      <c r="J116" s="9">
        <f t="shared" si="101"/>
        <v>7.0755835949969773E-2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1.3008128283060871</v>
      </c>
      <c r="P116" s="9">
        <f t="shared" si="104"/>
        <v>9.2040099081241694E-2</v>
      </c>
      <c r="Q116" s="12">
        <f t="shared" si="105"/>
        <v>2.7612029724372506E-2</v>
      </c>
      <c r="R116" s="9">
        <f t="shared" si="106"/>
        <v>0.19436706250000002</v>
      </c>
      <c r="S116" s="13">
        <f t="shared" si="107"/>
        <v>0.14206125960447905</v>
      </c>
      <c r="T116" s="2">
        <f t="shared" si="108"/>
        <v>0.01</v>
      </c>
      <c r="U116" s="14">
        <f t="shared" si="109"/>
        <v>1.4206125960447905E-3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6.9106125960447908E-3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2750</v>
      </c>
      <c r="AX116" s="1">
        <f t="shared" si="116"/>
        <v>2474837.6541543766</v>
      </c>
      <c r="AY116" s="1">
        <f>SUM(AX105:AX116)</f>
        <v>48009129.033684291</v>
      </c>
    </row>
    <row r="117" spans="1:53" x14ac:dyDescent="0.15">
      <c r="C117" s="7">
        <v>12</v>
      </c>
      <c r="D117" s="8">
        <v>9.9626093390000001</v>
      </c>
      <c r="E117" s="10">
        <f t="shared" si="117"/>
        <v>11.1768384843667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9.2780078864516096</v>
      </c>
      <c r="E121" s="7"/>
      <c r="F121" s="7"/>
      <c r="G121" s="1">
        <v>1</v>
      </c>
      <c r="H121" s="9">
        <f t="shared" ref="H121:H132" si="119">E122</f>
        <v>9.2780078864516096</v>
      </c>
      <c r="I121" s="9">
        <f t="shared" ref="I121:I132" si="120">H121+273.15</f>
        <v>282.42800788645161</v>
      </c>
      <c r="J121" s="9">
        <f t="shared" ref="J121:J132" si="121">EXP(($C$15*(I121-$C$13))/($C$16*I121*$C$13))</f>
        <v>5.6204529946620077E-2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1.6001429675802738E-2</v>
      </c>
      <c r="Q121" s="12">
        <f t="shared" ref="Q121:Q132" si="125">P121*$B$123</f>
        <v>5.2804717930149039E-3</v>
      </c>
      <c r="R121" s="9">
        <f t="shared" ref="R121:R132" si="126">L121*$B$123</f>
        <v>9.3951000000000007E-2</v>
      </c>
      <c r="S121" s="13">
        <f t="shared" ref="S121:S132" si="127">Q121/R121</f>
        <v>5.6204529946620084E-2</v>
      </c>
      <c r="T121" s="2">
        <f t="shared" ref="T121:T132" si="128">$B$122/100</f>
        <v>0.01</v>
      </c>
      <c r="U121" s="14">
        <f t="shared" ref="U121:U132" si="129">S121*T121</f>
        <v>5.6204529946620081E-4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6.0520452994662008E-3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932.25</v>
      </c>
      <c r="AX121" s="1">
        <f t="shared" ref="AX121:AX132" si="136">AW121*10000*AV121*0.67*AU121*AT121</f>
        <v>355149.14364098059</v>
      </c>
      <c r="AZ121" s="1">
        <f t="shared" ref="AZ121:AZ132" si="137">$E$9/12</f>
        <v>432.66666666666669</v>
      </c>
      <c r="BA121" s="1">
        <f t="shared" ref="BA121:BA132" si="138">AZ121*10000*AV121*0.67*AU121*AT121</f>
        <v>164828.3144528445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8.3870113437741907</v>
      </c>
      <c r="E122" s="10">
        <f t="shared" ref="E122:E133" si="139">D121</f>
        <v>9.2780078864516096</v>
      </c>
      <c r="F122" s="7" t="s">
        <v>83</v>
      </c>
      <c r="G122" s="1">
        <v>2</v>
      </c>
      <c r="H122" s="9">
        <f t="shared" si="119"/>
        <v>8.3870113437741907</v>
      </c>
      <c r="I122" s="9">
        <f t="shared" si="120"/>
        <v>281.53701134377417</v>
      </c>
      <c r="J122" s="9">
        <f t="shared" si="121"/>
        <v>5.0394970840959695E-2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0.55339857032419726</v>
      </c>
      <c r="P122" s="9">
        <f t="shared" si="124"/>
        <v>2.7888504814916705E-2</v>
      </c>
      <c r="Q122" s="12">
        <f t="shared" si="125"/>
        <v>9.2032065889225134E-3</v>
      </c>
      <c r="R122" s="9">
        <f t="shared" si="126"/>
        <v>9.3951000000000007E-2</v>
      </c>
      <c r="S122" s="13">
        <f t="shared" si="127"/>
        <v>9.7957516034129624E-2</v>
      </c>
      <c r="T122" s="2">
        <f t="shared" si="128"/>
        <v>0.01</v>
      </c>
      <c r="U122" s="14">
        <f t="shared" si="129"/>
        <v>9.7957516034129634E-4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6.4695751603412966E-3</v>
      </c>
      <c r="AU122" s="9">
        <f t="shared" si="133"/>
        <v>28.47</v>
      </c>
      <c r="AV122" s="1">
        <f t="shared" si="134"/>
        <v>0.33</v>
      </c>
      <c r="AW122" s="1">
        <f t="shared" si="135"/>
        <v>932.25</v>
      </c>
      <c r="AX122" s="1">
        <f t="shared" si="136"/>
        <v>379650.83938132919</v>
      </c>
      <c r="AZ122" s="1">
        <f t="shared" si="137"/>
        <v>432.66666666666669</v>
      </c>
      <c r="BA122" s="1">
        <f t="shared" si="138"/>
        <v>176199.79959487455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7.9947088178275898</v>
      </c>
      <c r="E123" s="10">
        <f t="shared" si="139"/>
        <v>8.3870113437741907</v>
      </c>
      <c r="F123" s="7" t="s">
        <v>83</v>
      </c>
      <c r="G123" s="1">
        <v>3</v>
      </c>
      <c r="H123" s="9">
        <f t="shared" si="119"/>
        <v>7.9947088178275898</v>
      </c>
      <c r="I123" s="9">
        <f t="shared" si="120"/>
        <v>281.14470881782756</v>
      </c>
      <c r="J123" s="9">
        <f t="shared" si="121"/>
        <v>4.8020747037247943E-2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0.81021006550928054</v>
      </c>
      <c r="P123" s="9">
        <f t="shared" si="124"/>
        <v>3.8906892602853245E-2</v>
      </c>
      <c r="Q123" s="12">
        <f t="shared" si="125"/>
        <v>1.2839274558941571E-2</v>
      </c>
      <c r="R123" s="9">
        <f t="shared" si="126"/>
        <v>9.3951000000000007E-2</v>
      </c>
      <c r="S123" s="13">
        <f t="shared" si="127"/>
        <v>0.13665926449895766</v>
      </c>
      <c r="T123" s="2">
        <f t="shared" si="128"/>
        <v>0.01</v>
      </c>
      <c r="U123" s="14">
        <f t="shared" si="129"/>
        <v>1.3665926449895765E-3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6.8565926449895764E-3</v>
      </c>
      <c r="AU123" s="9">
        <f t="shared" si="133"/>
        <v>28.47</v>
      </c>
      <c r="AV123" s="1">
        <f t="shared" si="134"/>
        <v>0.33</v>
      </c>
      <c r="AW123" s="1">
        <f t="shared" si="135"/>
        <v>932.25</v>
      </c>
      <c r="AX123" s="1">
        <f t="shared" si="136"/>
        <v>402361.99262716598</v>
      </c>
      <c r="AZ123" s="1">
        <f t="shared" si="137"/>
        <v>432.66666666666669</v>
      </c>
      <c r="BA123" s="1">
        <f t="shared" si="138"/>
        <v>186740.27583089712</v>
      </c>
    </row>
    <row r="124" spans="1:53" x14ac:dyDescent="0.15">
      <c r="C124" s="7">
        <v>3</v>
      </c>
      <c r="D124" s="8">
        <v>13.1117858014516</v>
      </c>
      <c r="E124" s="10">
        <f t="shared" si="139"/>
        <v>7.9947088178275898</v>
      </c>
      <c r="F124" s="7" t="s">
        <v>83</v>
      </c>
      <c r="G124" s="1">
        <v>4</v>
      </c>
      <c r="H124" s="9">
        <f t="shared" si="119"/>
        <v>13.1117858014516</v>
      </c>
      <c r="I124" s="9">
        <f t="shared" si="120"/>
        <v>286.26178580145159</v>
      </c>
      <c r="J124" s="9">
        <f t="shared" si="121"/>
        <v>8.9184726610153572E-2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1.0560031729064272</v>
      </c>
      <c r="P124" s="9">
        <f t="shared" si="124"/>
        <v>9.4179354275114438E-2</v>
      </c>
      <c r="Q124" s="12">
        <f t="shared" si="125"/>
        <v>3.1079186910787766E-2</v>
      </c>
      <c r="R124" s="9">
        <f t="shared" si="126"/>
        <v>9.3951000000000007E-2</v>
      </c>
      <c r="S124" s="13">
        <f t="shared" si="127"/>
        <v>0.33080208737307493</v>
      </c>
      <c r="T124" s="2">
        <f t="shared" si="128"/>
        <v>0.01</v>
      </c>
      <c r="U124" s="14">
        <f t="shared" si="129"/>
        <v>3.3080208737307493E-3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8.7980208737307511E-3</v>
      </c>
      <c r="AU124" s="9">
        <f t="shared" si="133"/>
        <v>28.47</v>
      </c>
      <c r="AV124" s="1">
        <f t="shared" si="134"/>
        <v>0.33</v>
      </c>
      <c r="AW124" s="1">
        <f t="shared" si="135"/>
        <v>932.25</v>
      </c>
      <c r="AX124" s="1">
        <f t="shared" si="136"/>
        <v>516289.85317022377</v>
      </c>
      <c r="AZ124" s="1">
        <f t="shared" si="137"/>
        <v>432.66666666666669</v>
      </c>
      <c r="BA124" s="1">
        <f t="shared" si="138"/>
        <v>239615.34975058571</v>
      </c>
    </row>
    <row r="125" spans="1:53" x14ac:dyDescent="0.15">
      <c r="C125" s="7">
        <v>4</v>
      </c>
      <c r="D125" s="8">
        <v>11.2724632484667</v>
      </c>
      <c r="E125" s="10">
        <f t="shared" si="139"/>
        <v>13.1117858014516</v>
      </c>
      <c r="F125" s="7" t="s">
        <v>83</v>
      </c>
      <c r="G125" s="1">
        <v>5</v>
      </c>
      <c r="H125" s="9">
        <f t="shared" si="119"/>
        <v>11.2724632484667</v>
      </c>
      <c r="I125" s="9">
        <f t="shared" si="120"/>
        <v>284.42246324846667</v>
      </c>
      <c r="J125" s="9">
        <f t="shared" si="121"/>
        <v>7.1575185396540633E-2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0.91373262769974717</v>
      </c>
      <c r="O125" s="9">
        <f t="shared" si="140"/>
        <v>0.33279119093156562</v>
      </c>
      <c r="P125" s="9">
        <f t="shared" si="124"/>
        <v>2.381959118926236E-2</v>
      </c>
      <c r="Q125" s="12">
        <f t="shared" si="125"/>
        <v>7.8604650924565794E-3</v>
      </c>
      <c r="R125" s="9">
        <f t="shared" si="126"/>
        <v>9.3951000000000007E-2</v>
      </c>
      <c r="S125" s="13">
        <f t="shared" si="127"/>
        <v>8.3665581978441733E-2</v>
      </c>
      <c r="T125" s="2">
        <f t="shared" si="128"/>
        <v>0.01</v>
      </c>
      <c r="U125" s="14">
        <f t="shared" si="129"/>
        <v>8.3665581978441738E-4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6.326655819784417E-3</v>
      </c>
      <c r="AU125" s="9">
        <f t="shared" si="133"/>
        <v>28.47</v>
      </c>
      <c r="AV125" s="1">
        <f t="shared" si="134"/>
        <v>0.33</v>
      </c>
      <c r="AW125" s="1">
        <f t="shared" si="135"/>
        <v>932.25</v>
      </c>
      <c r="AX125" s="1">
        <f t="shared" si="136"/>
        <v>371263.97528879071</v>
      </c>
      <c r="AZ125" s="1">
        <f t="shared" si="137"/>
        <v>432.66666666666669</v>
      </c>
      <c r="BA125" s="1">
        <f t="shared" si="138"/>
        <v>172307.37102881933</v>
      </c>
    </row>
    <row r="126" spans="1:53" x14ac:dyDescent="0.15">
      <c r="C126" s="7">
        <v>5</v>
      </c>
      <c r="D126" s="8">
        <v>17.2181634087097</v>
      </c>
      <c r="E126" s="10">
        <f t="shared" si="139"/>
        <v>11.2724632484667</v>
      </c>
      <c r="F126" s="7" t="s">
        <v>85</v>
      </c>
      <c r="G126" s="1">
        <v>6</v>
      </c>
      <c r="H126" s="9">
        <f t="shared" si="119"/>
        <v>17.2181634087097</v>
      </c>
      <c r="I126" s="9">
        <f t="shared" si="120"/>
        <v>290.36816340870968</v>
      </c>
      <c r="J126" s="9">
        <f t="shared" si="121"/>
        <v>0.14427610299834204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0.59367159974230332</v>
      </c>
      <c r="P126" s="9">
        <f t="shared" si="124"/>
        <v>8.5652624871611044E-2</v>
      </c>
      <c r="Q126" s="12">
        <f t="shared" si="125"/>
        <v>2.8265366207631645E-2</v>
      </c>
      <c r="R126" s="9">
        <f t="shared" si="126"/>
        <v>9.3951000000000007E-2</v>
      </c>
      <c r="S126" s="13">
        <f t="shared" si="127"/>
        <v>0.30085221240467525</v>
      </c>
      <c r="T126" s="2">
        <f t="shared" si="128"/>
        <v>0.01</v>
      </c>
      <c r="U126" s="14">
        <f t="shared" si="129"/>
        <v>3.0085221240467525E-3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0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1"/>
        <v>7.4999999999999997E-3</v>
      </c>
      <c r="AT126" s="1">
        <f t="shared" si="132"/>
        <v>1.2958522124046752E-2</v>
      </c>
      <c r="AU126" s="9">
        <f t="shared" si="133"/>
        <v>28.47</v>
      </c>
      <c r="AV126" s="1">
        <f t="shared" si="134"/>
        <v>0.33</v>
      </c>
      <c r="AW126" s="1">
        <f t="shared" si="135"/>
        <v>932.25</v>
      </c>
      <c r="AX126" s="1">
        <f t="shared" si="136"/>
        <v>760438.46459870785</v>
      </c>
      <c r="AZ126" s="1">
        <f t="shared" si="137"/>
        <v>432.66666666666669</v>
      </c>
      <c r="BA126" s="1">
        <f t="shared" si="138"/>
        <v>352927.19300942984</v>
      </c>
    </row>
    <row r="127" spans="1:53" x14ac:dyDescent="0.15">
      <c r="C127" s="7">
        <v>6</v>
      </c>
      <c r="D127" s="8">
        <v>19.4044047486667</v>
      </c>
      <c r="E127" s="10">
        <f t="shared" si="139"/>
        <v>17.2181634087097</v>
      </c>
      <c r="F127" s="7" t="s">
        <v>83</v>
      </c>
      <c r="G127" s="1">
        <v>7</v>
      </c>
      <c r="H127" s="9">
        <f t="shared" si="119"/>
        <v>19.4044047486667</v>
      </c>
      <c r="I127" s="9">
        <f t="shared" si="120"/>
        <v>292.55440474866668</v>
      </c>
      <c r="J127" s="9">
        <f t="shared" si="121"/>
        <v>0.18536292634313181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0.79271897487069232</v>
      </c>
      <c r="P127" s="9">
        <f t="shared" si="124"/>
        <v>0.14694070894975911</v>
      </c>
      <c r="Q127" s="12">
        <f t="shared" si="125"/>
        <v>4.8490433953420509E-2</v>
      </c>
      <c r="R127" s="9">
        <f t="shared" si="126"/>
        <v>9.3951000000000007E-2</v>
      </c>
      <c r="S127" s="13">
        <f t="shared" si="127"/>
        <v>0.51612472409469301</v>
      </c>
      <c r="T127" s="2">
        <f t="shared" si="128"/>
        <v>0.01</v>
      </c>
      <c r="U127" s="14">
        <f t="shared" si="129"/>
        <v>5.1612472409469298E-3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1.511124724094693E-2</v>
      </c>
      <c r="AU127" s="9">
        <f t="shared" si="133"/>
        <v>28.47</v>
      </c>
      <c r="AV127" s="1">
        <f t="shared" si="134"/>
        <v>0.33</v>
      </c>
      <c r="AW127" s="1">
        <f t="shared" si="135"/>
        <v>932.25</v>
      </c>
      <c r="AX127" s="1">
        <f t="shared" si="136"/>
        <v>886765.75461898604</v>
      </c>
      <c r="AZ127" s="1">
        <f t="shared" si="137"/>
        <v>432.66666666666669</v>
      </c>
      <c r="BA127" s="1">
        <f t="shared" si="138"/>
        <v>411556.96772877238</v>
      </c>
    </row>
    <row r="128" spans="1:53" x14ac:dyDescent="0.15">
      <c r="C128" s="7">
        <v>7</v>
      </c>
      <c r="D128" s="8">
        <v>20.945430806129</v>
      </c>
      <c r="E128" s="10">
        <f t="shared" si="139"/>
        <v>19.4044047486667</v>
      </c>
      <c r="F128" s="7" t="s">
        <v>83</v>
      </c>
      <c r="G128" s="1">
        <v>8</v>
      </c>
      <c r="H128" s="9">
        <f t="shared" si="119"/>
        <v>20.945430806129</v>
      </c>
      <c r="I128" s="9">
        <f t="shared" si="120"/>
        <v>294.095430806129</v>
      </c>
      <c r="J128" s="9">
        <f t="shared" si="121"/>
        <v>0.22067904966443891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0.9304782659209333</v>
      </c>
      <c r="P128" s="9">
        <f t="shared" si="124"/>
        <v>0.20533705945684663</v>
      </c>
      <c r="Q128" s="12">
        <f t="shared" si="125"/>
        <v>6.7761229620759394E-2</v>
      </c>
      <c r="R128" s="9">
        <f t="shared" si="126"/>
        <v>9.3951000000000007E-2</v>
      </c>
      <c r="S128" s="13">
        <f t="shared" si="127"/>
        <v>0.72124011049120695</v>
      </c>
      <c r="T128" s="2">
        <f t="shared" si="128"/>
        <v>0.01</v>
      </c>
      <c r="U128" s="14">
        <f t="shared" si="129"/>
        <v>7.2124011049120697E-3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1.7162401104912069E-2</v>
      </c>
      <c r="AU128" s="9">
        <f t="shared" si="133"/>
        <v>28.47</v>
      </c>
      <c r="AV128" s="1">
        <f t="shared" si="134"/>
        <v>0.33</v>
      </c>
      <c r="AW128" s="1">
        <f t="shared" si="135"/>
        <v>932.25</v>
      </c>
      <c r="AX128" s="1">
        <f t="shared" si="136"/>
        <v>1007132.5896668597</v>
      </c>
      <c r="AZ128" s="1">
        <f t="shared" si="137"/>
        <v>432.66666666666669</v>
      </c>
      <c r="BA128" s="1">
        <f t="shared" si="138"/>
        <v>467420.43492896546</v>
      </c>
    </row>
    <row r="129" spans="1:54" x14ac:dyDescent="0.15">
      <c r="C129" s="7">
        <v>8</v>
      </c>
      <c r="D129" s="8">
        <v>21.321055787741901</v>
      </c>
      <c r="E129" s="10">
        <f t="shared" si="139"/>
        <v>20.945430806129</v>
      </c>
      <c r="F129" s="7" t="s">
        <v>83</v>
      </c>
      <c r="G129" s="1">
        <v>9</v>
      </c>
      <c r="H129" s="9">
        <f t="shared" si="119"/>
        <v>21.321055787741901</v>
      </c>
      <c r="I129" s="9">
        <f t="shared" si="120"/>
        <v>294.47105578774188</v>
      </c>
      <c r="J129" s="9">
        <f t="shared" si="121"/>
        <v>0.2301983106544355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1.0098412064640867</v>
      </c>
      <c r="P129" s="9">
        <f t="shared" si="124"/>
        <v>0.23246373975726978</v>
      </c>
      <c r="Q129" s="12">
        <f t="shared" si="125"/>
        <v>7.6713034119899035E-2</v>
      </c>
      <c r="R129" s="9">
        <f t="shared" si="126"/>
        <v>9.3951000000000007E-2</v>
      </c>
      <c r="S129" s="13">
        <f t="shared" si="127"/>
        <v>0.81652174133217348</v>
      </c>
      <c r="T129" s="2">
        <f t="shared" si="128"/>
        <v>0.01</v>
      </c>
      <c r="U129" s="14">
        <f t="shared" si="129"/>
        <v>8.1652174133217351E-3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1.8115217413321734E-2</v>
      </c>
      <c r="AU129" s="9">
        <f t="shared" si="133"/>
        <v>28.47</v>
      </c>
      <c r="AV129" s="1">
        <f t="shared" si="134"/>
        <v>0.33</v>
      </c>
      <c r="AW129" s="1">
        <f t="shared" si="135"/>
        <v>932.25</v>
      </c>
      <c r="AX129" s="1">
        <f t="shared" si="136"/>
        <v>1063046.2319538232</v>
      </c>
      <c r="AZ129" s="1">
        <f t="shared" si="137"/>
        <v>432.66666666666669</v>
      </c>
      <c r="BA129" s="1">
        <f t="shared" si="138"/>
        <v>493370.52259803808</v>
      </c>
    </row>
    <row r="130" spans="1:54" x14ac:dyDescent="0.15">
      <c r="C130" s="7">
        <v>9</v>
      </c>
      <c r="D130" s="8">
        <v>20.702648216333301</v>
      </c>
      <c r="E130" s="10">
        <f t="shared" si="139"/>
        <v>21.321055787741901</v>
      </c>
      <c r="F130" s="7" t="s">
        <v>83</v>
      </c>
      <c r="G130" s="1">
        <v>10</v>
      </c>
      <c r="H130" s="9">
        <f t="shared" si="119"/>
        <v>20.702648216333301</v>
      </c>
      <c r="I130" s="9">
        <f t="shared" si="120"/>
        <v>293.85264821633325</v>
      </c>
      <c r="J130" s="9">
        <f t="shared" si="121"/>
        <v>0.21472448122458879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1.0620774667068169</v>
      </c>
      <c r="P130" s="9">
        <f t="shared" si="124"/>
        <v>0.22805403305894673</v>
      </c>
      <c r="Q130" s="12">
        <f t="shared" si="125"/>
        <v>7.5257830909452428E-2</v>
      </c>
      <c r="R130" s="9">
        <f t="shared" si="126"/>
        <v>9.3951000000000007E-2</v>
      </c>
      <c r="S130" s="13">
        <f t="shared" si="127"/>
        <v>0.80103278208270723</v>
      </c>
      <c r="T130" s="2">
        <f t="shared" si="128"/>
        <v>0.01</v>
      </c>
      <c r="U130" s="14">
        <f t="shared" si="129"/>
        <v>8.0103278208270724E-3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1.7960327820827071E-2</v>
      </c>
      <c r="AU130" s="9">
        <f t="shared" si="133"/>
        <v>28.47</v>
      </c>
      <c r="AV130" s="1">
        <f t="shared" si="134"/>
        <v>0.33</v>
      </c>
      <c r="AW130" s="1">
        <f t="shared" si="135"/>
        <v>932.25</v>
      </c>
      <c r="AX130" s="1">
        <f t="shared" si="136"/>
        <v>1053956.923561133</v>
      </c>
      <c r="AZ130" s="1">
        <f t="shared" si="137"/>
        <v>432.66666666666669</v>
      </c>
      <c r="BA130" s="1">
        <f t="shared" si="138"/>
        <v>489152.08251804806</v>
      </c>
    </row>
    <row r="131" spans="1:54" x14ac:dyDescent="0.15">
      <c r="C131" s="7">
        <v>10</v>
      </c>
      <c r="D131" s="8">
        <v>15.701585205161299</v>
      </c>
      <c r="E131" s="10">
        <f t="shared" si="139"/>
        <v>20.702648216333301</v>
      </c>
      <c r="F131" s="7" t="s">
        <v>83</v>
      </c>
      <c r="G131" s="1">
        <v>11</v>
      </c>
      <c r="H131" s="9">
        <f t="shared" si="119"/>
        <v>15.701585205161299</v>
      </c>
      <c r="I131" s="9">
        <f t="shared" si="120"/>
        <v>288.85158520516126</v>
      </c>
      <c r="J131" s="9">
        <f t="shared" si="121"/>
        <v>0.12098546530693977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0.79232226196547673</v>
      </c>
      <c r="O131" s="9">
        <f t="shared" si="140"/>
        <v>0.32640117168239347</v>
      </c>
      <c r="P131" s="9">
        <f t="shared" si="124"/>
        <v>3.9489797632724706E-2</v>
      </c>
      <c r="Q131" s="12">
        <f t="shared" si="125"/>
        <v>1.3031633218799153E-2</v>
      </c>
      <c r="R131" s="9">
        <f t="shared" si="126"/>
        <v>9.3951000000000007E-2</v>
      </c>
      <c r="S131" s="13">
        <f t="shared" si="127"/>
        <v>0.13870670050131614</v>
      </c>
      <c r="T131" s="2">
        <f t="shared" si="128"/>
        <v>0.01</v>
      </c>
      <c r="U131" s="14">
        <f t="shared" si="129"/>
        <v>1.3870670050131614E-3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0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1"/>
        <v>7.4999999999999997E-3</v>
      </c>
      <c r="AT131" s="1">
        <f t="shared" si="132"/>
        <v>1.1337067005013163E-2</v>
      </c>
      <c r="AU131" s="9">
        <f t="shared" si="133"/>
        <v>28.47</v>
      </c>
      <c r="AV131" s="1">
        <f t="shared" si="134"/>
        <v>0.33</v>
      </c>
      <c r="AW131" s="1">
        <f t="shared" si="135"/>
        <v>932.25</v>
      </c>
      <c r="AX131" s="1">
        <f t="shared" si="136"/>
        <v>665287.42582048604</v>
      </c>
      <c r="AZ131" s="1">
        <f t="shared" si="137"/>
        <v>432.66666666666669</v>
      </c>
      <c r="BA131" s="1">
        <f t="shared" si="138"/>
        <v>308766.63223920303</v>
      </c>
    </row>
    <row r="132" spans="1:54" x14ac:dyDescent="0.15">
      <c r="C132" s="7">
        <v>11</v>
      </c>
      <c r="D132" s="8">
        <v>11.1768384843667</v>
      </c>
      <c r="E132" s="10">
        <f t="shared" si="139"/>
        <v>15.701585205161299</v>
      </c>
      <c r="F132" s="7" t="s">
        <v>85</v>
      </c>
      <c r="G132" s="1">
        <v>12</v>
      </c>
      <c r="H132" s="9">
        <f t="shared" si="119"/>
        <v>11.1768384843667</v>
      </c>
      <c r="I132" s="9">
        <f t="shared" si="120"/>
        <v>284.3268384843667</v>
      </c>
      <c r="J132" s="9">
        <f t="shared" si="121"/>
        <v>7.0755835949969773E-2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0.57161137404966877</v>
      </c>
      <c r="P132" s="9">
        <f t="shared" si="124"/>
        <v>4.0444840609395176E-2</v>
      </c>
      <c r="Q132" s="12">
        <f t="shared" si="125"/>
        <v>1.3346797401100409E-2</v>
      </c>
      <c r="R132" s="9">
        <f t="shared" si="126"/>
        <v>9.3951000000000007E-2</v>
      </c>
      <c r="S132" s="13">
        <f t="shared" si="127"/>
        <v>0.14206125960447902</v>
      </c>
      <c r="T132" s="2">
        <f t="shared" si="128"/>
        <v>0.01</v>
      </c>
      <c r="U132" s="14">
        <f t="shared" si="129"/>
        <v>1.4206125960447903E-3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6.9106125960447908E-3</v>
      </c>
      <c r="AU132" s="9">
        <f t="shared" si="133"/>
        <v>28.47</v>
      </c>
      <c r="AV132" s="1">
        <f t="shared" si="134"/>
        <v>0.33</v>
      </c>
      <c r="AW132" s="1">
        <f t="shared" si="135"/>
        <v>932.25</v>
      </c>
      <c r="AX132" s="1">
        <f t="shared" si="136"/>
        <v>405532.01836350327</v>
      </c>
      <c r="AY132" s="1">
        <f>SUM(AX121:AX132)</f>
        <v>7866875.2126919888</v>
      </c>
      <c r="AZ132" s="1">
        <f t="shared" si="137"/>
        <v>432.66666666666669</v>
      </c>
      <c r="BA132" s="1">
        <f t="shared" si="138"/>
        <v>188211.51688060333</v>
      </c>
      <c r="BB132" s="1">
        <f>SUM(BA121:BA132)</f>
        <v>3651096.4605610818</v>
      </c>
    </row>
    <row r="133" spans="1:54" x14ac:dyDescent="0.15">
      <c r="C133" s="7">
        <v>12</v>
      </c>
      <c r="D133" s="8">
        <v>9.9626093390000001</v>
      </c>
      <c r="E133" s="10">
        <f t="shared" si="139"/>
        <v>11.1768384843667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9.2780078864516096</v>
      </c>
      <c r="E136" s="7"/>
      <c r="F136" s="7"/>
      <c r="G136" s="1">
        <v>1</v>
      </c>
      <c r="H136" s="9">
        <f t="shared" ref="H136:H147" si="141">E137</f>
        <v>9.2780078864516096</v>
      </c>
      <c r="I136" s="9">
        <f t="shared" ref="I136:I147" si="142">H136+273.15</f>
        <v>282.42800788645161</v>
      </c>
      <c r="J136" s="9">
        <f t="shared" ref="J136:J147" si="143">EXP(($C$15*(I136-$C$13))/($C$16*I136*$C$13))</f>
        <v>5.6204529946620077E-2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4.2661931363211253E-2</v>
      </c>
      <c r="Q136" s="12">
        <f t="shared" ref="Q136:Q147" si="147">P136*$B$138</f>
        <v>1.1092102154434926E-2</v>
      </c>
      <c r="R136" s="9">
        <f t="shared" ref="R136:R147" si="148">L136*$B$138</f>
        <v>0.19735245833333334</v>
      </c>
      <c r="S136" s="13">
        <f t="shared" ref="S136:S147" si="149">Q136/R136</f>
        <v>5.6204529946620084E-2</v>
      </c>
      <c r="T136" s="2">
        <f t="shared" ref="T136:T147" si="150">$B$137/100</f>
        <v>0.01</v>
      </c>
      <c r="U136" s="14">
        <f t="shared" ref="U136:U147" si="151">S136*T136</f>
        <v>5.6204529946620081E-4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6.0520452994662008E-3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8.3870113437741907</v>
      </c>
      <c r="E137" s="10">
        <f t="shared" ref="E137:E148" si="159">D136</f>
        <v>9.2780078864516096</v>
      </c>
      <c r="F137" s="7" t="s">
        <v>83</v>
      </c>
      <c r="G137" s="1">
        <v>2</v>
      </c>
      <c r="H137" s="9">
        <f t="shared" si="141"/>
        <v>8.3870113437741907</v>
      </c>
      <c r="I137" s="9">
        <f t="shared" si="142"/>
        <v>281.53701134377417</v>
      </c>
      <c r="J137" s="9">
        <f t="shared" si="143"/>
        <v>5.0394970840959695E-2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1.4754339019701221</v>
      </c>
      <c r="P137" s="9">
        <f t="shared" si="146"/>
        <v>7.4354448467547685E-2</v>
      </c>
      <c r="Q137" s="12">
        <f t="shared" si="147"/>
        <v>1.93321566015624E-2</v>
      </c>
      <c r="R137" s="9">
        <f t="shared" si="148"/>
        <v>0.19735245833333334</v>
      </c>
      <c r="S137" s="13">
        <f t="shared" si="149"/>
        <v>9.7957516034129624E-2</v>
      </c>
      <c r="T137" s="2">
        <f t="shared" si="150"/>
        <v>0.01</v>
      </c>
      <c r="U137" s="14">
        <f t="shared" si="151"/>
        <v>9.7957516034129634E-4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6.4695751603412966E-3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7.9947088178275898</v>
      </c>
      <c r="E138" s="10">
        <f t="shared" si="159"/>
        <v>8.3870113437741907</v>
      </c>
      <c r="F138" s="7" t="s">
        <v>83</v>
      </c>
      <c r="G138" s="1">
        <v>3</v>
      </c>
      <c r="H138" s="9">
        <f t="shared" si="141"/>
        <v>7.9947088178275898</v>
      </c>
      <c r="I138" s="9">
        <f t="shared" si="142"/>
        <v>281.14470881782756</v>
      </c>
      <c r="J138" s="9">
        <f t="shared" si="143"/>
        <v>4.8020747037247943E-2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2.1601273701692412</v>
      </c>
      <c r="P138" s="9">
        <f t="shared" si="146"/>
        <v>0.10373093001113277</v>
      </c>
      <c r="Q138" s="12">
        <f t="shared" si="147"/>
        <v>2.6970041802894522E-2</v>
      </c>
      <c r="R138" s="9">
        <f t="shared" si="148"/>
        <v>0.19735245833333334</v>
      </c>
      <c r="S138" s="13">
        <f t="shared" si="149"/>
        <v>0.13665926449895766</v>
      </c>
      <c r="T138" s="2">
        <f t="shared" si="150"/>
        <v>0.01</v>
      </c>
      <c r="U138" s="14">
        <f t="shared" si="151"/>
        <v>1.3665926449895765E-3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6.8565926449895764E-3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13.1117858014516</v>
      </c>
      <c r="E139" s="10">
        <f t="shared" si="159"/>
        <v>7.9947088178275898</v>
      </c>
      <c r="F139" s="7" t="s">
        <v>83</v>
      </c>
      <c r="G139" s="1">
        <v>4</v>
      </c>
      <c r="H139" s="9">
        <f t="shared" si="141"/>
        <v>13.1117858014516</v>
      </c>
      <c r="I139" s="9">
        <f t="shared" si="142"/>
        <v>286.26178580145159</v>
      </c>
      <c r="J139" s="9">
        <f t="shared" si="143"/>
        <v>8.9184726610153572E-2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2.8154443568247753</v>
      </c>
      <c r="P139" s="9">
        <f t="shared" si="146"/>
        <v>0.25109463524951725</v>
      </c>
      <c r="Q139" s="12">
        <f t="shared" si="147"/>
        <v>6.5284605164874485E-2</v>
      </c>
      <c r="R139" s="9">
        <f t="shared" si="148"/>
        <v>0.19735245833333334</v>
      </c>
      <c r="S139" s="13">
        <f t="shared" si="149"/>
        <v>0.33080208737307504</v>
      </c>
      <c r="T139" s="2">
        <f t="shared" si="150"/>
        <v>0.01</v>
      </c>
      <c r="U139" s="14">
        <f t="shared" si="151"/>
        <v>3.3080208737307506E-3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8.7980208737307511E-3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11.2724632484667</v>
      </c>
      <c r="E140" s="10">
        <f t="shared" si="159"/>
        <v>13.1117858014516</v>
      </c>
      <c r="F140" s="7" t="s">
        <v>83</v>
      </c>
      <c r="G140" s="1">
        <v>5</v>
      </c>
      <c r="H140" s="9">
        <f t="shared" si="141"/>
        <v>11.2724632484667</v>
      </c>
      <c r="I140" s="9">
        <f t="shared" si="142"/>
        <v>284.42246324846667</v>
      </c>
      <c r="J140" s="9">
        <f t="shared" si="143"/>
        <v>7.1575185396540633E-2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3.323397638241925</v>
      </c>
      <c r="P140" s="9">
        <f t="shared" si="146"/>
        <v>0.23787280210359107</v>
      </c>
      <c r="Q140" s="12">
        <f t="shared" si="147"/>
        <v>6.1846928546933681E-2</v>
      </c>
      <c r="R140" s="9">
        <f t="shared" si="148"/>
        <v>0.19735245833333334</v>
      </c>
      <c r="S140" s="13">
        <f t="shared" si="149"/>
        <v>0.31338311703456279</v>
      </c>
      <c r="T140" s="2">
        <f t="shared" si="150"/>
        <v>0.01</v>
      </c>
      <c r="U140" s="14">
        <f t="shared" si="151"/>
        <v>3.1338311703456279E-3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8.6238311703456284E-3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17.2181634087097</v>
      </c>
      <c r="E141" s="10">
        <f t="shared" si="159"/>
        <v>11.2724632484667</v>
      </c>
      <c r="F141" s="7" t="s">
        <v>85</v>
      </c>
      <c r="G141" s="1">
        <v>6</v>
      </c>
      <c r="H141" s="9">
        <f t="shared" si="141"/>
        <v>17.2181634087097</v>
      </c>
      <c r="I141" s="9">
        <f t="shared" si="142"/>
        <v>290.36816340870968</v>
      </c>
      <c r="J141" s="9">
        <f t="shared" si="143"/>
        <v>0.14427610299834204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3.8445727528050009</v>
      </c>
      <c r="P141" s="9">
        <f t="shared" si="146"/>
        <v>0.55467997446831374</v>
      </c>
      <c r="Q141" s="12">
        <f t="shared" si="147"/>
        <v>0.14421679336176157</v>
      </c>
      <c r="R141" s="9">
        <f t="shared" si="148"/>
        <v>0.19735245833333334</v>
      </c>
      <c r="S141" s="13">
        <f t="shared" si="149"/>
        <v>0.73075752174404496</v>
      </c>
      <c r="T141" s="2">
        <f t="shared" si="150"/>
        <v>0.01</v>
      </c>
      <c r="U141" s="14">
        <f t="shared" si="151"/>
        <v>7.3075752174404495E-3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2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3"/>
        <v>7.4999999999999997E-3</v>
      </c>
      <c r="AT141" s="1">
        <f t="shared" si="154"/>
        <v>1.7257575217440448E-2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19.4044047486667</v>
      </c>
      <c r="E142" s="10">
        <f t="shared" si="159"/>
        <v>17.2181634087097</v>
      </c>
      <c r="F142" s="7" t="s">
        <v>83</v>
      </c>
      <c r="G142" s="1">
        <v>7</v>
      </c>
      <c r="H142" s="9">
        <f t="shared" si="141"/>
        <v>19.4044047486667</v>
      </c>
      <c r="I142" s="9">
        <f t="shared" si="142"/>
        <v>292.55440474866668</v>
      </c>
      <c r="J142" s="9">
        <f t="shared" si="143"/>
        <v>0.18536292634313181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4.0489406950033544</v>
      </c>
      <c r="P142" s="9">
        <f t="shared" si="146"/>
        <v>0.75052349581561573</v>
      </c>
      <c r="Q142" s="12">
        <f t="shared" si="147"/>
        <v>0.1951361089120601</v>
      </c>
      <c r="R142" s="9">
        <f t="shared" si="148"/>
        <v>0.19735245833333334</v>
      </c>
      <c r="S142" s="13">
        <f t="shared" si="149"/>
        <v>0.98876958797478076</v>
      </c>
      <c r="T142" s="2">
        <f t="shared" si="150"/>
        <v>0.01</v>
      </c>
      <c r="U142" s="14">
        <f t="shared" si="151"/>
        <v>9.8876958797478078E-3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1.9837695879747808E-2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20.945430806129</v>
      </c>
      <c r="E143" s="10">
        <f t="shared" si="159"/>
        <v>19.4044047486667</v>
      </c>
      <c r="F143" s="7" t="s">
        <v>83</v>
      </c>
      <c r="G143" s="1">
        <v>8</v>
      </c>
      <c r="H143" s="9">
        <f t="shared" si="141"/>
        <v>20.945430806129</v>
      </c>
      <c r="I143" s="9">
        <f t="shared" si="142"/>
        <v>294.095430806129</v>
      </c>
      <c r="J143" s="9">
        <f t="shared" si="143"/>
        <v>0.22067904966443891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4.0574651158544057</v>
      </c>
      <c r="P143" s="9">
        <f t="shared" si="146"/>
        <v>0.89539754581336273</v>
      </c>
      <c r="Q143" s="12">
        <f t="shared" si="147"/>
        <v>0.23280336191147433</v>
      </c>
      <c r="R143" s="9">
        <f t="shared" si="148"/>
        <v>0.19735245833333334</v>
      </c>
      <c r="S143" s="13">
        <f t="shared" si="149"/>
        <v>1.1796324397351237</v>
      </c>
      <c r="T143" s="2">
        <f t="shared" si="150"/>
        <v>0.01</v>
      </c>
      <c r="U143" s="14">
        <f t="shared" si="151"/>
        <v>1.1796324397351237E-2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2.174632439735124E-2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21.321055787741901</v>
      </c>
      <c r="E144" s="10">
        <f t="shared" si="159"/>
        <v>20.945430806129</v>
      </c>
      <c r="F144" s="7" t="s">
        <v>83</v>
      </c>
      <c r="G144" s="1">
        <v>9</v>
      </c>
      <c r="H144" s="9">
        <f t="shared" si="141"/>
        <v>21.321055787741901</v>
      </c>
      <c r="I144" s="9">
        <f t="shared" si="142"/>
        <v>294.47105578774188</v>
      </c>
      <c r="J144" s="9">
        <f t="shared" si="143"/>
        <v>0.2301983106544355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3.92111548670771</v>
      </c>
      <c r="P144" s="9">
        <f t="shared" si="146"/>
        <v>0.90263416092105953</v>
      </c>
      <c r="Q144" s="12">
        <f t="shared" si="147"/>
        <v>0.23468488183947547</v>
      </c>
      <c r="R144" s="9">
        <f t="shared" si="148"/>
        <v>0.19735245833333334</v>
      </c>
      <c r="S144" s="13">
        <f t="shared" si="149"/>
        <v>1.1891662451099885</v>
      </c>
      <c r="T144" s="2">
        <f t="shared" si="150"/>
        <v>0.01</v>
      </c>
      <c r="U144" s="14">
        <f t="shared" si="151"/>
        <v>1.1891662451099886E-2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2.1841662451099884E-2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20.702648216333301</v>
      </c>
      <c r="E145" s="10">
        <f t="shared" si="159"/>
        <v>21.321055787741901</v>
      </c>
      <c r="F145" s="7" t="s">
        <v>83</v>
      </c>
      <c r="G145" s="1">
        <v>10</v>
      </c>
      <c r="H145" s="9">
        <f t="shared" si="141"/>
        <v>20.702648216333301</v>
      </c>
      <c r="I145" s="9">
        <f t="shared" si="142"/>
        <v>293.85264821633325</v>
      </c>
      <c r="J145" s="9">
        <f t="shared" si="143"/>
        <v>0.21472448122458879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3.7775292424533173</v>
      </c>
      <c r="P145" s="9">
        <f t="shared" si="146"/>
        <v>0.81112800689650244</v>
      </c>
      <c r="Q145" s="12">
        <f t="shared" si="147"/>
        <v>0.21089328179309064</v>
      </c>
      <c r="R145" s="9">
        <f t="shared" si="148"/>
        <v>0.19735245833333334</v>
      </c>
      <c r="S145" s="13">
        <f t="shared" si="149"/>
        <v>1.0686123880802463</v>
      </c>
      <c r="T145" s="2">
        <f t="shared" si="150"/>
        <v>0.01</v>
      </c>
      <c r="U145" s="14">
        <f t="shared" si="151"/>
        <v>1.0686123880802463E-2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2.0636123880802465E-2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15.701585205161299</v>
      </c>
      <c r="E146" s="10">
        <f t="shared" si="159"/>
        <v>20.702648216333301</v>
      </c>
      <c r="F146" s="7" t="s">
        <v>83</v>
      </c>
      <c r="G146" s="1">
        <v>11</v>
      </c>
      <c r="H146" s="9">
        <f t="shared" si="141"/>
        <v>15.701585205161299</v>
      </c>
      <c r="I146" s="9">
        <f t="shared" si="142"/>
        <v>288.85158520516126</v>
      </c>
      <c r="J146" s="9">
        <f t="shared" si="143"/>
        <v>0.12098546530693977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3.7254491522234816</v>
      </c>
      <c r="P146" s="9">
        <f t="shared" si="146"/>
        <v>0.4507251991591022</v>
      </c>
      <c r="Q146" s="12">
        <f t="shared" si="147"/>
        <v>0.11718855178136657</v>
      </c>
      <c r="R146" s="9">
        <f t="shared" si="148"/>
        <v>0.19735245833333334</v>
      </c>
      <c r="S146" s="13">
        <f t="shared" si="149"/>
        <v>0.59380335452134125</v>
      </c>
      <c r="T146" s="2">
        <f t="shared" si="150"/>
        <v>0.01</v>
      </c>
      <c r="U146" s="14">
        <f t="shared" si="151"/>
        <v>5.9380335452134123E-3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2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3"/>
        <v>7.4999999999999997E-3</v>
      </c>
      <c r="AT146" s="1">
        <f t="shared" si="154"/>
        <v>1.5888033545213412E-2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11.1768384843667</v>
      </c>
      <c r="E147" s="10">
        <f t="shared" si="159"/>
        <v>15.701585205161299</v>
      </c>
      <c r="F147" s="7" t="s">
        <v>85</v>
      </c>
      <c r="G147" s="1">
        <v>12</v>
      </c>
      <c r="H147" s="9">
        <f t="shared" si="141"/>
        <v>11.1768384843667</v>
      </c>
      <c r="I147" s="9">
        <f t="shared" si="142"/>
        <v>284.3268384843667</v>
      </c>
      <c r="J147" s="9">
        <f t="shared" si="143"/>
        <v>7.0755835949969773E-2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4.0337718697310461</v>
      </c>
      <c r="P147" s="9">
        <f t="shared" si="146"/>
        <v>0.28541290067429276</v>
      </c>
      <c r="Q147" s="12">
        <f t="shared" si="147"/>
        <v>7.4207354175316126E-2</v>
      </c>
      <c r="R147" s="9">
        <f t="shared" si="148"/>
        <v>0.19735245833333334</v>
      </c>
      <c r="S147" s="13">
        <f t="shared" si="149"/>
        <v>0.37601433902575465</v>
      </c>
      <c r="T147" s="2">
        <f t="shared" si="150"/>
        <v>0.01</v>
      </c>
      <c r="U147" s="14">
        <f t="shared" si="151"/>
        <v>3.7601433902575464E-3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9.2501433902575474E-3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9.9626093390000001</v>
      </c>
      <c r="E148" s="10">
        <f t="shared" si="159"/>
        <v>11.1768384843667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B148"/>
  <sheetViews>
    <sheetView workbookViewId="0">
      <pane xSplit="4" topLeftCell="E1" activePane="topRight" state="frozen"/>
      <selection pane="topRight" activeCell="I13" sqref="I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1988939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1236143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8533434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5363797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596380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30000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11057117.621625494</v>
      </c>
      <c r="J13" s="6" t="s">
        <v>37</v>
      </c>
      <c r="K13" s="6">
        <f>I13/(10000*1000)</f>
        <v>1.1057117621625494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1.7134814118387101</v>
      </c>
      <c r="E26" s="7"/>
      <c r="F26" s="7"/>
      <c r="G26" s="1">
        <v>1</v>
      </c>
      <c r="H26" s="9">
        <f t="shared" ref="H26:H37" si="0">E27</f>
        <v>1.7134814118387101</v>
      </c>
      <c r="I26" s="9">
        <f t="shared" ref="I26:I37" si="1">H26+273.15</f>
        <v>274.86348141183868</v>
      </c>
      <c r="J26" s="9">
        <f t="shared" ref="J26:J37" si="2">EXP(($C$15*(I26-$C$13))/($C$16*I26*$C$13))</f>
        <v>2.1762790670240183E-2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0.88209148077562993</v>
      </c>
      <c r="Q26" s="12">
        <f t="shared" ref="Q26:Q37" si="6">P26*$B$28</f>
        <v>8.8209148077562999E-2</v>
      </c>
      <c r="R26" s="9">
        <f t="shared" ref="R26:R37" si="7">L26*$B$28</f>
        <v>4.0532094166666672</v>
      </c>
      <c r="S26" s="13">
        <f t="shared" ref="S26:S37" si="8">Q26/R26</f>
        <v>2.1762790670240183E-2</v>
      </c>
      <c r="T26" s="2">
        <f t="shared" ref="T26:T37" si="9">$B$27/100</f>
        <v>0.34</v>
      </c>
      <c r="U26" s="14">
        <f t="shared" ref="U26:U37" si="10">S26*T26</f>
        <v>7.3993488278816626E-3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2.0299348827881661E-2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-2.1099585123871001</v>
      </c>
      <c r="E27" s="10">
        <f t="shared" ref="E27:E38" si="18">D26</f>
        <v>1.7134814118387101</v>
      </c>
      <c r="F27" s="7" t="s">
        <v>83</v>
      </c>
      <c r="G27" s="1">
        <v>2</v>
      </c>
      <c r="H27" s="9">
        <f t="shared" si="0"/>
        <v>-2.1099585123871001</v>
      </c>
      <c r="I27" s="9">
        <f t="shared" si="1"/>
        <v>271.04004148761288</v>
      </c>
      <c r="J27" s="9">
        <f t="shared" si="2"/>
        <v>1.3203605540398866E-2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80.182096852557706</v>
      </c>
      <c r="P27" s="9">
        <f t="shared" si="5"/>
        <v>1.0586927782432294</v>
      </c>
      <c r="Q27" s="12">
        <f t="shared" si="6"/>
        <v>0.10586927782432294</v>
      </c>
      <c r="R27" s="9">
        <f t="shared" si="7"/>
        <v>4.0532094166666672</v>
      </c>
      <c r="S27" s="13">
        <f t="shared" si="8"/>
        <v>2.6119863777329607E-2</v>
      </c>
      <c r="T27" s="2">
        <f t="shared" si="9"/>
        <v>0.34</v>
      </c>
      <c r="U27" s="14">
        <f t="shared" si="10"/>
        <v>8.8807536842920674E-3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2.1780753684292067E-2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-6.5910764680689597</v>
      </c>
      <c r="E28" s="10">
        <f t="shared" si="18"/>
        <v>-2.1099585123871001</v>
      </c>
      <c r="F28" s="7" t="s">
        <v>83</v>
      </c>
      <c r="G28" s="1">
        <v>3</v>
      </c>
      <c r="H28" s="9">
        <f t="shared" si="0"/>
        <v>-6.5910764680689597</v>
      </c>
      <c r="I28" s="9">
        <f t="shared" si="1"/>
        <v>266.55892353193104</v>
      </c>
      <c r="J28" s="9">
        <f t="shared" si="2"/>
        <v>7.217982170597873E-3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119.65549824098115</v>
      </c>
      <c r="P28" s="9">
        <f t="shared" si="5"/>
        <v>0.8636712529174071</v>
      </c>
      <c r="Q28" s="12">
        <f t="shared" si="6"/>
        <v>8.6367125291740718E-2</v>
      </c>
      <c r="R28" s="9">
        <f t="shared" si="7"/>
        <v>4.0532094166666672</v>
      </c>
      <c r="S28" s="13">
        <f t="shared" si="8"/>
        <v>2.130833036571016E-2</v>
      </c>
      <c r="T28" s="2">
        <f t="shared" si="9"/>
        <v>0.34</v>
      </c>
      <c r="U28" s="14">
        <f t="shared" si="10"/>
        <v>7.2448323243414553E-3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2.0144832324341454E-2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4.5814172814193501</v>
      </c>
      <c r="E29" s="10">
        <f t="shared" si="18"/>
        <v>-6.5910764680689597</v>
      </c>
      <c r="F29" s="7" t="s">
        <v>83</v>
      </c>
      <c r="G29" s="1">
        <v>4</v>
      </c>
      <c r="H29" s="9">
        <f t="shared" si="0"/>
        <v>4.5814172814193501</v>
      </c>
      <c r="I29" s="9">
        <f t="shared" si="1"/>
        <v>277.73141728141934</v>
      </c>
      <c r="J29" s="9">
        <f t="shared" si="2"/>
        <v>3.1374679890459792E-2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159.32392115473039</v>
      </c>
      <c r="P29" s="9">
        <f t="shared" si="5"/>
        <v>4.9987370251225212</v>
      </c>
      <c r="Q29" s="12">
        <f t="shared" si="6"/>
        <v>0.49987370251225216</v>
      </c>
      <c r="R29" s="9">
        <f t="shared" si="7"/>
        <v>4.0532094166666672</v>
      </c>
      <c r="S29" s="13">
        <f t="shared" si="8"/>
        <v>0.12332787456201684</v>
      </c>
      <c r="T29" s="2">
        <f t="shared" si="9"/>
        <v>0.34</v>
      </c>
      <c r="U29" s="14">
        <f t="shared" si="10"/>
        <v>4.1931477351085732E-2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5.4831477351085733E-2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11.8169522597333</v>
      </c>
      <c r="E30" s="10">
        <f t="shared" si="18"/>
        <v>4.5814172814193501</v>
      </c>
      <c r="F30" s="7" t="s">
        <v>83</v>
      </c>
      <c r="G30" s="1">
        <v>5</v>
      </c>
      <c r="H30" s="9">
        <f t="shared" si="0"/>
        <v>11.8169522597333</v>
      </c>
      <c r="I30" s="9">
        <f t="shared" si="1"/>
        <v>284.96695225973326</v>
      </c>
      <c r="J30" s="9">
        <f t="shared" si="2"/>
        <v>7.6413455076644168E-2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146.60892492312746</v>
      </c>
      <c r="O30" s="9">
        <f t="shared" si="19"/>
        <v>48.248353373147069</v>
      </c>
      <c r="P30" s="9">
        <f t="shared" si="5"/>
        <v>3.6868233830010269</v>
      </c>
      <c r="Q30" s="12">
        <f t="shared" si="6"/>
        <v>0.36868233830010272</v>
      </c>
      <c r="R30" s="9">
        <f t="shared" si="7"/>
        <v>4.0532094166666672</v>
      </c>
      <c r="S30" s="13">
        <f t="shared" si="8"/>
        <v>9.0960594531358963E-2</v>
      </c>
      <c r="T30" s="2">
        <f t="shared" si="9"/>
        <v>0.34</v>
      </c>
      <c r="U30" s="14">
        <f t="shared" si="10"/>
        <v>3.0926602140662049E-2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4.3826602140662051E-2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15.982108697419401</v>
      </c>
      <c r="E31" s="10">
        <f t="shared" si="18"/>
        <v>11.8169522597333</v>
      </c>
      <c r="F31" s="7" t="s">
        <v>85</v>
      </c>
      <c r="G31" s="1">
        <v>6</v>
      </c>
      <c r="H31" s="9">
        <f t="shared" si="0"/>
        <v>15.982108697419401</v>
      </c>
      <c r="I31" s="9">
        <f t="shared" si="1"/>
        <v>289.13210869741937</v>
      </c>
      <c r="J31" s="9">
        <f t="shared" si="2"/>
        <v>0.12500770801943895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85.093624156812709</v>
      </c>
      <c r="P31" s="9">
        <f t="shared" si="5"/>
        <v>10.637358922910719</v>
      </c>
      <c r="Q31" s="12">
        <f t="shared" si="6"/>
        <v>1.063735892291072</v>
      </c>
      <c r="R31" s="9">
        <f t="shared" si="7"/>
        <v>4.0532094166666672</v>
      </c>
      <c r="S31" s="13">
        <f t="shared" si="8"/>
        <v>0.26244286513226384</v>
      </c>
      <c r="T31" s="2">
        <f t="shared" si="9"/>
        <v>0.34</v>
      </c>
      <c r="U31" s="14">
        <f t="shared" si="10"/>
        <v>8.923057414496971E-2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0.1021305741449697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20.867281411</v>
      </c>
      <c r="E32" s="10">
        <f t="shared" si="18"/>
        <v>15.982108697419401</v>
      </c>
      <c r="F32" s="7" t="s">
        <v>83</v>
      </c>
      <c r="G32" s="1">
        <v>7</v>
      </c>
      <c r="H32" s="9">
        <f t="shared" si="0"/>
        <v>20.867281411</v>
      </c>
      <c r="I32" s="9">
        <f t="shared" si="1"/>
        <v>294.017281411</v>
      </c>
      <c r="J32" s="9">
        <f t="shared" si="2"/>
        <v>0.21874560444355012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114.98835940056865</v>
      </c>
      <c r="P32" s="9">
        <f t="shared" si="5"/>
        <v>25.153198181049568</v>
      </c>
      <c r="Q32" s="12">
        <f t="shared" si="6"/>
        <v>2.515319818104957</v>
      </c>
      <c r="R32" s="9">
        <f t="shared" si="7"/>
        <v>4.0532094166666672</v>
      </c>
      <c r="S32" s="13">
        <f t="shared" si="8"/>
        <v>0.62057484810975783</v>
      </c>
      <c r="T32" s="2">
        <f t="shared" si="9"/>
        <v>0.34</v>
      </c>
      <c r="U32" s="14">
        <f t="shared" si="10"/>
        <v>0.21099544835731768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0.23664544835731768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23.989707776128999</v>
      </c>
      <c r="E33" s="10">
        <f t="shared" si="18"/>
        <v>20.867281411</v>
      </c>
      <c r="F33" s="7" t="s">
        <v>83</v>
      </c>
      <c r="G33" s="1">
        <v>8</v>
      </c>
      <c r="H33" s="9">
        <f t="shared" si="0"/>
        <v>23.989707776128999</v>
      </c>
      <c r="I33" s="9">
        <f t="shared" si="1"/>
        <v>297.139707776129</v>
      </c>
      <c r="J33" s="9">
        <f t="shared" si="2"/>
        <v>0.30979338212016411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130.36725538618578</v>
      </c>
      <c r="P33" s="9">
        <f t="shared" si="5"/>
        <v>40.386912963809671</v>
      </c>
      <c r="Q33" s="12">
        <f t="shared" si="6"/>
        <v>4.0386912963809669</v>
      </c>
      <c r="R33" s="9">
        <f t="shared" si="7"/>
        <v>4.0532094166666672</v>
      </c>
      <c r="S33" s="13">
        <f t="shared" si="8"/>
        <v>0.99641811739951003</v>
      </c>
      <c r="T33" s="2">
        <f t="shared" si="9"/>
        <v>0.34</v>
      </c>
      <c r="U33" s="14">
        <f t="shared" si="10"/>
        <v>0.33878215991583344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0.36443215991583344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21.903329170967702</v>
      </c>
      <c r="E34" s="10">
        <f t="shared" si="18"/>
        <v>23.989707776128999</v>
      </c>
      <c r="F34" s="7" t="s">
        <v>83</v>
      </c>
      <c r="G34" s="1">
        <v>9</v>
      </c>
      <c r="H34" s="9">
        <f t="shared" si="0"/>
        <v>21.903329170967702</v>
      </c>
      <c r="I34" s="9">
        <f t="shared" si="1"/>
        <v>295.05332917096769</v>
      </c>
      <c r="J34" s="9">
        <f t="shared" si="2"/>
        <v>0.24572033028945134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130.51243658904278</v>
      </c>
      <c r="P34" s="9">
        <f t="shared" si="5"/>
        <v>32.069559025540663</v>
      </c>
      <c r="Q34" s="12">
        <f t="shared" si="6"/>
        <v>3.2069559025540664</v>
      </c>
      <c r="R34" s="9">
        <f t="shared" si="7"/>
        <v>4.0532094166666672</v>
      </c>
      <c r="S34" s="13">
        <f t="shared" si="8"/>
        <v>0.7912139672248778</v>
      </c>
      <c r="T34" s="2">
        <f t="shared" si="9"/>
        <v>0.34</v>
      </c>
      <c r="U34" s="14">
        <f t="shared" si="10"/>
        <v>0.26901274885645848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0.29466274885645849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18.019977964233298</v>
      </c>
      <c r="E35" s="10">
        <f t="shared" si="18"/>
        <v>21.903329170967702</v>
      </c>
      <c r="F35" s="7" t="s">
        <v>83</v>
      </c>
      <c r="G35" s="1">
        <v>10</v>
      </c>
      <c r="H35" s="9">
        <f t="shared" si="0"/>
        <v>18.019977964233298</v>
      </c>
      <c r="I35" s="9">
        <f t="shared" si="1"/>
        <v>291.16997796423328</v>
      </c>
      <c r="J35" s="9">
        <f t="shared" si="2"/>
        <v>0.15823317669435616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138.97497173016879</v>
      </c>
      <c r="P35" s="9">
        <f t="shared" si="5"/>
        <v>21.990451257872952</v>
      </c>
      <c r="Q35" s="12">
        <f t="shared" si="6"/>
        <v>2.1990451257872952</v>
      </c>
      <c r="R35" s="9">
        <f t="shared" si="7"/>
        <v>4.0532094166666672</v>
      </c>
      <c r="S35" s="13">
        <f t="shared" si="8"/>
        <v>0.54254416678913553</v>
      </c>
      <c r="T35" s="2">
        <f t="shared" si="9"/>
        <v>0.34</v>
      </c>
      <c r="U35" s="14">
        <f t="shared" si="10"/>
        <v>0.18446501670830609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0.2101150167083061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11.698974548774199</v>
      </c>
      <c r="E36" s="10">
        <f t="shared" si="18"/>
        <v>18.019977964233298</v>
      </c>
      <c r="F36" s="7" t="s">
        <v>83</v>
      </c>
      <c r="G36" s="1">
        <v>11</v>
      </c>
      <c r="H36" s="9">
        <f t="shared" si="0"/>
        <v>11.698974548774199</v>
      </c>
      <c r="I36" s="9">
        <f t="shared" si="1"/>
        <v>284.84897454877415</v>
      </c>
      <c r="J36" s="9">
        <f t="shared" si="2"/>
        <v>7.5339695512974897E-2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111.13529444868105</v>
      </c>
      <c r="O36" s="9">
        <f t="shared" si="19"/>
        <v>46.381320190281443</v>
      </c>
      <c r="P36" s="9">
        <f t="shared" si="5"/>
        <v>3.4943545406255989</v>
      </c>
      <c r="Q36" s="12">
        <f t="shared" si="6"/>
        <v>0.34943545406255994</v>
      </c>
      <c r="R36" s="9">
        <f t="shared" si="7"/>
        <v>4.0532094166666672</v>
      </c>
      <c r="S36" s="13">
        <f t="shared" si="8"/>
        <v>8.6212040420535027E-2</v>
      </c>
      <c r="T36" s="2">
        <f t="shared" si="9"/>
        <v>0.34</v>
      </c>
      <c r="U36" s="14">
        <f t="shared" si="10"/>
        <v>2.9312093742981913E-2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4.2212093742981911E-2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5.9834159400000004</v>
      </c>
      <c r="E37" s="10">
        <f t="shared" si="18"/>
        <v>11.698974548774199</v>
      </c>
      <c r="F37" s="7" t="s">
        <v>85</v>
      </c>
      <c r="G37" s="1">
        <v>12</v>
      </c>
      <c r="H37" s="9">
        <f t="shared" si="0"/>
        <v>5.9834159400000004</v>
      </c>
      <c r="I37" s="9">
        <f t="shared" si="1"/>
        <v>279.13341593999996</v>
      </c>
      <c r="J37" s="9">
        <f t="shared" si="2"/>
        <v>3.7415605676827335E-2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83.419059816322516</v>
      </c>
      <c r="P37" s="9">
        <f t="shared" si="5"/>
        <v>3.1211746480191955</v>
      </c>
      <c r="Q37" s="12">
        <f t="shared" si="6"/>
        <v>0.3121174648019196</v>
      </c>
      <c r="R37" s="9">
        <f t="shared" si="7"/>
        <v>4.0532094166666672</v>
      </c>
      <c r="S37" s="13">
        <f t="shared" si="8"/>
        <v>7.7005018176090928E-2</v>
      </c>
      <c r="T37" s="2">
        <f t="shared" si="9"/>
        <v>0.34</v>
      </c>
      <c r="U37" s="14">
        <f t="shared" si="10"/>
        <v>2.6181706179870916E-2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3.9081706179870918E-2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-2.3085981619354801</v>
      </c>
      <c r="E38" s="10">
        <f t="shared" si="18"/>
        <v>5.9834159400000004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1.7134814118387101</v>
      </c>
      <c r="E42" s="7"/>
      <c r="F42" s="7"/>
      <c r="G42" s="1">
        <v>1</v>
      </c>
      <c r="H42" s="9">
        <f t="shared" ref="H42:H53" si="20">E43</f>
        <v>1.7134814118387101</v>
      </c>
      <c r="I42" s="9">
        <f t="shared" ref="I42:I53" si="21">H42+273.15</f>
        <v>274.86348141183868</v>
      </c>
      <c r="J42" s="9">
        <f t="shared" ref="J42:J53" si="22">EXP(($C$15*(I42-$C$13))/($C$16*I42*$C$13))</f>
        <v>2.1762790670240183E-2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1.2808762483853238</v>
      </c>
      <c r="Q42" s="12">
        <f t="shared" ref="Q42:Q53" si="26">P42*$B$44</f>
        <v>0.30741029961247768</v>
      </c>
      <c r="R42" s="9">
        <f t="shared" ref="R42:R53" si="27">L42*$B$44</f>
        <v>14.125500000000001</v>
      </c>
      <c r="S42" s="13">
        <f t="shared" ref="S42:S53" si="28">Q42/R42</f>
        <v>2.176279067024018E-2</v>
      </c>
      <c r="T42" s="2">
        <f t="shared" ref="T42:T53" si="29">$B$43/100</f>
        <v>0.43</v>
      </c>
      <c r="U42" s="14">
        <f t="shared" ref="U42:U53" si="30">S42*T42</f>
        <v>9.3579999882032767E-3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1.7777999988203275E-2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165744.91666666666</v>
      </c>
      <c r="AU42" s="1">
        <f t="shared" ref="AU42:AU53" si="38">AT42*10000*AS42*0.67*AR42*AQ42</f>
        <v>648534816.08686721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-2.1099585123871001</v>
      </c>
      <c r="E43" s="10">
        <f t="shared" ref="E43:E54" si="39">D42</f>
        <v>1.7134814118387101</v>
      </c>
      <c r="F43" s="7" t="s">
        <v>83</v>
      </c>
      <c r="G43" s="1">
        <v>2</v>
      </c>
      <c r="H43" s="9">
        <f t="shared" si="20"/>
        <v>-2.1099585123871001</v>
      </c>
      <c r="I43" s="9">
        <f t="shared" si="21"/>
        <v>271.04004148761288</v>
      </c>
      <c r="J43" s="9">
        <f t="shared" si="22"/>
        <v>1.3203605540398866E-2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116.43162375161468</v>
      </c>
      <c r="P43" s="9">
        <f t="shared" si="25"/>
        <v>1.537317232444456</v>
      </c>
      <c r="Q43" s="12">
        <f t="shared" si="26"/>
        <v>0.36895613578666941</v>
      </c>
      <c r="R43" s="9">
        <f t="shared" si="27"/>
        <v>14.125500000000001</v>
      </c>
      <c r="S43" s="13">
        <f t="shared" si="28"/>
        <v>2.6119863777329611E-2</v>
      </c>
      <c r="T43" s="2">
        <f t="shared" si="29"/>
        <v>0.43</v>
      </c>
      <c r="U43" s="14">
        <f t="shared" si="30"/>
        <v>1.1231541424251732E-2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1.9651541424251733E-2</v>
      </c>
      <c r="AR43" s="9">
        <f t="shared" si="35"/>
        <v>136.875</v>
      </c>
      <c r="AS43" s="1">
        <f t="shared" si="36"/>
        <v>0.24</v>
      </c>
      <c r="AT43" s="1">
        <f t="shared" si="37"/>
        <v>165744.91666666666</v>
      </c>
      <c r="AU43" s="1">
        <f t="shared" si="38"/>
        <v>716880909.65560794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-6.5910764680689597</v>
      </c>
      <c r="E44" s="10">
        <f t="shared" si="39"/>
        <v>-2.1099585123871001</v>
      </c>
      <c r="F44" s="7" t="s">
        <v>83</v>
      </c>
      <c r="G44" s="1">
        <v>3</v>
      </c>
      <c r="H44" s="9">
        <f t="shared" si="20"/>
        <v>-6.5910764680689597</v>
      </c>
      <c r="I44" s="9">
        <f t="shared" si="21"/>
        <v>266.55892353193104</v>
      </c>
      <c r="J44" s="9">
        <f t="shared" si="22"/>
        <v>7.217982170597873E-3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173.75055651917023</v>
      </c>
      <c r="P44" s="9">
        <f t="shared" si="25"/>
        <v>1.2541284190868287</v>
      </c>
      <c r="Q44" s="12">
        <f t="shared" si="26"/>
        <v>0.30099082058083887</v>
      </c>
      <c r="R44" s="9">
        <f t="shared" si="27"/>
        <v>14.125500000000001</v>
      </c>
      <c r="S44" s="13">
        <f t="shared" si="28"/>
        <v>2.130833036571016E-2</v>
      </c>
      <c r="T44" s="2">
        <f t="shared" si="29"/>
        <v>0.43</v>
      </c>
      <c r="U44" s="14">
        <f t="shared" si="30"/>
        <v>9.1625820572553696E-3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1.7582582057255366E-2</v>
      </c>
      <c r="AR44" s="9">
        <f t="shared" si="35"/>
        <v>136.875</v>
      </c>
      <c r="AS44" s="1">
        <f t="shared" si="36"/>
        <v>0.24</v>
      </c>
      <c r="AT44" s="1">
        <f t="shared" si="37"/>
        <v>165744.91666666666</v>
      </c>
      <c r="AU44" s="1">
        <f t="shared" si="38"/>
        <v>641406042.77201319</v>
      </c>
    </row>
    <row r="45" spans="1:48" x14ac:dyDescent="0.15">
      <c r="C45" s="7">
        <v>3</v>
      </c>
      <c r="D45" s="8">
        <v>4.5814172814193501</v>
      </c>
      <c r="E45" s="10">
        <f t="shared" si="39"/>
        <v>-6.5910764680689597</v>
      </c>
      <c r="F45" s="7" t="s">
        <v>83</v>
      </c>
      <c r="G45" s="1">
        <v>4</v>
      </c>
      <c r="H45" s="9">
        <f t="shared" si="20"/>
        <v>4.5814172814193501</v>
      </c>
      <c r="I45" s="9">
        <f t="shared" si="21"/>
        <v>277.73141728141934</v>
      </c>
      <c r="J45" s="9">
        <f t="shared" si="22"/>
        <v>3.1374679890459792E-2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231.35267810008338</v>
      </c>
      <c r="P45" s="9">
        <f t="shared" si="25"/>
        <v>7.2586162171907036</v>
      </c>
      <c r="Q45" s="12">
        <f t="shared" si="26"/>
        <v>1.7420678921257688</v>
      </c>
      <c r="R45" s="9">
        <f t="shared" si="27"/>
        <v>14.125500000000001</v>
      </c>
      <c r="S45" s="13">
        <f t="shared" si="28"/>
        <v>0.12332787456201683</v>
      </c>
      <c r="T45" s="2">
        <f t="shared" si="29"/>
        <v>0.43</v>
      </c>
      <c r="U45" s="14">
        <f t="shared" si="30"/>
        <v>5.3030986061667236E-2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6.1450986061667233E-2</v>
      </c>
      <c r="AR45" s="9">
        <f t="shared" si="35"/>
        <v>136.875</v>
      </c>
      <c r="AS45" s="1">
        <f t="shared" si="36"/>
        <v>0.24</v>
      </c>
      <c r="AT45" s="1">
        <f t="shared" si="37"/>
        <v>165744.91666666666</v>
      </c>
      <c r="AU45" s="1">
        <f t="shared" si="38"/>
        <v>2241709076.9661846</v>
      </c>
    </row>
    <row r="46" spans="1:48" x14ac:dyDescent="0.15">
      <c r="C46" s="7">
        <v>4</v>
      </c>
      <c r="D46" s="8">
        <v>11.8169522597333</v>
      </c>
      <c r="E46" s="10">
        <f t="shared" si="39"/>
        <v>4.5814172814193501</v>
      </c>
      <c r="F46" s="7" t="s">
        <v>83</v>
      </c>
      <c r="G46" s="1">
        <v>5</v>
      </c>
      <c r="H46" s="9">
        <f t="shared" si="20"/>
        <v>11.8169522597333</v>
      </c>
      <c r="I46" s="9">
        <f t="shared" si="21"/>
        <v>284.96695225973326</v>
      </c>
      <c r="J46" s="9">
        <f t="shared" si="22"/>
        <v>7.6413455076644168E-2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212.88935878874804</v>
      </c>
      <c r="O46" s="9">
        <f t="shared" si="40"/>
        <v>70.060953094144622</v>
      </c>
      <c r="P46" s="9">
        <f t="shared" si="25"/>
        <v>5.3535994918862944</v>
      </c>
      <c r="Q46" s="12">
        <f t="shared" si="26"/>
        <v>1.2848638780527106</v>
      </c>
      <c r="R46" s="9">
        <f t="shared" si="27"/>
        <v>14.125500000000001</v>
      </c>
      <c r="S46" s="13">
        <f t="shared" si="28"/>
        <v>9.0960594531358935E-2</v>
      </c>
      <c r="T46" s="2">
        <f t="shared" si="29"/>
        <v>0.43</v>
      </c>
      <c r="U46" s="14">
        <f t="shared" si="30"/>
        <v>3.9113055648484343E-2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4.753305564848434E-2</v>
      </c>
      <c r="AR46" s="9">
        <f t="shared" si="35"/>
        <v>136.875</v>
      </c>
      <c r="AS46" s="1">
        <f t="shared" si="36"/>
        <v>0.24</v>
      </c>
      <c r="AT46" s="1">
        <f t="shared" si="37"/>
        <v>165744.91666666666</v>
      </c>
      <c r="AU46" s="1">
        <f t="shared" si="38"/>
        <v>1733988160.8444145</v>
      </c>
    </row>
    <row r="47" spans="1:48" x14ac:dyDescent="0.15">
      <c r="C47" s="7">
        <v>5</v>
      </c>
      <c r="D47" s="8">
        <v>15.982108697419401</v>
      </c>
      <c r="E47" s="10">
        <f t="shared" si="39"/>
        <v>11.8169522597333</v>
      </c>
      <c r="F47" s="7" t="s">
        <v>85</v>
      </c>
      <c r="G47" s="1">
        <v>6</v>
      </c>
      <c r="H47" s="9">
        <f t="shared" si="20"/>
        <v>15.982108697419401</v>
      </c>
      <c r="I47" s="9">
        <f t="shared" si="21"/>
        <v>289.13210869741937</v>
      </c>
      <c r="J47" s="9">
        <f t="shared" si="22"/>
        <v>0.12500770801943895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123.56360360225831</v>
      </c>
      <c r="P47" s="9">
        <f t="shared" si="25"/>
        <v>15.446402880940802</v>
      </c>
      <c r="Q47" s="12">
        <f t="shared" si="26"/>
        <v>3.7071366914257924</v>
      </c>
      <c r="R47" s="9">
        <f t="shared" si="27"/>
        <v>14.125500000000001</v>
      </c>
      <c r="S47" s="13">
        <f t="shared" si="28"/>
        <v>0.26244286513226378</v>
      </c>
      <c r="T47" s="2">
        <f t="shared" si="29"/>
        <v>0.43</v>
      </c>
      <c r="U47" s="14">
        <f t="shared" si="30"/>
        <v>0.11285043200687342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0.12127043200687343</v>
      </c>
      <c r="AR47" s="9">
        <f t="shared" si="35"/>
        <v>136.875</v>
      </c>
      <c r="AS47" s="1">
        <f t="shared" si="36"/>
        <v>0.24</v>
      </c>
      <c r="AT47" s="1">
        <f t="shared" si="37"/>
        <v>165744.91666666666</v>
      </c>
      <c r="AU47" s="1">
        <f t="shared" si="38"/>
        <v>4423900178.3406534</v>
      </c>
    </row>
    <row r="48" spans="1:48" x14ac:dyDescent="0.15">
      <c r="C48" s="7">
        <v>6</v>
      </c>
      <c r="D48" s="8">
        <v>20.867281411</v>
      </c>
      <c r="E48" s="10">
        <f t="shared" si="39"/>
        <v>15.982108697419401</v>
      </c>
      <c r="F48" s="7" t="s">
        <v>83</v>
      </c>
      <c r="G48" s="1">
        <v>7</v>
      </c>
      <c r="H48" s="9">
        <f t="shared" si="20"/>
        <v>20.867281411</v>
      </c>
      <c r="I48" s="9">
        <f t="shared" si="21"/>
        <v>294.017281411</v>
      </c>
      <c r="J48" s="9">
        <f t="shared" si="22"/>
        <v>0.21874560444355012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166.9734507213175</v>
      </c>
      <c r="P48" s="9">
        <f t="shared" si="25"/>
        <v>36.524708404059929</v>
      </c>
      <c r="Q48" s="12">
        <f t="shared" si="26"/>
        <v>8.7659300169743819</v>
      </c>
      <c r="R48" s="9">
        <f t="shared" si="27"/>
        <v>14.125500000000001</v>
      </c>
      <c r="S48" s="13">
        <f t="shared" si="28"/>
        <v>0.6205748481097576</v>
      </c>
      <c r="T48" s="2">
        <f t="shared" si="29"/>
        <v>0.43</v>
      </c>
      <c r="U48" s="14">
        <f t="shared" si="30"/>
        <v>0.26684718468719576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0.28244718468719576</v>
      </c>
      <c r="AR48" s="9">
        <f t="shared" si="35"/>
        <v>136.875</v>
      </c>
      <c r="AS48" s="1">
        <f t="shared" si="36"/>
        <v>0.24</v>
      </c>
      <c r="AT48" s="1">
        <f t="shared" si="37"/>
        <v>165744.91666666666</v>
      </c>
      <c r="AU48" s="1">
        <f t="shared" si="38"/>
        <v>10303568067.100477</v>
      </c>
    </row>
    <row r="49" spans="1:48" x14ac:dyDescent="0.15">
      <c r="C49" s="7">
        <v>7</v>
      </c>
      <c r="D49" s="8">
        <v>23.989707776128999</v>
      </c>
      <c r="E49" s="10">
        <f t="shared" si="39"/>
        <v>20.867281411</v>
      </c>
      <c r="F49" s="7" t="s">
        <v>83</v>
      </c>
      <c r="G49" s="1">
        <v>8</v>
      </c>
      <c r="H49" s="9">
        <f t="shared" si="20"/>
        <v>23.989707776128999</v>
      </c>
      <c r="I49" s="9">
        <f t="shared" si="21"/>
        <v>297.139707776129</v>
      </c>
      <c r="J49" s="9">
        <f t="shared" si="22"/>
        <v>0.30979338212016411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189.30499231725759</v>
      </c>
      <c r="P49" s="9">
        <f t="shared" si="25"/>
        <v>58.64543382219491</v>
      </c>
      <c r="Q49" s="12">
        <f t="shared" si="26"/>
        <v>14.074904117326778</v>
      </c>
      <c r="R49" s="9">
        <f t="shared" si="27"/>
        <v>14.125500000000001</v>
      </c>
      <c r="S49" s="13">
        <f t="shared" si="28"/>
        <v>0.99641811739950992</v>
      </c>
      <c r="T49" s="2">
        <f t="shared" si="29"/>
        <v>0.43</v>
      </c>
      <c r="U49" s="14">
        <f t="shared" si="30"/>
        <v>0.42845979048178928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0.44405979048178928</v>
      </c>
      <c r="AR49" s="9">
        <f t="shared" si="35"/>
        <v>136.875</v>
      </c>
      <c r="AS49" s="1">
        <f t="shared" si="36"/>
        <v>0.24</v>
      </c>
      <c r="AT49" s="1">
        <f t="shared" si="37"/>
        <v>165744.91666666666</v>
      </c>
      <c r="AU49" s="1">
        <f t="shared" si="38"/>
        <v>16199135715.084755</v>
      </c>
    </row>
    <row r="50" spans="1:48" x14ac:dyDescent="0.15">
      <c r="C50" s="7">
        <v>8</v>
      </c>
      <c r="D50" s="8">
        <v>21.903329170967702</v>
      </c>
      <c r="E50" s="10">
        <f t="shared" si="39"/>
        <v>23.989707776128999</v>
      </c>
      <c r="F50" s="7" t="s">
        <v>83</v>
      </c>
      <c r="G50" s="1">
        <v>9</v>
      </c>
      <c r="H50" s="9">
        <f t="shared" si="20"/>
        <v>21.903329170967702</v>
      </c>
      <c r="I50" s="9">
        <f t="shared" si="21"/>
        <v>295.05332917096769</v>
      </c>
      <c r="J50" s="9">
        <f t="shared" si="22"/>
        <v>0.24572033028945134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189.51580849506266</v>
      </c>
      <c r="P50" s="9">
        <f t="shared" si="25"/>
        <v>46.567887058479201</v>
      </c>
      <c r="Q50" s="12">
        <f t="shared" si="26"/>
        <v>11.176292894035008</v>
      </c>
      <c r="R50" s="9">
        <f t="shared" si="27"/>
        <v>14.125500000000001</v>
      </c>
      <c r="S50" s="13">
        <f t="shared" si="28"/>
        <v>0.79121396722487747</v>
      </c>
      <c r="T50" s="2">
        <f t="shared" si="29"/>
        <v>0.43</v>
      </c>
      <c r="U50" s="14">
        <f t="shared" si="30"/>
        <v>0.34022200590669732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0.35582200590669733</v>
      </c>
      <c r="AR50" s="9">
        <f t="shared" si="35"/>
        <v>136.875</v>
      </c>
      <c r="AS50" s="1">
        <f t="shared" si="36"/>
        <v>0.24</v>
      </c>
      <c r="AT50" s="1">
        <f t="shared" si="37"/>
        <v>165744.91666666666</v>
      </c>
      <c r="AU50" s="1">
        <f t="shared" si="38"/>
        <v>12980254208.205908</v>
      </c>
    </row>
    <row r="51" spans="1:48" x14ac:dyDescent="0.15">
      <c r="C51" s="7">
        <v>9</v>
      </c>
      <c r="D51" s="8">
        <v>18.019977964233298</v>
      </c>
      <c r="E51" s="10">
        <f t="shared" si="39"/>
        <v>21.903329170967702</v>
      </c>
      <c r="F51" s="7" t="s">
        <v>83</v>
      </c>
      <c r="G51" s="1">
        <v>10</v>
      </c>
      <c r="H51" s="9">
        <f t="shared" si="20"/>
        <v>18.019977964233298</v>
      </c>
      <c r="I51" s="9">
        <f t="shared" si="21"/>
        <v>291.16997796423328</v>
      </c>
      <c r="J51" s="9">
        <f t="shared" si="22"/>
        <v>0.15823317669435616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201.80417143658349</v>
      </c>
      <c r="P51" s="9">
        <f t="shared" si="25"/>
        <v>31.932115116583056</v>
      </c>
      <c r="Q51" s="12">
        <f t="shared" si="26"/>
        <v>7.6637076279799334</v>
      </c>
      <c r="R51" s="9">
        <f t="shared" si="27"/>
        <v>14.125500000000001</v>
      </c>
      <c r="S51" s="13">
        <f t="shared" si="28"/>
        <v>0.54254416678913542</v>
      </c>
      <c r="T51" s="2">
        <f t="shared" si="29"/>
        <v>0.43</v>
      </c>
      <c r="U51" s="14">
        <f t="shared" si="30"/>
        <v>0.23329399171932821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0.24889399171932819</v>
      </c>
      <c r="AR51" s="9">
        <f t="shared" si="35"/>
        <v>136.875</v>
      </c>
      <c r="AS51" s="1">
        <f t="shared" si="36"/>
        <v>0.24</v>
      </c>
      <c r="AT51" s="1">
        <f t="shared" si="37"/>
        <v>165744.91666666666</v>
      </c>
      <c r="AU51" s="1">
        <f t="shared" si="38"/>
        <v>9079560088.4199486</v>
      </c>
    </row>
    <row r="52" spans="1:48" x14ac:dyDescent="0.15">
      <c r="C52" s="7">
        <v>10</v>
      </c>
      <c r="D52" s="8">
        <v>11.698974548774199</v>
      </c>
      <c r="E52" s="10">
        <f t="shared" si="39"/>
        <v>18.019977964233298</v>
      </c>
      <c r="F52" s="7" t="s">
        <v>83</v>
      </c>
      <c r="G52" s="1">
        <v>11</v>
      </c>
      <c r="H52" s="9">
        <f t="shared" si="20"/>
        <v>11.698974548774199</v>
      </c>
      <c r="I52" s="9">
        <f t="shared" si="21"/>
        <v>284.84897454877415</v>
      </c>
      <c r="J52" s="9">
        <f t="shared" si="22"/>
        <v>7.5339695512974897E-2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161.37845350400042</v>
      </c>
      <c r="O52" s="9">
        <f t="shared" si="40"/>
        <v>67.349852816000009</v>
      </c>
      <c r="P52" s="9">
        <f t="shared" si="25"/>
        <v>5.0741174040011154</v>
      </c>
      <c r="Q52" s="12">
        <f t="shared" si="26"/>
        <v>1.2177881769602676</v>
      </c>
      <c r="R52" s="9">
        <f t="shared" si="27"/>
        <v>14.125500000000001</v>
      </c>
      <c r="S52" s="13">
        <f t="shared" si="28"/>
        <v>8.6212040420535027E-2</v>
      </c>
      <c r="T52" s="2">
        <f t="shared" si="29"/>
        <v>0.43</v>
      </c>
      <c r="U52" s="14">
        <f t="shared" si="30"/>
        <v>3.7071177380830059E-2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4.5491177380830056E-2</v>
      </c>
      <c r="AR52" s="9">
        <f t="shared" si="35"/>
        <v>136.875</v>
      </c>
      <c r="AS52" s="1">
        <f t="shared" si="36"/>
        <v>0.24</v>
      </c>
      <c r="AT52" s="1">
        <f t="shared" si="37"/>
        <v>165744.91666666666</v>
      </c>
      <c r="AU52" s="1">
        <f t="shared" si="38"/>
        <v>1659501202.3753152</v>
      </c>
    </row>
    <row r="53" spans="1:48" x14ac:dyDescent="0.15">
      <c r="C53" s="7">
        <v>11</v>
      </c>
      <c r="D53" s="8">
        <v>5.9834159400000004</v>
      </c>
      <c r="E53" s="10">
        <f t="shared" si="39"/>
        <v>11.698974548774199</v>
      </c>
      <c r="F53" s="7" t="s">
        <v>85</v>
      </c>
      <c r="G53" s="1">
        <v>12</v>
      </c>
      <c r="H53" s="9">
        <f t="shared" si="20"/>
        <v>5.9834159400000004</v>
      </c>
      <c r="I53" s="9">
        <f t="shared" si="21"/>
        <v>279.13341593999996</v>
      </c>
      <c r="J53" s="9">
        <f t="shared" si="22"/>
        <v>3.7415605676827335E-2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121.1319854119989</v>
      </c>
      <c r="P53" s="9">
        <f t="shared" si="25"/>
        <v>4.5322266010265517</v>
      </c>
      <c r="Q53" s="12">
        <f t="shared" si="26"/>
        <v>1.0877343842463725</v>
      </c>
      <c r="R53" s="9">
        <f t="shared" si="27"/>
        <v>14.125500000000001</v>
      </c>
      <c r="S53" s="13">
        <f t="shared" si="28"/>
        <v>7.7005018176090928E-2</v>
      </c>
      <c r="T53" s="2">
        <f t="shared" si="29"/>
        <v>0.43</v>
      </c>
      <c r="U53" s="14">
        <f t="shared" si="30"/>
        <v>3.31121578157191E-2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4.1532157815719097E-2</v>
      </c>
      <c r="AR53" s="9">
        <f t="shared" si="35"/>
        <v>136.875</v>
      </c>
      <c r="AS53" s="1">
        <f t="shared" si="36"/>
        <v>0.24</v>
      </c>
      <c r="AT53" s="1">
        <f t="shared" si="37"/>
        <v>165744.91666666666</v>
      </c>
      <c r="AU53" s="1">
        <f t="shared" si="38"/>
        <v>1515077643.6371405</v>
      </c>
      <c r="AV53" s="1">
        <f>SUM(AU42:AU53)</f>
        <v>62143516109.489288</v>
      </c>
    </row>
    <row r="54" spans="1:48" x14ac:dyDescent="0.15">
      <c r="C54" s="7">
        <v>12</v>
      </c>
      <c r="D54" s="8">
        <v>-2.3085981619354801</v>
      </c>
      <c r="E54" s="10">
        <f t="shared" si="39"/>
        <v>5.9834159400000004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1.7134814118387101</v>
      </c>
      <c r="E58" s="7"/>
      <c r="F58" s="7"/>
      <c r="G58" s="1">
        <v>1</v>
      </c>
      <c r="H58" s="9">
        <f t="shared" ref="H58:H69" si="41">E59</f>
        <v>1.7134814118387101</v>
      </c>
      <c r="I58" s="9">
        <f t="shared" ref="I58:I69" si="42">H58+273.15</f>
        <v>274.86348141183868</v>
      </c>
      <c r="J58" s="9">
        <f t="shared" ref="J58:J69" si="43">EXP(($C$15*(I58-$C$13))/($C$16*I58*$C$13))</f>
        <v>2.1762790670240183E-2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2.1712010825342956E-3</v>
      </c>
      <c r="Q58" s="12">
        <f t="shared" ref="Q58:Q69" si="47">P58*$B$60</f>
        <v>4.1252820568151615E-4</v>
      </c>
      <c r="R58" s="9">
        <f t="shared" ref="R58:R69" si="48">L58*$B$60</f>
        <v>1.8955666666666669E-2</v>
      </c>
      <c r="S58" s="13">
        <f t="shared" ref="S58:S69" si="49">Q58/R58</f>
        <v>2.176279067024018E-2</v>
      </c>
      <c r="T58" s="2">
        <f t="shared" ref="T58:T69" si="50">$B$59/100</f>
        <v>0.01</v>
      </c>
      <c r="U58" s="14">
        <f t="shared" ref="U58:U69" si="51">S58*T58</f>
        <v>2.1762790670240179E-4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1.2217627906702402E-2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711119.5</v>
      </c>
      <c r="AU58" s="1">
        <f t="shared" ref="AU58:AU69" si="58">AT58*10000*AS58*0.67*AR58*AQ58</f>
        <v>110342634.28953291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-2.1099585123871001</v>
      </c>
      <c r="E59" s="10">
        <f t="shared" ref="E59:E70" si="59">D58</f>
        <v>1.7134814118387101</v>
      </c>
      <c r="F59" s="7" t="s">
        <v>83</v>
      </c>
      <c r="G59" s="1">
        <v>2</v>
      </c>
      <c r="H59" s="9">
        <f t="shared" si="41"/>
        <v>-2.1099585123871001</v>
      </c>
      <c r="I59" s="9">
        <f t="shared" si="42"/>
        <v>271.04004148761288</v>
      </c>
      <c r="J59" s="9">
        <f t="shared" si="43"/>
        <v>1.3203605540398866E-2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0.19736213225079904</v>
      </c>
      <c r="P59" s="9">
        <f t="shared" si="46"/>
        <v>2.605891742851584E-3</v>
      </c>
      <c r="Q59" s="12">
        <f t="shared" si="47"/>
        <v>4.95119431141801E-4</v>
      </c>
      <c r="R59" s="9">
        <f t="shared" si="48"/>
        <v>1.8955666666666669E-2</v>
      </c>
      <c r="S59" s="13">
        <f t="shared" si="49"/>
        <v>2.6119863777329607E-2</v>
      </c>
      <c r="T59" s="2">
        <f t="shared" si="50"/>
        <v>0.01</v>
      </c>
      <c r="U59" s="14">
        <f t="shared" si="51"/>
        <v>2.6119863777329606E-4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1.2261198637773297E-2</v>
      </c>
      <c r="AR59" s="9">
        <f t="shared" si="55"/>
        <v>9.9766666666666666</v>
      </c>
      <c r="AS59" s="1">
        <f t="shared" si="56"/>
        <v>0.19</v>
      </c>
      <c r="AT59" s="1">
        <f t="shared" si="57"/>
        <v>711119.5</v>
      </c>
      <c r="AU59" s="1">
        <f t="shared" si="58"/>
        <v>110736140.23692274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-6.5910764680689597</v>
      </c>
      <c r="E60" s="10">
        <f t="shared" si="59"/>
        <v>-2.1099585123871001</v>
      </c>
      <c r="F60" s="7" t="s">
        <v>83</v>
      </c>
      <c r="G60" s="1">
        <v>3</v>
      </c>
      <c r="H60" s="9">
        <f t="shared" si="41"/>
        <v>-6.5910764680689597</v>
      </c>
      <c r="I60" s="9">
        <f t="shared" si="42"/>
        <v>266.55892353193104</v>
      </c>
      <c r="J60" s="9">
        <f t="shared" si="43"/>
        <v>7.217982170597873E-3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0.2945229071746141</v>
      </c>
      <c r="P60" s="9">
        <f t="shared" si="46"/>
        <v>2.125861092819017E-3</v>
      </c>
      <c r="Q60" s="12">
        <f t="shared" si="47"/>
        <v>4.0391360763561321E-4</v>
      </c>
      <c r="R60" s="9">
        <f t="shared" si="48"/>
        <v>1.8955666666666669E-2</v>
      </c>
      <c r="S60" s="13">
        <f t="shared" si="49"/>
        <v>2.1308330365710157E-2</v>
      </c>
      <c r="T60" s="2">
        <f t="shared" si="50"/>
        <v>0.01</v>
      </c>
      <c r="U60" s="14">
        <f t="shared" si="51"/>
        <v>2.1308330365710159E-4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1.2213083303657103E-2</v>
      </c>
      <c r="AR60" s="9">
        <f t="shared" si="55"/>
        <v>9.9766666666666666</v>
      </c>
      <c r="AS60" s="1">
        <f t="shared" si="56"/>
        <v>0.19</v>
      </c>
      <c r="AT60" s="1">
        <f t="shared" si="57"/>
        <v>711119.5</v>
      </c>
      <c r="AU60" s="1">
        <f t="shared" si="58"/>
        <v>110301590.03154372</v>
      </c>
    </row>
    <row r="61" spans="1:48" x14ac:dyDescent="0.15">
      <c r="C61" s="7">
        <v>3</v>
      </c>
      <c r="D61" s="8">
        <v>4.5814172814193501</v>
      </c>
      <c r="E61" s="10">
        <f t="shared" si="59"/>
        <v>-6.5910764680689597</v>
      </c>
      <c r="F61" s="7" t="s">
        <v>83</v>
      </c>
      <c r="G61" s="1">
        <v>4</v>
      </c>
      <c r="H61" s="9">
        <f t="shared" si="41"/>
        <v>4.5814172814193501</v>
      </c>
      <c r="I61" s="9">
        <f t="shared" si="42"/>
        <v>277.73141728141934</v>
      </c>
      <c r="J61" s="9">
        <f t="shared" si="43"/>
        <v>3.1374679890459792E-2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0.39216371274846173</v>
      </c>
      <c r="P61" s="9">
        <f t="shared" si="46"/>
        <v>1.2304010952137213E-2</v>
      </c>
      <c r="Q61" s="12">
        <f t="shared" si="47"/>
        <v>2.3377620809060706E-3</v>
      </c>
      <c r="R61" s="9">
        <f t="shared" si="48"/>
        <v>1.8955666666666669E-2</v>
      </c>
      <c r="S61" s="13">
        <f t="shared" si="49"/>
        <v>0.12332787456201683</v>
      </c>
      <c r="T61" s="2">
        <f t="shared" si="50"/>
        <v>0.01</v>
      </c>
      <c r="U61" s="14">
        <f t="shared" si="51"/>
        <v>1.2332787456201682E-3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1.3233278745620169E-2</v>
      </c>
      <c r="AR61" s="9">
        <f t="shared" si="55"/>
        <v>9.9766666666666666</v>
      </c>
      <c r="AS61" s="1">
        <f t="shared" si="56"/>
        <v>0.19</v>
      </c>
      <c r="AT61" s="1">
        <f t="shared" si="57"/>
        <v>711119.5</v>
      </c>
      <c r="AU61" s="1">
        <f t="shared" si="58"/>
        <v>119515412.33944233</v>
      </c>
    </row>
    <row r="62" spans="1:48" x14ac:dyDescent="0.15">
      <c r="C62" s="7">
        <v>4</v>
      </c>
      <c r="D62" s="8">
        <v>11.8169522597333</v>
      </c>
      <c r="E62" s="10">
        <f t="shared" si="59"/>
        <v>4.5814172814193501</v>
      </c>
      <c r="F62" s="7" t="s">
        <v>83</v>
      </c>
      <c r="G62" s="1">
        <v>5</v>
      </c>
      <c r="H62" s="9">
        <f t="shared" si="41"/>
        <v>11.8169522597333</v>
      </c>
      <c r="I62" s="9">
        <f t="shared" si="42"/>
        <v>284.96695225973326</v>
      </c>
      <c r="J62" s="9">
        <f t="shared" si="43"/>
        <v>7.6413455076644168E-2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0.36086671670650827</v>
      </c>
      <c r="O62" s="9">
        <f t="shared" si="60"/>
        <v>0.1187596517564829</v>
      </c>
      <c r="P62" s="9">
        <f t="shared" si="46"/>
        <v>9.0748353144119113E-3</v>
      </c>
      <c r="Q62" s="12">
        <f t="shared" si="47"/>
        <v>1.7242187097382632E-3</v>
      </c>
      <c r="R62" s="9">
        <f t="shared" si="48"/>
        <v>1.8955666666666669E-2</v>
      </c>
      <c r="S62" s="13">
        <f t="shared" si="49"/>
        <v>9.0960594531358935E-2</v>
      </c>
      <c r="T62" s="2">
        <f t="shared" si="50"/>
        <v>0.01</v>
      </c>
      <c r="U62" s="14">
        <f t="shared" si="51"/>
        <v>9.0960594531358941E-4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1.2909605945313589E-2</v>
      </c>
      <c r="AR62" s="9">
        <f t="shared" si="55"/>
        <v>9.9766666666666666</v>
      </c>
      <c r="AS62" s="1">
        <f t="shared" si="56"/>
        <v>0.19</v>
      </c>
      <c r="AT62" s="1">
        <f t="shared" si="57"/>
        <v>711119.5</v>
      </c>
      <c r="AU62" s="1">
        <f t="shared" si="58"/>
        <v>116592184.54871011</v>
      </c>
    </row>
    <row r="63" spans="1:48" x14ac:dyDescent="0.15">
      <c r="C63" s="7">
        <v>5</v>
      </c>
      <c r="D63" s="8">
        <v>15.982108697419401</v>
      </c>
      <c r="E63" s="10">
        <f t="shared" si="59"/>
        <v>11.8169522597333</v>
      </c>
      <c r="F63" s="7" t="s">
        <v>85</v>
      </c>
      <c r="G63" s="1">
        <v>6</v>
      </c>
      <c r="H63" s="9">
        <f t="shared" si="41"/>
        <v>15.982108697419401</v>
      </c>
      <c r="I63" s="9">
        <f t="shared" si="42"/>
        <v>289.13210869741937</v>
      </c>
      <c r="J63" s="9">
        <f t="shared" si="43"/>
        <v>0.12500770801943895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0.20945148310873765</v>
      </c>
      <c r="P63" s="9">
        <f t="shared" si="46"/>
        <v>2.6183049844695525E-2</v>
      </c>
      <c r="Q63" s="12">
        <f t="shared" si="47"/>
        <v>4.9747794704921499E-3</v>
      </c>
      <c r="R63" s="9">
        <f t="shared" si="48"/>
        <v>1.8955666666666669E-2</v>
      </c>
      <c r="S63" s="13">
        <f t="shared" si="49"/>
        <v>0.26244286513226384</v>
      </c>
      <c r="T63" s="2">
        <f t="shared" si="50"/>
        <v>0.01</v>
      </c>
      <c r="U63" s="14">
        <f t="shared" si="51"/>
        <v>2.6244286513226384E-3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1.4624428651322638E-2</v>
      </c>
      <c r="AR63" s="9">
        <f t="shared" si="55"/>
        <v>9.9766666666666666</v>
      </c>
      <c r="AS63" s="1">
        <f t="shared" si="56"/>
        <v>0.19</v>
      </c>
      <c r="AT63" s="1">
        <f t="shared" si="57"/>
        <v>711119.5</v>
      </c>
      <c r="AU63" s="1">
        <f t="shared" si="58"/>
        <v>132079483.40618649</v>
      </c>
    </row>
    <row r="64" spans="1:48" x14ac:dyDescent="0.15">
      <c r="C64" s="7">
        <v>6</v>
      </c>
      <c r="D64" s="8">
        <v>20.867281411</v>
      </c>
      <c r="E64" s="10">
        <f t="shared" si="59"/>
        <v>15.982108697419401</v>
      </c>
      <c r="F64" s="7" t="s">
        <v>83</v>
      </c>
      <c r="G64" s="1">
        <v>7</v>
      </c>
      <c r="H64" s="9">
        <f t="shared" si="41"/>
        <v>20.867281411</v>
      </c>
      <c r="I64" s="9">
        <f t="shared" si="42"/>
        <v>294.017281411</v>
      </c>
      <c r="J64" s="9">
        <f t="shared" si="43"/>
        <v>0.21874560444355012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0.28303509993070874</v>
      </c>
      <c r="P64" s="9">
        <f t="shared" si="46"/>
        <v>6.1912684013083495E-2</v>
      </c>
      <c r="Q64" s="12">
        <f t="shared" si="47"/>
        <v>1.1763409962485864E-2</v>
      </c>
      <c r="R64" s="9">
        <f t="shared" si="48"/>
        <v>1.8955666666666669E-2</v>
      </c>
      <c r="S64" s="13">
        <f t="shared" si="49"/>
        <v>0.6205748481097576</v>
      </c>
      <c r="T64" s="2">
        <f t="shared" si="50"/>
        <v>0.01</v>
      </c>
      <c r="U64" s="14">
        <f t="shared" si="51"/>
        <v>6.2057484810975764E-3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2.6305748481097575E-2</v>
      </c>
      <c r="AR64" s="9">
        <f t="shared" si="55"/>
        <v>9.9766666666666666</v>
      </c>
      <c r="AS64" s="1">
        <f t="shared" si="56"/>
        <v>0.19</v>
      </c>
      <c r="AT64" s="1">
        <f t="shared" si="57"/>
        <v>711119.5</v>
      </c>
      <c r="AU64" s="1">
        <f t="shared" si="58"/>
        <v>237578489.58305883</v>
      </c>
    </row>
    <row r="65" spans="1:48" x14ac:dyDescent="0.15">
      <c r="C65" s="7">
        <v>7</v>
      </c>
      <c r="D65" s="8">
        <v>23.989707776128999</v>
      </c>
      <c r="E65" s="10">
        <f t="shared" si="59"/>
        <v>20.867281411</v>
      </c>
      <c r="F65" s="7" t="s">
        <v>83</v>
      </c>
      <c r="G65" s="1">
        <v>8</v>
      </c>
      <c r="H65" s="9">
        <f t="shared" si="41"/>
        <v>23.989707776128999</v>
      </c>
      <c r="I65" s="9">
        <f t="shared" si="42"/>
        <v>297.139707776129</v>
      </c>
      <c r="J65" s="9">
        <f t="shared" si="43"/>
        <v>0.30979338212016411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0.32088908258429194</v>
      </c>
      <c r="P65" s="9">
        <f t="shared" si="46"/>
        <v>9.9409314179224453E-2</v>
      </c>
      <c r="Q65" s="12">
        <f t="shared" si="47"/>
        <v>1.8887769694052647E-2</v>
      </c>
      <c r="R65" s="9">
        <f t="shared" si="48"/>
        <v>1.8955666666666669E-2</v>
      </c>
      <c r="S65" s="13">
        <f t="shared" si="49"/>
        <v>0.99641811739951003</v>
      </c>
      <c r="T65" s="2">
        <f t="shared" si="50"/>
        <v>0.01</v>
      </c>
      <c r="U65" s="14">
        <f t="shared" si="51"/>
        <v>9.9641811739951004E-3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3.0064181173995098E-2</v>
      </c>
      <c r="AR65" s="9">
        <f t="shared" si="55"/>
        <v>9.9766666666666666</v>
      </c>
      <c r="AS65" s="1">
        <f t="shared" si="56"/>
        <v>0.19</v>
      </c>
      <c r="AT65" s="1">
        <f t="shared" si="57"/>
        <v>711119.5</v>
      </c>
      <c r="AU65" s="1">
        <f t="shared" si="58"/>
        <v>271522506.15494257</v>
      </c>
    </row>
    <row r="66" spans="1:48" x14ac:dyDescent="0.15">
      <c r="C66" s="7">
        <v>8</v>
      </c>
      <c r="D66" s="8">
        <v>21.903329170967702</v>
      </c>
      <c r="E66" s="10">
        <f t="shared" si="59"/>
        <v>23.989707776128999</v>
      </c>
      <c r="F66" s="7" t="s">
        <v>83</v>
      </c>
      <c r="G66" s="1">
        <v>9</v>
      </c>
      <c r="H66" s="9">
        <f t="shared" si="41"/>
        <v>21.903329170967702</v>
      </c>
      <c r="I66" s="9">
        <f t="shared" si="42"/>
        <v>295.05332917096769</v>
      </c>
      <c r="J66" s="9">
        <f t="shared" si="43"/>
        <v>0.24572033028945134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0.32124643507173417</v>
      </c>
      <c r="P66" s="9">
        <f t="shared" si="46"/>
        <v>7.8936780130135303E-2</v>
      </c>
      <c r="Q66" s="12">
        <f t="shared" si="47"/>
        <v>1.4997988224725707E-2</v>
      </c>
      <c r="R66" s="9">
        <f t="shared" si="48"/>
        <v>1.8955666666666669E-2</v>
      </c>
      <c r="S66" s="13">
        <f t="shared" si="49"/>
        <v>0.79121396722487758</v>
      </c>
      <c r="T66" s="2">
        <f t="shared" si="50"/>
        <v>0.01</v>
      </c>
      <c r="U66" s="14">
        <f t="shared" si="51"/>
        <v>7.9121396722487761E-3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2.8012139672248776E-2</v>
      </c>
      <c r="AR66" s="9">
        <f t="shared" si="55"/>
        <v>9.9766666666666666</v>
      </c>
      <c r="AS66" s="1">
        <f t="shared" si="56"/>
        <v>0.19</v>
      </c>
      <c r="AT66" s="1">
        <f t="shared" si="57"/>
        <v>711119.5</v>
      </c>
      <c r="AU66" s="1">
        <f t="shared" si="58"/>
        <v>252989639.81597644</v>
      </c>
    </row>
    <row r="67" spans="1:48" x14ac:dyDescent="0.15">
      <c r="C67" s="7">
        <v>9</v>
      </c>
      <c r="D67" s="8">
        <v>18.019977964233298</v>
      </c>
      <c r="E67" s="10">
        <f t="shared" si="59"/>
        <v>21.903329170967702</v>
      </c>
      <c r="F67" s="7" t="s">
        <v>83</v>
      </c>
      <c r="G67" s="1">
        <v>10</v>
      </c>
      <c r="H67" s="9">
        <f t="shared" si="41"/>
        <v>18.019977964233298</v>
      </c>
      <c r="I67" s="9">
        <f t="shared" si="42"/>
        <v>291.16997796423328</v>
      </c>
      <c r="J67" s="9">
        <f t="shared" si="43"/>
        <v>0.15823317669435616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0.34207632160826551</v>
      </c>
      <c r="P67" s="9">
        <f t="shared" si="46"/>
        <v>5.4127823039996081E-2</v>
      </c>
      <c r="Q67" s="12">
        <f t="shared" si="47"/>
        <v>1.0284286377599256E-2</v>
      </c>
      <c r="R67" s="9">
        <f t="shared" si="48"/>
        <v>1.8955666666666669E-2</v>
      </c>
      <c r="S67" s="13">
        <f t="shared" si="49"/>
        <v>0.54254416678913542</v>
      </c>
      <c r="T67" s="2">
        <f t="shared" si="50"/>
        <v>0.01</v>
      </c>
      <c r="U67" s="14">
        <f t="shared" si="51"/>
        <v>5.4254416678913547E-3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2.5525441667891356E-2</v>
      </c>
      <c r="AR67" s="9">
        <f t="shared" si="55"/>
        <v>9.9766666666666666</v>
      </c>
      <c r="AS67" s="1">
        <f t="shared" si="56"/>
        <v>0.19</v>
      </c>
      <c r="AT67" s="1">
        <f t="shared" si="57"/>
        <v>711119.5</v>
      </c>
      <c r="AU67" s="1">
        <f t="shared" si="58"/>
        <v>230531204.30143631</v>
      </c>
    </row>
    <row r="68" spans="1:48" x14ac:dyDescent="0.15">
      <c r="C68" s="7">
        <v>10</v>
      </c>
      <c r="D68" s="8">
        <v>11.698974548774199</v>
      </c>
      <c r="E68" s="10">
        <f t="shared" si="59"/>
        <v>18.019977964233298</v>
      </c>
      <c r="F68" s="7" t="s">
        <v>83</v>
      </c>
      <c r="G68" s="1">
        <v>11</v>
      </c>
      <c r="H68" s="9">
        <f t="shared" si="41"/>
        <v>11.698974548774199</v>
      </c>
      <c r="I68" s="9">
        <f t="shared" si="42"/>
        <v>284.84897454877415</v>
      </c>
      <c r="J68" s="9">
        <f t="shared" si="43"/>
        <v>7.5339695512974897E-2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0.27355107363985598</v>
      </c>
      <c r="O68" s="9">
        <f t="shared" si="60"/>
        <v>0.11416409159508012</v>
      </c>
      <c r="P68" s="9">
        <f t="shared" si="46"/>
        <v>8.6010878992887133E-3</v>
      </c>
      <c r="Q68" s="12">
        <f t="shared" si="47"/>
        <v>1.6342067008648555E-3</v>
      </c>
      <c r="R68" s="9">
        <f t="shared" si="48"/>
        <v>1.8955666666666669E-2</v>
      </c>
      <c r="S68" s="13">
        <f t="shared" si="49"/>
        <v>8.6212040420535041E-2</v>
      </c>
      <c r="T68" s="2">
        <f t="shared" si="50"/>
        <v>0.01</v>
      </c>
      <c r="U68" s="14">
        <f t="shared" si="51"/>
        <v>8.6212040420535047E-4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1.2862120404205351E-2</v>
      </c>
      <c r="AR68" s="9">
        <f t="shared" si="55"/>
        <v>9.9766666666666666</v>
      </c>
      <c r="AS68" s="1">
        <f t="shared" si="56"/>
        <v>0.19</v>
      </c>
      <c r="AT68" s="1">
        <f t="shared" si="57"/>
        <v>711119.5</v>
      </c>
      <c r="AU68" s="1">
        <f t="shared" si="58"/>
        <v>116163322.27392495</v>
      </c>
    </row>
    <row r="69" spans="1:48" x14ac:dyDescent="0.15">
      <c r="C69" s="7">
        <v>11</v>
      </c>
      <c r="D69" s="8">
        <v>5.9834159400000004</v>
      </c>
      <c r="E69" s="10">
        <f t="shared" si="59"/>
        <v>11.698974548774199</v>
      </c>
      <c r="F69" s="7" t="s">
        <v>85</v>
      </c>
      <c r="G69" s="1">
        <v>12</v>
      </c>
      <c r="H69" s="9">
        <f t="shared" si="41"/>
        <v>5.9834159400000004</v>
      </c>
      <c r="I69" s="9">
        <f t="shared" si="42"/>
        <v>279.13341593999996</v>
      </c>
      <c r="J69" s="9">
        <f t="shared" si="43"/>
        <v>3.7415605676827335E-2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0.20532967036245808</v>
      </c>
      <c r="P69" s="9">
        <f t="shared" si="46"/>
        <v>7.6825339800346724E-3</v>
      </c>
      <c r="Q69" s="12">
        <f t="shared" si="47"/>
        <v>1.4596814562065877E-3</v>
      </c>
      <c r="R69" s="9">
        <f t="shared" si="48"/>
        <v>1.8955666666666669E-2</v>
      </c>
      <c r="S69" s="13">
        <f t="shared" si="49"/>
        <v>7.7005018176090928E-2</v>
      </c>
      <c r="T69" s="2">
        <f t="shared" si="50"/>
        <v>0.01</v>
      </c>
      <c r="U69" s="14">
        <f t="shared" si="51"/>
        <v>7.7005018176090926E-4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1.277005018176091E-2</v>
      </c>
      <c r="AR69" s="9">
        <f t="shared" si="55"/>
        <v>9.9766666666666666</v>
      </c>
      <c r="AS69" s="1">
        <f t="shared" si="56"/>
        <v>0.19</v>
      </c>
      <c r="AT69" s="1">
        <f t="shared" si="57"/>
        <v>711119.5</v>
      </c>
      <c r="AU69" s="1">
        <f t="shared" si="58"/>
        <v>115331796.63230923</v>
      </c>
      <c r="AV69" s="1">
        <f>SUM(AU58:AU69)</f>
        <v>1923684403.6139863</v>
      </c>
    </row>
    <row r="70" spans="1:48" x14ac:dyDescent="0.15">
      <c r="C70" s="7">
        <v>12</v>
      </c>
      <c r="D70" s="8">
        <v>-2.3085981619354801</v>
      </c>
      <c r="E70" s="10">
        <f t="shared" si="59"/>
        <v>5.9834159400000004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1.7134814118387101</v>
      </c>
      <c r="E73" s="7"/>
      <c r="F73" s="7"/>
      <c r="G73" s="1">
        <v>1</v>
      </c>
      <c r="H73" s="9">
        <f t="shared" ref="H73:H84" si="61">E74</f>
        <v>1.7134814118387101</v>
      </c>
      <c r="I73" s="9">
        <f t="shared" ref="I73:I84" si="62">H73+273.15</f>
        <v>274.86348141183868</v>
      </c>
      <c r="J73" s="9">
        <f t="shared" ref="J73:J84" si="63">EXP(($C$15*(I73-$C$13))/($C$16*I73*$C$13))</f>
        <v>2.1762790670240183E-2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2.3830255783913006E-3</v>
      </c>
      <c r="Q73" s="12">
        <f t="shared" ref="Q73:Q84" si="67">P73*$B$75</f>
        <v>4.289446041104341E-4</v>
      </c>
      <c r="R73" s="9">
        <f t="shared" ref="R73:R84" si="68">L73*$B$75</f>
        <v>1.9710000000000002E-2</v>
      </c>
      <c r="S73" s="13">
        <f t="shared" ref="S73:S84" si="69">Q73/R73</f>
        <v>2.1762790670240187E-2</v>
      </c>
      <c r="T73" s="2">
        <f t="shared" ref="T73:T84" si="70">$B$74/100</f>
        <v>0.01</v>
      </c>
      <c r="U73" s="14">
        <f t="shared" ref="U73:U84" si="71">S73*T73</f>
        <v>2.1762790670240188E-4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1.2817627906702402E-2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103011.91666666667</v>
      </c>
      <c r="AU73" s="1">
        <f t="shared" ref="AU73:AU84" si="78">AT73*10000*AS73*0.67*AR73*AQ73</f>
        <v>17436389.214803714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-2.1099585123871001</v>
      </c>
      <c r="E74" s="10">
        <f t="shared" ref="E74:E85" si="79">D73</f>
        <v>1.7134814118387101</v>
      </c>
      <c r="F74" s="7" t="s">
        <v>83</v>
      </c>
      <c r="G74" s="1">
        <v>2</v>
      </c>
      <c r="H74" s="9">
        <f t="shared" si="61"/>
        <v>-2.1099585123871001</v>
      </c>
      <c r="I74" s="9">
        <f t="shared" si="62"/>
        <v>271.04004148761288</v>
      </c>
      <c r="J74" s="9">
        <f t="shared" si="63"/>
        <v>1.3203605540398866E-2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0.21661697442160874</v>
      </c>
      <c r="P74" s="9">
        <f t="shared" si="66"/>
        <v>2.8601250836175927E-3</v>
      </c>
      <c r="Q74" s="12">
        <f t="shared" si="67"/>
        <v>5.1482251505116671E-4</v>
      </c>
      <c r="R74" s="9">
        <f t="shared" si="68"/>
        <v>1.9710000000000002E-2</v>
      </c>
      <c r="S74" s="13">
        <f t="shared" si="69"/>
        <v>2.6119863777329614E-2</v>
      </c>
      <c r="T74" s="2">
        <f t="shared" si="70"/>
        <v>0.01</v>
      </c>
      <c r="U74" s="14">
        <f t="shared" si="71"/>
        <v>2.6119863777329617E-4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1.2861198637773297E-2</v>
      </c>
      <c r="AR74" s="9">
        <f t="shared" si="75"/>
        <v>10.950000000000001</v>
      </c>
      <c r="AS74" s="1">
        <f t="shared" si="76"/>
        <v>0.18</v>
      </c>
      <c r="AT74" s="1">
        <f t="shared" si="77"/>
        <v>103011.91666666667</v>
      </c>
      <c r="AU74" s="1">
        <f t="shared" si="78"/>
        <v>17495660.417779453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-6.5910764680689597</v>
      </c>
      <c r="E75" s="10">
        <f t="shared" si="79"/>
        <v>-2.1099585123871001</v>
      </c>
      <c r="F75" s="7" t="s">
        <v>83</v>
      </c>
      <c r="G75" s="1">
        <v>3</v>
      </c>
      <c r="H75" s="9">
        <f t="shared" si="61"/>
        <v>-6.5910764680689597</v>
      </c>
      <c r="I75" s="9">
        <f t="shared" si="62"/>
        <v>266.55892353193104</v>
      </c>
      <c r="J75" s="9">
        <f t="shared" si="63"/>
        <v>7.217982170597873E-3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0.32325684933799115</v>
      </c>
      <c r="P75" s="9">
        <f t="shared" si="66"/>
        <v>2.333262175045263E-3</v>
      </c>
      <c r="Q75" s="12">
        <f t="shared" si="67"/>
        <v>4.1998719150814731E-4</v>
      </c>
      <c r="R75" s="9">
        <f t="shared" si="68"/>
        <v>1.9710000000000002E-2</v>
      </c>
      <c r="S75" s="13">
        <f t="shared" si="69"/>
        <v>2.130833036571016E-2</v>
      </c>
      <c r="T75" s="2">
        <f t="shared" si="70"/>
        <v>0.01</v>
      </c>
      <c r="U75" s="14">
        <f t="shared" si="71"/>
        <v>2.1308330365710161E-4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1.2813083303657102E-2</v>
      </c>
      <c r="AR75" s="9">
        <f t="shared" si="75"/>
        <v>10.950000000000001</v>
      </c>
      <c r="AS75" s="1">
        <f t="shared" si="76"/>
        <v>0.18</v>
      </c>
      <c r="AT75" s="1">
        <f t="shared" si="77"/>
        <v>103011.91666666667</v>
      </c>
      <c r="AU75" s="1">
        <f t="shared" si="78"/>
        <v>17430206.989192124</v>
      </c>
    </row>
    <row r="76" spans="1:48" x14ac:dyDescent="0.15">
      <c r="C76" s="7">
        <v>3</v>
      </c>
      <c r="D76" s="8">
        <v>4.5814172814193501</v>
      </c>
      <c r="E76" s="10">
        <f t="shared" si="79"/>
        <v>-6.5910764680689597</v>
      </c>
      <c r="F76" s="7" t="s">
        <v>83</v>
      </c>
      <c r="G76" s="1">
        <v>4</v>
      </c>
      <c r="H76" s="9">
        <f t="shared" si="61"/>
        <v>4.5814172814193501</v>
      </c>
      <c r="I76" s="9">
        <f t="shared" si="62"/>
        <v>277.73141728141934</v>
      </c>
      <c r="J76" s="9">
        <f t="shared" si="63"/>
        <v>3.1374679890459792E-2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0.43042358716294593</v>
      </c>
      <c r="P76" s="9">
        <f t="shared" si="66"/>
        <v>1.3504402264540846E-2</v>
      </c>
      <c r="Q76" s="12">
        <f t="shared" si="67"/>
        <v>2.4307924076173524E-3</v>
      </c>
      <c r="R76" s="9">
        <f t="shared" si="68"/>
        <v>1.9710000000000002E-2</v>
      </c>
      <c r="S76" s="13">
        <f t="shared" si="69"/>
        <v>0.12332787456201685</v>
      </c>
      <c r="T76" s="2">
        <f t="shared" si="70"/>
        <v>0.01</v>
      </c>
      <c r="U76" s="14">
        <f t="shared" si="71"/>
        <v>1.2332787456201687E-3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1.3833278745620169E-2</v>
      </c>
      <c r="AR76" s="9">
        <f t="shared" si="75"/>
        <v>10.950000000000001</v>
      </c>
      <c r="AS76" s="1">
        <f t="shared" si="76"/>
        <v>0.18</v>
      </c>
      <c r="AT76" s="1">
        <f t="shared" si="77"/>
        <v>103011.91666666667</v>
      </c>
      <c r="AU76" s="1">
        <f t="shared" si="78"/>
        <v>18818024.214868885</v>
      </c>
    </row>
    <row r="77" spans="1:48" x14ac:dyDescent="0.15">
      <c r="C77" s="7">
        <v>4</v>
      </c>
      <c r="D77" s="8">
        <v>11.8169522597333</v>
      </c>
      <c r="E77" s="10">
        <f t="shared" si="79"/>
        <v>4.5814172814193501</v>
      </c>
      <c r="F77" s="7" t="s">
        <v>83</v>
      </c>
      <c r="G77" s="1">
        <v>5</v>
      </c>
      <c r="H77" s="9">
        <f t="shared" si="61"/>
        <v>11.8169522597333</v>
      </c>
      <c r="I77" s="9">
        <f t="shared" si="62"/>
        <v>284.96695225973326</v>
      </c>
      <c r="J77" s="9">
        <f t="shared" si="63"/>
        <v>7.6413455076644168E-2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0.39607322565348485</v>
      </c>
      <c r="O77" s="9">
        <f t="shared" si="80"/>
        <v>0.13034595924492026</v>
      </c>
      <c r="P77" s="9">
        <f t="shared" si="66"/>
        <v>9.960185101183806E-3</v>
      </c>
      <c r="Q77" s="12">
        <f t="shared" si="67"/>
        <v>1.792833318213085E-3</v>
      </c>
      <c r="R77" s="9">
        <f t="shared" si="68"/>
        <v>1.9710000000000002E-2</v>
      </c>
      <c r="S77" s="13">
        <f t="shared" si="69"/>
        <v>9.0960594531358949E-2</v>
      </c>
      <c r="T77" s="2">
        <f t="shared" si="70"/>
        <v>0.01</v>
      </c>
      <c r="U77" s="14">
        <f t="shared" si="71"/>
        <v>9.0960594531358952E-4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1.3509605945313589E-2</v>
      </c>
      <c r="AR77" s="9">
        <f t="shared" si="75"/>
        <v>10.950000000000001</v>
      </c>
      <c r="AS77" s="1">
        <f t="shared" si="76"/>
        <v>0.18</v>
      </c>
      <c r="AT77" s="1">
        <f t="shared" si="77"/>
        <v>103011.91666666667</v>
      </c>
      <c r="AU77" s="1">
        <f t="shared" si="78"/>
        <v>18377717.711554032</v>
      </c>
    </row>
    <row r="78" spans="1:48" x14ac:dyDescent="0.15">
      <c r="C78" s="7">
        <v>5</v>
      </c>
      <c r="D78" s="8">
        <v>15.982108697419401</v>
      </c>
      <c r="E78" s="10">
        <f t="shared" si="79"/>
        <v>11.8169522597333</v>
      </c>
      <c r="F78" s="7" t="s">
        <v>85</v>
      </c>
      <c r="G78" s="1">
        <v>6</v>
      </c>
      <c r="H78" s="9">
        <f t="shared" si="61"/>
        <v>15.982108697419401</v>
      </c>
      <c r="I78" s="9">
        <f t="shared" si="62"/>
        <v>289.13210869741937</v>
      </c>
      <c r="J78" s="9">
        <f t="shared" si="63"/>
        <v>0.12500770801943895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0.22988577414373648</v>
      </c>
      <c r="P78" s="9">
        <f t="shared" si="66"/>
        <v>2.8737493731982897E-2</v>
      </c>
      <c r="Q78" s="12">
        <f t="shared" si="67"/>
        <v>5.1727488717569214E-3</v>
      </c>
      <c r="R78" s="9">
        <f t="shared" si="68"/>
        <v>1.9710000000000002E-2</v>
      </c>
      <c r="S78" s="13">
        <f t="shared" si="69"/>
        <v>0.26244286513226389</v>
      </c>
      <c r="T78" s="2">
        <f t="shared" si="70"/>
        <v>0.01</v>
      </c>
      <c r="U78" s="14">
        <f t="shared" si="71"/>
        <v>2.6244286513226389E-3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1.522442865132264E-2</v>
      </c>
      <c r="AR78" s="9">
        <f t="shared" si="75"/>
        <v>10.950000000000001</v>
      </c>
      <c r="AS78" s="1">
        <f t="shared" si="76"/>
        <v>0.18</v>
      </c>
      <c r="AT78" s="1">
        <f t="shared" si="77"/>
        <v>103011.91666666667</v>
      </c>
      <c r="AU78" s="1">
        <f t="shared" si="78"/>
        <v>20710467.293145623</v>
      </c>
    </row>
    <row r="79" spans="1:48" x14ac:dyDescent="0.15">
      <c r="C79" s="7">
        <v>6</v>
      </c>
      <c r="D79" s="8">
        <v>20.867281411</v>
      </c>
      <c r="E79" s="10">
        <f t="shared" si="79"/>
        <v>15.982108697419401</v>
      </c>
      <c r="F79" s="7" t="s">
        <v>83</v>
      </c>
      <c r="G79" s="1">
        <v>7</v>
      </c>
      <c r="H79" s="9">
        <f t="shared" si="61"/>
        <v>20.867281411</v>
      </c>
      <c r="I79" s="9">
        <f t="shared" si="62"/>
        <v>294.017281411</v>
      </c>
      <c r="J79" s="9">
        <f t="shared" si="63"/>
        <v>0.21874560444355012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0.31064828041175357</v>
      </c>
      <c r="P79" s="9">
        <f t="shared" si="66"/>
        <v>6.7952945868018491E-2</v>
      </c>
      <c r="Q79" s="12">
        <f t="shared" si="67"/>
        <v>1.2231530256243328E-2</v>
      </c>
      <c r="R79" s="9">
        <f t="shared" si="68"/>
        <v>1.9710000000000002E-2</v>
      </c>
      <c r="S79" s="13">
        <f t="shared" si="69"/>
        <v>0.62057484810975783</v>
      </c>
      <c r="T79" s="2">
        <f t="shared" si="70"/>
        <v>0.01</v>
      </c>
      <c r="U79" s="14">
        <f t="shared" si="71"/>
        <v>6.2057484810975781E-3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2.780574848109758E-2</v>
      </c>
      <c r="AR79" s="9">
        <f t="shared" si="75"/>
        <v>10.950000000000001</v>
      </c>
      <c r="AS79" s="1">
        <f t="shared" si="76"/>
        <v>0.18</v>
      </c>
      <c r="AT79" s="1">
        <f t="shared" si="77"/>
        <v>103011.91666666667</v>
      </c>
      <c r="AU79" s="1">
        <f t="shared" si="78"/>
        <v>37825396.12277507</v>
      </c>
    </row>
    <row r="80" spans="1:48" x14ac:dyDescent="0.15">
      <c r="C80" s="7">
        <v>7</v>
      </c>
      <c r="D80" s="8">
        <v>23.989707776128999</v>
      </c>
      <c r="E80" s="10">
        <f t="shared" si="79"/>
        <v>20.867281411</v>
      </c>
      <c r="F80" s="7" t="s">
        <v>83</v>
      </c>
      <c r="G80" s="1">
        <v>8</v>
      </c>
      <c r="H80" s="9">
        <f t="shared" si="61"/>
        <v>23.989707776128999</v>
      </c>
      <c r="I80" s="9">
        <f t="shared" si="62"/>
        <v>297.139707776129</v>
      </c>
      <c r="J80" s="9">
        <f t="shared" si="63"/>
        <v>0.30979338212016411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0.35219533454373508</v>
      </c>
      <c r="P80" s="9">
        <f t="shared" si="66"/>
        <v>0.10910778385524636</v>
      </c>
      <c r="Q80" s="12">
        <f t="shared" si="67"/>
        <v>1.9639401093944343E-2</v>
      </c>
      <c r="R80" s="9">
        <f t="shared" si="68"/>
        <v>1.9710000000000002E-2</v>
      </c>
      <c r="S80" s="13">
        <f t="shared" si="69"/>
        <v>0.99641811739950992</v>
      </c>
      <c r="T80" s="2">
        <f t="shared" si="70"/>
        <v>0.01</v>
      </c>
      <c r="U80" s="14">
        <f t="shared" si="71"/>
        <v>9.9641811739950986E-3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3.15641811739951E-2</v>
      </c>
      <c r="AR80" s="9">
        <f t="shared" si="75"/>
        <v>10.950000000000001</v>
      </c>
      <c r="AS80" s="1">
        <f t="shared" si="76"/>
        <v>0.18</v>
      </c>
      <c r="AT80" s="1">
        <f t="shared" si="77"/>
        <v>103011.91666666667</v>
      </c>
      <c r="AU80" s="1">
        <f t="shared" si="78"/>
        <v>42938159.244626671</v>
      </c>
    </row>
    <row r="81" spans="1:48" x14ac:dyDescent="0.15">
      <c r="C81" s="7">
        <v>8</v>
      </c>
      <c r="D81" s="8">
        <v>21.903329170967702</v>
      </c>
      <c r="E81" s="10">
        <f t="shared" si="79"/>
        <v>23.989707776128999</v>
      </c>
      <c r="F81" s="7" t="s">
        <v>83</v>
      </c>
      <c r="G81" s="1">
        <v>9</v>
      </c>
      <c r="H81" s="9">
        <f t="shared" si="61"/>
        <v>21.903329170967702</v>
      </c>
      <c r="I81" s="9">
        <f t="shared" si="62"/>
        <v>295.05332917096769</v>
      </c>
      <c r="J81" s="9">
        <f t="shared" si="63"/>
        <v>0.24572033028945134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0.35258755068848879</v>
      </c>
      <c r="P81" s="9">
        <f t="shared" si="66"/>
        <v>8.6637929411124137E-2</v>
      </c>
      <c r="Q81" s="12">
        <f t="shared" si="67"/>
        <v>1.5594827294002344E-2</v>
      </c>
      <c r="R81" s="9">
        <f t="shared" si="68"/>
        <v>1.9710000000000002E-2</v>
      </c>
      <c r="S81" s="13">
        <f t="shared" si="69"/>
        <v>0.7912139672248778</v>
      </c>
      <c r="T81" s="2">
        <f t="shared" si="70"/>
        <v>0.01</v>
      </c>
      <c r="U81" s="14">
        <f t="shared" si="71"/>
        <v>7.9121396722487778E-3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2.9512139672248777E-2</v>
      </c>
      <c r="AR81" s="9">
        <f t="shared" si="75"/>
        <v>10.950000000000001</v>
      </c>
      <c r="AS81" s="1">
        <f t="shared" si="76"/>
        <v>0.18</v>
      </c>
      <c r="AT81" s="1">
        <f t="shared" si="77"/>
        <v>103011.91666666667</v>
      </c>
      <c r="AU81" s="1">
        <f t="shared" si="78"/>
        <v>40146675.939773552</v>
      </c>
    </row>
    <row r="82" spans="1:48" x14ac:dyDescent="0.15">
      <c r="C82" s="7">
        <v>9</v>
      </c>
      <c r="D82" s="8">
        <v>18.019977964233298</v>
      </c>
      <c r="E82" s="10">
        <f t="shared" si="79"/>
        <v>21.903329170967702</v>
      </c>
      <c r="F82" s="7" t="s">
        <v>83</v>
      </c>
      <c r="G82" s="1">
        <v>10</v>
      </c>
      <c r="H82" s="9">
        <f t="shared" si="61"/>
        <v>18.019977964233298</v>
      </c>
      <c r="I82" s="9">
        <f t="shared" si="62"/>
        <v>291.16997796423328</v>
      </c>
      <c r="J82" s="9">
        <f t="shared" si="63"/>
        <v>0.15823317669435616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0.3754496212773647</v>
      </c>
      <c r="P82" s="9">
        <f t="shared" si="66"/>
        <v>5.9408586263410348E-2</v>
      </c>
      <c r="Q82" s="12">
        <f t="shared" si="67"/>
        <v>1.0693545527413863E-2</v>
      </c>
      <c r="R82" s="9">
        <f t="shared" si="68"/>
        <v>1.9710000000000002E-2</v>
      </c>
      <c r="S82" s="13">
        <f t="shared" si="69"/>
        <v>0.54254416678913553</v>
      </c>
      <c r="T82" s="2">
        <f t="shared" si="70"/>
        <v>0.01</v>
      </c>
      <c r="U82" s="14">
        <f t="shared" si="71"/>
        <v>5.4254416678913555E-3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2.7025441667891358E-2</v>
      </c>
      <c r="AR82" s="9">
        <f t="shared" si="75"/>
        <v>10.950000000000001</v>
      </c>
      <c r="AS82" s="1">
        <f t="shared" si="76"/>
        <v>0.18</v>
      </c>
      <c r="AT82" s="1">
        <f t="shared" si="77"/>
        <v>103011.91666666667</v>
      </c>
      <c r="AU82" s="1">
        <f t="shared" si="78"/>
        <v>36763910.0661458</v>
      </c>
    </row>
    <row r="83" spans="1:48" x14ac:dyDescent="0.15">
      <c r="C83" s="7">
        <v>10</v>
      </c>
      <c r="D83" s="8">
        <v>11.698974548774199</v>
      </c>
      <c r="E83" s="10">
        <f t="shared" si="79"/>
        <v>18.019977964233298</v>
      </c>
      <c r="F83" s="7" t="s">
        <v>83</v>
      </c>
      <c r="G83" s="1">
        <v>11</v>
      </c>
      <c r="H83" s="9">
        <f t="shared" si="61"/>
        <v>11.698974548774199</v>
      </c>
      <c r="I83" s="9">
        <f t="shared" si="62"/>
        <v>284.84897454877415</v>
      </c>
      <c r="J83" s="9">
        <f t="shared" si="63"/>
        <v>7.5339695512974897E-2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0.30023898326325665</v>
      </c>
      <c r="O83" s="9">
        <f t="shared" si="80"/>
        <v>0.12530205175069775</v>
      </c>
      <c r="P83" s="9">
        <f t="shared" si="66"/>
        <v>9.4402184260485925E-3</v>
      </c>
      <c r="Q83" s="12">
        <f t="shared" si="67"/>
        <v>1.6992393166887466E-3</v>
      </c>
      <c r="R83" s="9">
        <f t="shared" si="68"/>
        <v>1.9710000000000002E-2</v>
      </c>
      <c r="S83" s="13">
        <f t="shared" si="69"/>
        <v>8.6212040420535083E-2</v>
      </c>
      <c r="T83" s="2">
        <f t="shared" si="70"/>
        <v>0.01</v>
      </c>
      <c r="U83" s="14">
        <f t="shared" si="71"/>
        <v>8.621204042053508E-4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1.3462120404205351E-2</v>
      </c>
      <c r="AR83" s="9">
        <f t="shared" si="75"/>
        <v>10.950000000000001</v>
      </c>
      <c r="AS83" s="1">
        <f t="shared" si="76"/>
        <v>0.18</v>
      </c>
      <c r="AT83" s="1">
        <f t="shared" si="77"/>
        <v>103011.91666666667</v>
      </c>
      <c r="AU83" s="1">
        <f t="shared" si="78"/>
        <v>18313121.018401016</v>
      </c>
    </row>
    <row r="84" spans="1:48" x14ac:dyDescent="0.15">
      <c r="C84" s="7">
        <v>11</v>
      </c>
      <c r="D84" s="8">
        <v>5.9834159400000004</v>
      </c>
      <c r="E84" s="10">
        <f t="shared" si="79"/>
        <v>11.698974548774199</v>
      </c>
      <c r="F84" s="7" t="s">
        <v>85</v>
      </c>
      <c r="G84" s="1">
        <v>12</v>
      </c>
      <c r="H84" s="9">
        <f t="shared" si="61"/>
        <v>5.9834159400000004</v>
      </c>
      <c r="I84" s="9">
        <f t="shared" si="62"/>
        <v>279.13341593999996</v>
      </c>
      <c r="J84" s="9">
        <f t="shared" si="63"/>
        <v>3.7415605676827335E-2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0.22536183332464918</v>
      </c>
      <c r="P84" s="9">
        <f t="shared" si="66"/>
        <v>8.4320494902819596E-3</v>
      </c>
      <c r="Q84" s="12">
        <f t="shared" si="67"/>
        <v>1.5177689082507527E-3</v>
      </c>
      <c r="R84" s="9">
        <f t="shared" si="68"/>
        <v>1.9710000000000002E-2</v>
      </c>
      <c r="S84" s="13">
        <f t="shared" si="69"/>
        <v>7.7005018176090942E-2</v>
      </c>
      <c r="T84" s="2">
        <f t="shared" si="70"/>
        <v>0.01</v>
      </c>
      <c r="U84" s="14">
        <f t="shared" si="71"/>
        <v>7.7005018176090948E-4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1.337005018176091E-2</v>
      </c>
      <c r="AR84" s="9">
        <f t="shared" si="75"/>
        <v>10.950000000000001</v>
      </c>
      <c r="AS84" s="1">
        <f t="shared" si="76"/>
        <v>0.18</v>
      </c>
      <c r="AT84" s="1">
        <f t="shared" si="77"/>
        <v>103011.91666666667</v>
      </c>
      <c r="AU84" s="1">
        <f t="shared" si="78"/>
        <v>18187873.800638098</v>
      </c>
      <c r="AV84" s="1">
        <f>SUM(AU73:AU84)</f>
        <v>304443602.03370404</v>
      </c>
    </row>
    <row r="85" spans="1:48" x14ac:dyDescent="0.15">
      <c r="C85" s="7">
        <v>12</v>
      </c>
      <c r="D85" s="8">
        <v>-2.3085981619354801</v>
      </c>
      <c r="E85" s="10">
        <f t="shared" si="79"/>
        <v>5.9834159400000004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1.7134814118387101</v>
      </c>
      <c r="E89" s="7"/>
      <c r="F89" s="7"/>
      <c r="G89" s="1">
        <v>1</v>
      </c>
      <c r="H89" s="9">
        <f t="shared" ref="H89:H100" si="81">E90</f>
        <v>1.7134814118387101</v>
      </c>
      <c r="I89" s="9">
        <f t="shared" ref="I89:I100" si="82">H89+273.15</f>
        <v>274.86348141183868</v>
      </c>
      <c r="J89" s="9">
        <f t="shared" ref="J89:J100" si="83">EXP(($C$15*(I89-$C$13))/($C$16*I89*$C$13))</f>
        <v>2.1762790670240183E-2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0.11545758927305849</v>
      </c>
      <c r="Q89" s="12">
        <f t="shared" ref="Q89:Q100" si="87">P89*$B$91</f>
        <v>5.1955915172876323E-2</v>
      </c>
      <c r="R89" s="9">
        <f t="shared" ref="R89:R100" si="88">L89*$B$91</f>
        <v>2.3873737500000001</v>
      </c>
      <c r="S89" s="13">
        <f t="shared" ref="S89:S100" si="89">Q89/R89</f>
        <v>2.1762790670240183E-2</v>
      </c>
      <c r="T89" s="2">
        <f t="shared" ref="T89:T100" si="90">$B$90/100</f>
        <v>0.51</v>
      </c>
      <c r="U89" s="14">
        <f t="shared" ref="U89:U100" si="91">S89*T89</f>
        <v>1.1099023241822494E-2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3.3683355507409481E-2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446983.08333333331</v>
      </c>
      <c r="AN89" s="1">
        <f t="shared" ref="AN89:AN100" si="96">AM89*10000*AK89*AJ89</f>
        <v>1566188967.8308718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-2.1099585123871001</v>
      </c>
      <c r="E90" s="10">
        <f t="shared" ref="E90:E101" si="97">D89</f>
        <v>1.7134814118387101</v>
      </c>
      <c r="F90" s="7" t="s">
        <v>83</v>
      </c>
      <c r="G90" s="1">
        <v>2</v>
      </c>
      <c r="H90" s="9">
        <f t="shared" si="81"/>
        <v>-2.1099585123871001</v>
      </c>
      <c r="I90" s="9">
        <f t="shared" si="82"/>
        <v>271.04004148761288</v>
      </c>
      <c r="J90" s="9">
        <f t="shared" si="83"/>
        <v>1.3203605540398866E-2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10.495092410726942</v>
      </c>
      <c r="P90" s="9">
        <f t="shared" si="86"/>
        <v>0.13857306030127234</v>
      </c>
      <c r="Q90" s="12">
        <f t="shared" si="87"/>
        <v>6.2357877135572552E-2</v>
      </c>
      <c r="R90" s="9">
        <f t="shared" si="88"/>
        <v>2.3873737500000001</v>
      </c>
      <c r="S90" s="13">
        <f t="shared" si="89"/>
        <v>2.6119863777329607E-2</v>
      </c>
      <c r="T90" s="2">
        <f t="shared" si="90"/>
        <v>0.51</v>
      </c>
      <c r="U90" s="14">
        <f t="shared" si="91"/>
        <v>1.33211305264381E-2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3.4353320853721087E-2</v>
      </c>
      <c r="AK90" s="9">
        <f t="shared" si="93"/>
        <v>10.4025</v>
      </c>
      <c r="AL90" s="1">
        <f t="shared" si="94"/>
        <v>0.45</v>
      </c>
      <c r="AM90" s="17">
        <f t="shared" si="95"/>
        <v>446983.08333333331</v>
      </c>
      <c r="AN90" s="1">
        <f t="shared" si="96"/>
        <v>1597340624.7372453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-6.5910764680689597</v>
      </c>
      <c r="E91" s="10">
        <f t="shared" si="97"/>
        <v>-2.1099585123871001</v>
      </c>
      <c r="F91" s="7" t="s">
        <v>83</v>
      </c>
      <c r="G91" s="1">
        <v>3</v>
      </c>
      <c r="H91" s="9">
        <f t="shared" si="81"/>
        <v>-6.5910764680689597</v>
      </c>
      <c r="I91" s="9">
        <f t="shared" si="82"/>
        <v>266.55892353193104</v>
      </c>
      <c r="J91" s="9">
        <f t="shared" si="83"/>
        <v>7.217982170597873E-3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15.661794350425669</v>
      </c>
      <c r="P91" s="9">
        <f t="shared" si="86"/>
        <v>0.11304655238094298</v>
      </c>
      <c r="Q91" s="12">
        <f t="shared" si="87"/>
        <v>5.0870948571424345E-2</v>
      </c>
      <c r="R91" s="9">
        <f t="shared" si="88"/>
        <v>2.3873737500000001</v>
      </c>
      <c r="S91" s="13">
        <f t="shared" si="89"/>
        <v>2.1308330365710164E-2</v>
      </c>
      <c r="T91" s="2">
        <f t="shared" si="90"/>
        <v>0.51</v>
      </c>
      <c r="U91" s="14">
        <f t="shared" si="91"/>
        <v>1.0867248486512184E-2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3.3613475418683425E-2</v>
      </c>
      <c r="AK91" s="9">
        <f t="shared" si="93"/>
        <v>10.4025</v>
      </c>
      <c r="AL91" s="1">
        <f t="shared" si="94"/>
        <v>0.45</v>
      </c>
      <c r="AM91" s="17">
        <f t="shared" si="95"/>
        <v>446983.08333333331</v>
      </c>
      <c r="AN91" s="1">
        <f t="shared" si="96"/>
        <v>1562939724.3281064</v>
      </c>
    </row>
    <row r="92" spans="1:48" x14ac:dyDescent="0.15">
      <c r="C92" s="7">
        <v>3</v>
      </c>
      <c r="D92" s="8">
        <v>4.5814172814193501</v>
      </c>
      <c r="E92" s="10">
        <f t="shared" si="97"/>
        <v>-6.5910764680689597</v>
      </c>
      <c r="F92" s="7" t="s">
        <v>83</v>
      </c>
      <c r="G92" s="1">
        <v>4</v>
      </c>
      <c r="H92" s="9">
        <f t="shared" si="81"/>
        <v>4.5814172814193501</v>
      </c>
      <c r="I92" s="9">
        <f t="shared" si="82"/>
        <v>277.73141728141934</v>
      </c>
      <c r="J92" s="9">
        <f t="shared" si="83"/>
        <v>3.1374679890459792E-2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20.854022798044724</v>
      </c>
      <c r="P92" s="9">
        <f t="shared" si="86"/>
        <v>0.65428828971700381</v>
      </c>
      <c r="Q92" s="12">
        <f t="shared" si="87"/>
        <v>0.29442973037265174</v>
      </c>
      <c r="R92" s="9">
        <f t="shared" si="88"/>
        <v>2.3873737500000001</v>
      </c>
      <c r="S92" s="13">
        <f t="shared" si="89"/>
        <v>0.12332787456201684</v>
      </c>
      <c r="T92" s="2">
        <f t="shared" si="90"/>
        <v>0.51</v>
      </c>
      <c r="U92" s="14">
        <f t="shared" si="91"/>
        <v>6.2897216026628594E-2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4.9300510632028519E-2</v>
      </c>
      <c r="AK92" s="9">
        <f t="shared" si="93"/>
        <v>10.4025</v>
      </c>
      <c r="AL92" s="1">
        <f t="shared" si="94"/>
        <v>0.45</v>
      </c>
      <c r="AM92" s="17">
        <f t="shared" si="95"/>
        <v>446983.08333333331</v>
      </c>
      <c r="AN92" s="1">
        <f t="shared" si="96"/>
        <v>2292346314.5863414</v>
      </c>
    </row>
    <row r="93" spans="1:48" x14ac:dyDescent="0.15">
      <c r="C93" s="7">
        <v>4</v>
      </c>
      <c r="D93" s="8">
        <v>11.8169522597333</v>
      </c>
      <c r="E93" s="10">
        <f t="shared" si="97"/>
        <v>4.5814172814193501</v>
      </c>
      <c r="F93" s="7" t="s">
        <v>83</v>
      </c>
      <c r="G93" s="1">
        <v>5</v>
      </c>
      <c r="H93" s="9">
        <f t="shared" si="81"/>
        <v>11.8169522597333</v>
      </c>
      <c r="I93" s="9">
        <f t="shared" si="82"/>
        <v>284.96695225973326</v>
      </c>
      <c r="J93" s="9">
        <f t="shared" si="83"/>
        <v>7.6413455076644168E-2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19.189747782911333</v>
      </c>
      <c r="O93" s="9">
        <f t="shared" si="98"/>
        <v>6.3152617254163879</v>
      </c>
      <c r="P93" s="9">
        <f t="shared" si="86"/>
        <v>0.48257096815235551</v>
      </c>
      <c r="Q93" s="12">
        <f t="shared" si="87"/>
        <v>0.21715693566855998</v>
      </c>
      <c r="R93" s="9">
        <f t="shared" si="88"/>
        <v>2.3873737500000001</v>
      </c>
      <c r="S93" s="13">
        <f t="shared" si="89"/>
        <v>9.0960594531358976E-2</v>
      </c>
      <c r="T93" s="2">
        <f t="shared" si="90"/>
        <v>0.51</v>
      </c>
      <c r="U93" s="14">
        <f t="shared" si="91"/>
        <v>4.638990321099308E-2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3.6897555818114415E-2</v>
      </c>
      <c r="AK93" s="9">
        <f t="shared" si="93"/>
        <v>10.4025</v>
      </c>
      <c r="AL93" s="1">
        <f t="shared" si="94"/>
        <v>0.45</v>
      </c>
      <c r="AM93" s="17">
        <f t="shared" si="95"/>
        <v>446983.08333333331</v>
      </c>
      <c r="AN93" s="1">
        <f t="shared" si="96"/>
        <v>1715640974.3543093</v>
      </c>
    </row>
    <row r="94" spans="1:48" x14ac:dyDescent="0.15">
      <c r="C94" s="7">
        <v>5</v>
      </c>
      <c r="D94" s="8">
        <v>15.982108697419401</v>
      </c>
      <c r="E94" s="10">
        <f t="shared" si="97"/>
        <v>11.8169522597333</v>
      </c>
      <c r="F94" s="7" t="s">
        <v>85</v>
      </c>
      <c r="G94" s="1">
        <v>6</v>
      </c>
      <c r="H94" s="9">
        <f t="shared" si="81"/>
        <v>15.982108697419401</v>
      </c>
      <c r="I94" s="9">
        <f t="shared" si="82"/>
        <v>289.13210869741937</v>
      </c>
      <c r="J94" s="9">
        <f t="shared" si="83"/>
        <v>0.12500770801943895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11.137965757264032</v>
      </c>
      <c r="P94" s="9">
        <f t="shared" si="86"/>
        <v>1.3923315713145714</v>
      </c>
      <c r="Q94" s="12">
        <f t="shared" si="87"/>
        <v>0.62654920709155715</v>
      </c>
      <c r="R94" s="9">
        <f t="shared" si="88"/>
        <v>2.3873737500000001</v>
      </c>
      <c r="S94" s="13">
        <f t="shared" si="89"/>
        <v>0.26244286513226389</v>
      </c>
      <c r="T94" s="2">
        <f t="shared" si="90"/>
        <v>0.51</v>
      </c>
      <c r="U94" s="14">
        <f t="shared" si="91"/>
        <v>0.13384586121745459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6.6483527157062572E-2</v>
      </c>
      <c r="AK94" s="9">
        <f t="shared" si="93"/>
        <v>10.4025</v>
      </c>
      <c r="AL94" s="1">
        <f t="shared" si="94"/>
        <v>0.45</v>
      </c>
      <c r="AM94" s="17">
        <f t="shared" si="95"/>
        <v>446983.08333333331</v>
      </c>
      <c r="AN94" s="1">
        <f t="shared" si="96"/>
        <v>3091312169.0910678</v>
      </c>
    </row>
    <row r="95" spans="1:48" x14ac:dyDescent="0.15">
      <c r="C95" s="7">
        <v>6</v>
      </c>
      <c r="D95" s="8">
        <v>20.867281411</v>
      </c>
      <c r="E95" s="10">
        <f t="shared" si="97"/>
        <v>15.982108697419401</v>
      </c>
      <c r="F95" s="7" t="s">
        <v>83</v>
      </c>
      <c r="G95" s="1">
        <v>7</v>
      </c>
      <c r="H95" s="9">
        <f t="shared" si="81"/>
        <v>20.867281411</v>
      </c>
      <c r="I95" s="9">
        <f t="shared" si="82"/>
        <v>294.017281411</v>
      </c>
      <c r="J95" s="9">
        <f t="shared" si="83"/>
        <v>0.21874560444355012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15.050909185949461</v>
      </c>
      <c r="P95" s="9">
        <f t="shared" si="86"/>
        <v>3.2923202273054959</v>
      </c>
      <c r="Q95" s="12">
        <f t="shared" si="87"/>
        <v>1.4815441022874731</v>
      </c>
      <c r="R95" s="9">
        <f t="shared" si="88"/>
        <v>2.3873737500000001</v>
      </c>
      <c r="S95" s="13">
        <f t="shared" si="89"/>
        <v>0.62057484810975783</v>
      </c>
      <c r="T95" s="2">
        <f t="shared" si="90"/>
        <v>0.51</v>
      </c>
      <c r="U95" s="14">
        <f t="shared" si="91"/>
        <v>0.31649317253597647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0.14187769151959689</v>
      </c>
      <c r="AK95" s="9">
        <f t="shared" si="93"/>
        <v>10.4025</v>
      </c>
      <c r="AL95" s="1">
        <f t="shared" si="94"/>
        <v>0.45</v>
      </c>
      <c r="AM95" s="17">
        <f t="shared" si="95"/>
        <v>446983.08333333331</v>
      </c>
      <c r="AN95" s="1">
        <f t="shared" si="96"/>
        <v>6596945936.4113636</v>
      </c>
    </row>
    <row r="96" spans="1:48" x14ac:dyDescent="0.15">
      <c r="C96" s="7">
        <v>7</v>
      </c>
      <c r="D96" s="8">
        <v>23.989707776128999</v>
      </c>
      <c r="E96" s="10">
        <f t="shared" si="97"/>
        <v>20.867281411</v>
      </c>
      <c r="F96" s="7" t="s">
        <v>83</v>
      </c>
      <c r="G96" s="1">
        <v>8</v>
      </c>
      <c r="H96" s="9">
        <f t="shared" si="81"/>
        <v>23.989707776128999</v>
      </c>
      <c r="I96" s="9">
        <f t="shared" si="82"/>
        <v>297.139707776129</v>
      </c>
      <c r="J96" s="9">
        <f t="shared" si="83"/>
        <v>0.30979338212016411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17.063863958643964</v>
      </c>
      <c r="P96" s="9">
        <f t="shared" si="86"/>
        <v>5.2862721277866855</v>
      </c>
      <c r="Q96" s="12">
        <f t="shared" si="87"/>
        <v>2.3788224575040084</v>
      </c>
      <c r="R96" s="9">
        <f t="shared" si="88"/>
        <v>2.3873737500000001</v>
      </c>
      <c r="S96" s="13">
        <f t="shared" si="89"/>
        <v>0.99641811739951003</v>
      </c>
      <c r="T96" s="2">
        <f t="shared" si="90"/>
        <v>0.51</v>
      </c>
      <c r="U96" s="14">
        <f t="shared" si="91"/>
        <v>0.50817323987375007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0.19966923182193566</v>
      </c>
      <c r="AK96" s="9">
        <f t="shared" si="93"/>
        <v>10.4025</v>
      </c>
      <c r="AL96" s="1">
        <f t="shared" si="94"/>
        <v>0.45</v>
      </c>
      <c r="AM96" s="17">
        <f t="shared" si="95"/>
        <v>446983.08333333331</v>
      </c>
      <c r="AN96" s="1">
        <f t="shared" si="96"/>
        <v>9284103183.4251232</v>
      </c>
    </row>
    <row r="97" spans="1:50" x14ac:dyDescent="0.15">
      <c r="C97" s="7">
        <v>8</v>
      </c>
      <c r="D97" s="8">
        <v>21.903329170967702</v>
      </c>
      <c r="E97" s="10">
        <f t="shared" si="97"/>
        <v>23.989707776128999</v>
      </c>
      <c r="F97" s="7" t="s">
        <v>83</v>
      </c>
      <c r="G97" s="1">
        <v>9</v>
      </c>
      <c r="H97" s="9">
        <f t="shared" si="81"/>
        <v>21.903329170967702</v>
      </c>
      <c r="I97" s="9">
        <f t="shared" si="82"/>
        <v>295.05332917096769</v>
      </c>
      <c r="J97" s="9">
        <f t="shared" si="83"/>
        <v>0.24572033028945134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17.082866830857281</v>
      </c>
      <c r="P97" s="9">
        <f t="shared" si="86"/>
        <v>4.1976076799689643</v>
      </c>
      <c r="Q97" s="12">
        <f t="shared" si="87"/>
        <v>1.888923455986034</v>
      </c>
      <c r="R97" s="9">
        <f t="shared" si="88"/>
        <v>2.3873737500000001</v>
      </c>
      <c r="S97" s="13">
        <f t="shared" si="89"/>
        <v>0.79121396722487791</v>
      </c>
      <c r="T97" s="2">
        <f t="shared" si="90"/>
        <v>0.51</v>
      </c>
      <c r="U97" s="14">
        <f t="shared" si="91"/>
        <v>0.40351912328468775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0.16811601567033335</v>
      </c>
      <c r="AK97" s="9">
        <f t="shared" si="93"/>
        <v>10.4025</v>
      </c>
      <c r="AL97" s="1">
        <f t="shared" si="94"/>
        <v>0.45</v>
      </c>
      <c r="AM97" s="17">
        <f t="shared" si="95"/>
        <v>446983.08333333331</v>
      </c>
      <c r="AN97" s="1">
        <f t="shared" si="96"/>
        <v>7816960189.748271</v>
      </c>
    </row>
    <row r="98" spans="1:50" x14ac:dyDescent="0.15">
      <c r="C98" s="7">
        <v>9</v>
      </c>
      <c r="D98" s="8">
        <v>18.019977964233298</v>
      </c>
      <c r="E98" s="10">
        <f t="shared" si="97"/>
        <v>21.903329170967702</v>
      </c>
      <c r="F98" s="7" t="s">
        <v>83</v>
      </c>
      <c r="G98" s="1">
        <v>10</v>
      </c>
      <c r="H98" s="9">
        <f t="shared" si="81"/>
        <v>18.019977964233298</v>
      </c>
      <c r="I98" s="9">
        <f t="shared" si="82"/>
        <v>291.16997796423328</v>
      </c>
      <c r="J98" s="9">
        <f t="shared" si="83"/>
        <v>0.15823317669435616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18.190534150888315</v>
      </c>
      <c r="P98" s="9">
        <f t="shared" si="86"/>
        <v>2.8783460044622307</v>
      </c>
      <c r="Q98" s="12">
        <f t="shared" si="87"/>
        <v>1.2952557020080038</v>
      </c>
      <c r="R98" s="9">
        <f t="shared" si="88"/>
        <v>2.3873737500000001</v>
      </c>
      <c r="S98" s="13">
        <f t="shared" si="89"/>
        <v>0.54254416678913542</v>
      </c>
      <c r="T98" s="2">
        <f t="shared" si="90"/>
        <v>0.51</v>
      </c>
      <c r="U98" s="14">
        <f t="shared" si="91"/>
        <v>0.27669752506245909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0.12667330380633141</v>
      </c>
      <c r="AK98" s="9">
        <f t="shared" si="93"/>
        <v>10.4025</v>
      </c>
      <c r="AL98" s="1">
        <f t="shared" si="94"/>
        <v>0.45</v>
      </c>
      <c r="AM98" s="17">
        <f t="shared" si="95"/>
        <v>446983.08333333331</v>
      </c>
      <c r="AN98" s="1">
        <f t="shared" si="96"/>
        <v>5889981207.3806877</v>
      </c>
    </row>
    <row r="99" spans="1:50" x14ac:dyDescent="0.15">
      <c r="C99" s="7">
        <v>10</v>
      </c>
      <c r="D99" s="8">
        <v>11.698974548774199</v>
      </c>
      <c r="E99" s="10">
        <f t="shared" si="97"/>
        <v>18.019977964233298</v>
      </c>
      <c r="F99" s="7" t="s">
        <v>83</v>
      </c>
      <c r="G99" s="1">
        <v>11</v>
      </c>
      <c r="H99" s="9">
        <f t="shared" si="81"/>
        <v>11.698974548774199</v>
      </c>
      <c r="I99" s="9">
        <f t="shared" si="82"/>
        <v>284.84897454877415</v>
      </c>
      <c r="J99" s="9">
        <f t="shared" si="83"/>
        <v>7.5339695512974897E-2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14.546578739104779</v>
      </c>
      <c r="O99" s="9">
        <f t="shared" si="98"/>
        <v>6.0708844073213033</v>
      </c>
      <c r="P99" s="9">
        <f t="shared" si="86"/>
        <v>0.45737858274205406</v>
      </c>
      <c r="Q99" s="12">
        <f t="shared" si="87"/>
        <v>0.20582036223392433</v>
      </c>
      <c r="R99" s="9">
        <f t="shared" si="88"/>
        <v>2.3873737500000001</v>
      </c>
      <c r="S99" s="13">
        <f t="shared" si="89"/>
        <v>8.6212040420535041E-2</v>
      </c>
      <c r="T99" s="2">
        <f t="shared" si="90"/>
        <v>0.51</v>
      </c>
      <c r="U99" s="14">
        <f t="shared" si="91"/>
        <v>4.3968140614472871E-2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4.3593394395263572E-2</v>
      </c>
      <c r="AK99" s="9">
        <f t="shared" si="93"/>
        <v>10.4025</v>
      </c>
      <c r="AL99" s="1">
        <f t="shared" si="94"/>
        <v>0.45</v>
      </c>
      <c r="AM99" s="17">
        <f t="shared" si="95"/>
        <v>446983.08333333331</v>
      </c>
      <c r="AN99" s="1">
        <f t="shared" si="96"/>
        <v>2026980161.0811338</v>
      </c>
    </row>
    <row r="100" spans="1:50" x14ac:dyDescent="0.15">
      <c r="C100" s="7">
        <v>11</v>
      </c>
      <c r="D100" s="8">
        <v>5.9834159400000004</v>
      </c>
      <c r="E100" s="10">
        <f t="shared" si="97"/>
        <v>11.698974548774199</v>
      </c>
      <c r="F100" s="7" t="s">
        <v>85</v>
      </c>
      <c r="G100" s="1">
        <v>12</v>
      </c>
      <c r="H100" s="9">
        <f t="shared" si="81"/>
        <v>5.9834159400000004</v>
      </c>
      <c r="I100" s="9">
        <f t="shared" si="82"/>
        <v>279.13341593999996</v>
      </c>
      <c r="J100" s="9">
        <f t="shared" si="83"/>
        <v>3.7415605676827335E-2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10.918780824579249</v>
      </c>
      <c r="P100" s="9">
        <f t="shared" si="86"/>
        <v>0.4085327978041608</v>
      </c>
      <c r="Q100" s="12">
        <f t="shared" si="87"/>
        <v>0.18383975901187236</v>
      </c>
      <c r="R100" s="9">
        <f t="shared" si="88"/>
        <v>2.3873737500000001</v>
      </c>
      <c r="S100" s="13">
        <f t="shared" si="89"/>
        <v>7.7005018176090928E-2</v>
      </c>
      <c r="T100" s="2">
        <f t="shared" si="90"/>
        <v>0.51</v>
      </c>
      <c r="U100" s="14">
        <f t="shared" si="91"/>
        <v>3.9272559269806377E-2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4.2177676619846623E-2</v>
      </c>
      <c r="AK100" s="9">
        <f t="shared" si="93"/>
        <v>10.4025</v>
      </c>
      <c r="AL100" s="1">
        <f t="shared" si="94"/>
        <v>0.45</v>
      </c>
      <c r="AM100" s="17">
        <f t="shared" si="95"/>
        <v>446983.08333333331</v>
      </c>
      <c r="AN100" s="1">
        <f t="shared" si="96"/>
        <v>1961152943.8096139</v>
      </c>
      <c r="AO100" s="1">
        <f>SUM(AN89:AN100)</f>
        <v>45401892396.784134</v>
      </c>
    </row>
    <row r="101" spans="1:50" x14ac:dyDescent="0.15">
      <c r="C101" s="7">
        <v>12</v>
      </c>
      <c r="D101" s="8">
        <v>-2.3085981619354801</v>
      </c>
      <c r="E101" s="10">
        <f t="shared" si="97"/>
        <v>5.9834159400000004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1.7134814118387101</v>
      </c>
      <c r="E105" s="7"/>
      <c r="F105" s="7"/>
      <c r="G105" s="1">
        <v>1</v>
      </c>
      <c r="H105" s="9">
        <f t="shared" ref="H105:H116" si="99">E106</f>
        <v>1.7134814118387101</v>
      </c>
      <c r="I105" s="9">
        <f t="shared" ref="I105:I116" si="100">H105+273.15</f>
        <v>274.86348141183868</v>
      </c>
      <c r="J105" s="9">
        <f t="shared" ref="J105:J116" si="101">EXP(($C$15*(I105-$C$13))/($C$16*I105*$C$13))</f>
        <v>2.1762790670240183E-2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1.4099898981256638E-2</v>
      </c>
      <c r="Q105" s="12">
        <f t="shared" ref="Q105:Q116" si="105">P105*$B$107</f>
        <v>4.2299696943769909E-3</v>
      </c>
      <c r="R105" s="9">
        <f t="shared" ref="R105:R116" si="106">L105*$B$107</f>
        <v>0.19436706250000002</v>
      </c>
      <c r="S105" s="13">
        <f t="shared" ref="S105:S116" si="107">Q105/R105</f>
        <v>2.1762790670240183E-2</v>
      </c>
      <c r="T105" s="2">
        <f t="shared" ref="T105:T116" si="108">$B$106/100</f>
        <v>0.01</v>
      </c>
      <c r="U105" s="14">
        <f t="shared" ref="U105:U116" si="109">S105*T105</f>
        <v>2.1762790670240185E-4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5.7076279067024022E-3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49698.333333333336</v>
      </c>
      <c r="AX105" s="1">
        <f t="shared" ref="AX105:AX116" si="116">AW105*10000*AV105*0.67*AU105*AT105</f>
        <v>36939834.996481732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-2.1099585123871001</v>
      </c>
      <c r="E106" s="10">
        <f t="shared" ref="E106:E117" si="117">D105</f>
        <v>1.7134814118387101</v>
      </c>
      <c r="F106" s="7" t="s">
        <v>83</v>
      </c>
      <c r="G106" s="1">
        <v>2</v>
      </c>
      <c r="H106" s="9">
        <f t="shared" si="99"/>
        <v>-2.1099585123871001</v>
      </c>
      <c r="I106" s="9">
        <f t="shared" si="100"/>
        <v>271.04004148761288</v>
      </c>
      <c r="J106" s="9">
        <f t="shared" si="101"/>
        <v>1.3203605540398866E-2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1.2816805176854102</v>
      </c>
      <c r="P106" s="9">
        <f t="shared" si="104"/>
        <v>1.6922803984332369E-2</v>
      </c>
      <c r="Q106" s="12">
        <f t="shared" si="105"/>
        <v>5.0768411952997108E-3</v>
      </c>
      <c r="R106" s="9">
        <f t="shared" si="106"/>
        <v>0.19436706250000002</v>
      </c>
      <c r="S106" s="13">
        <f t="shared" si="107"/>
        <v>2.6119863777329611E-2</v>
      </c>
      <c r="T106" s="2">
        <f t="shared" si="108"/>
        <v>0.01</v>
      </c>
      <c r="U106" s="14">
        <f t="shared" si="109"/>
        <v>2.6119863777329612E-4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5.7511986377732959E-3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49698.333333333336</v>
      </c>
      <c r="AX106" s="1">
        <f t="shared" si="116"/>
        <v>37221825.280842222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-6.5910764680689597</v>
      </c>
      <c r="E107" s="10">
        <f t="shared" si="117"/>
        <v>-2.1099585123871001</v>
      </c>
      <c r="F107" s="7" t="s">
        <v>83</v>
      </c>
      <c r="G107" s="1">
        <v>3</v>
      </c>
      <c r="H107" s="9">
        <f t="shared" si="99"/>
        <v>-6.5910764680689597</v>
      </c>
      <c r="I107" s="9">
        <f t="shared" si="100"/>
        <v>266.55892353193104</v>
      </c>
      <c r="J107" s="9">
        <f t="shared" si="101"/>
        <v>7.217982170597873E-3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1.9126479220344115</v>
      </c>
      <c r="P107" s="9">
        <f t="shared" si="104"/>
        <v>1.3805458599875453E-2</v>
      </c>
      <c r="Q107" s="12">
        <f t="shared" si="105"/>
        <v>4.1416375799626353E-3</v>
      </c>
      <c r="R107" s="9">
        <f t="shared" si="106"/>
        <v>0.19436706250000002</v>
      </c>
      <c r="S107" s="13">
        <f t="shared" si="107"/>
        <v>2.130833036571016E-2</v>
      </c>
      <c r="T107" s="2">
        <f t="shared" si="108"/>
        <v>0.01</v>
      </c>
      <c r="U107" s="14">
        <f t="shared" si="109"/>
        <v>2.1308330365710161E-4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5.7030833036571015E-3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49698.333333333336</v>
      </c>
      <c r="AX107" s="1">
        <f t="shared" si="116"/>
        <v>36910422.272078164</v>
      </c>
    </row>
    <row r="108" spans="1:50" x14ac:dyDescent="0.15">
      <c r="C108" s="7">
        <v>3</v>
      </c>
      <c r="D108" s="8">
        <v>4.5814172814193501</v>
      </c>
      <c r="E108" s="10">
        <f t="shared" si="117"/>
        <v>-6.5910764680689597</v>
      </c>
      <c r="F108" s="7" t="s">
        <v>83</v>
      </c>
      <c r="G108" s="1">
        <v>4</v>
      </c>
      <c r="H108" s="9">
        <f t="shared" si="99"/>
        <v>4.5814172814193501</v>
      </c>
      <c r="I108" s="9">
        <f t="shared" si="100"/>
        <v>277.73141728141934</v>
      </c>
      <c r="J108" s="9">
        <f t="shared" si="101"/>
        <v>3.1374679890459792E-2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2.5467326717678693</v>
      </c>
      <c r="P108" s="9">
        <f t="shared" si="104"/>
        <v>7.9902922343292312E-2</v>
      </c>
      <c r="Q108" s="12">
        <f t="shared" si="105"/>
        <v>2.3970876702987694E-2</v>
      </c>
      <c r="R108" s="9">
        <f t="shared" si="106"/>
        <v>0.19436706250000002</v>
      </c>
      <c r="S108" s="13">
        <f t="shared" si="107"/>
        <v>0.12332787456201687</v>
      </c>
      <c r="T108" s="2">
        <f t="shared" si="108"/>
        <v>0.01</v>
      </c>
      <c r="U108" s="14">
        <f t="shared" si="109"/>
        <v>1.2332787456201687E-3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6.723278745620169E-3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49698.333333333336</v>
      </c>
      <c r="AX108" s="1">
        <f t="shared" si="116"/>
        <v>43513139.181150742</v>
      </c>
    </row>
    <row r="109" spans="1:50" x14ac:dyDescent="0.15">
      <c r="C109" s="7">
        <v>4</v>
      </c>
      <c r="D109" s="8">
        <v>11.8169522597333</v>
      </c>
      <c r="E109" s="10">
        <f t="shared" si="117"/>
        <v>4.5814172814193501</v>
      </c>
      <c r="F109" s="7" t="s">
        <v>83</v>
      </c>
      <c r="G109" s="1">
        <v>5</v>
      </c>
      <c r="H109" s="9">
        <f t="shared" si="99"/>
        <v>11.8169522597333</v>
      </c>
      <c r="I109" s="9">
        <f t="shared" si="100"/>
        <v>284.96695225973326</v>
      </c>
      <c r="J109" s="9">
        <f t="shared" si="101"/>
        <v>7.6413455076644168E-2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2.3434882619533481</v>
      </c>
      <c r="O109" s="9">
        <f t="shared" si="118"/>
        <v>0.77123169580456263</v>
      </c>
      <c r="P109" s="9">
        <f t="shared" si="104"/>
        <v>5.8932478541046045E-2</v>
      </c>
      <c r="Q109" s="12">
        <f t="shared" si="105"/>
        <v>1.7679743562313811E-2</v>
      </c>
      <c r="R109" s="9">
        <f t="shared" si="106"/>
        <v>0.19436706250000002</v>
      </c>
      <c r="S109" s="13">
        <f t="shared" si="107"/>
        <v>9.0960594531358976E-2</v>
      </c>
      <c r="T109" s="2">
        <f t="shared" si="108"/>
        <v>0.01</v>
      </c>
      <c r="U109" s="14">
        <f t="shared" si="109"/>
        <v>9.0960594531358974E-4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6.3996059453135896E-3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49698.333333333336</v>
      </c>
      <c r="AX109" s="1">
        <f t="shared" si="116"/>
        <v>41418325.007624485</v>
      </c>
    </row>
    <row r="110" spans="1:50" x14ac:dyDescent="0.15">
      <c r="C110" s="7">
        <v>5</v>
      </c>
      <c r="D110" s="8">
        <v>15.982108697419401</v>
      </c>
      <c r="E110" s="10">
        <f t="shared" si="117"/>
        <v>11.8169522597333</v>
      </c>
      <c r="F110" s="7" t="s">
        <v>85</v>
      </c>
      <c r="G110" s="1">
        <v>6</v>
      </c>
      <c r="H110" s="9">
        <f t="shared" si="99"/>
        <v>15.982108697419401</v>
      </c>
      <c r="I110" s="9">
        <f t="shared" si="100"/>
        <v>289.13210869741937</v>
      </c>
      <c r="J110" s="9">
        <f t="shared" si="101"/>
        <v>0.12500770801943895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1.3601894255968501</v>
      </c>
      <c r="P110" s="9">
        <f t="shared" si="104"/>
        <v>0.1700341625661394</v>
      </c>
      <c r="Q110" s="12">
        <f t="shared" si="105"/>
        <v>5.1010248769841816E-2</v>
      </c>
      <c r="R110" s="9">
        <f t="shared" si="106"/>
        <v>0.19436706250000002</v>
      </c>
      <c r="S110" s="13">
        <f t="shared" si="107"/>
        <v>0.26244286513226389</v>
      </c>
      <c r="T110" s="2">
        <f t="shared" si="108"/>
        <v>0.01</v>
      </c>
      <c r="U110" s="14">
        <f t="shared" si="109"/>
        <v>2.6244286513226389E-3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8.1144286513226381E-3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49698.333333333336</v>
      </c>
      <c r="AX110" s="1">
        <f t="shared" si="116"/>
        <v>52516677.746037744</v>
      </c>
    </row>
    <row r="111" spans="1:50" x14ac:dyDescent="0.15">
      <c r="C111" s="7">
        <v>6</v>
      </c>
      <c r="D111" s="8">
        <v>20.867281411</v>
      </c>
      <c r="E111" s="10">
        <f t="shared" si="117"/>
        <v>15.982108697419401</v>
      </c>
      <c r="F111" s="7" t="s">
        <v>83</v>
      </c>
      <c r="G111" s="1">
        <v>7</v>
      </c>
      <c r="H111" s="9">
        <f t="shared" si="99"/>
        <v>20.867281411</v>
      </c>
      <c r="I111" s="9">
        <f t="shared" si="100"/>
        <v>294.017281411</v>
      </c>
      <c r="J111" s="9">
        <f t="shared" si="101"/>
        <v>0.21874560444355012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1.8380454713640439</v>
      </c>
      <c r="P111" s="9">
        <f t="shared" si="104"/>
        <v>0.40206436762825781</v>
      </c>
      <c r="Q111" s="12">
        <f t="shared" si="105"/>
        <v>0.12061931028847733</v>
      </c>
      <c r="R111" s="9">
        <f t="shared" si="106"/>
        <v>0.19436706250000002</v>
      </c>
      <c r="S111" s="13">
        <f t="shared" si="107"/>
        <v>0.62057484810975794</v>
      </c>
      <c r="T111" s="2">
        <f t="shared" si="108"/>
        <v>0.01</v>
      </c>
      <c r="U111" s="14">
        <f t="shared" si="109"/>
        <v>6.2057484810975798E-3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1.6155748481097579E-2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49698.333333333336</v>
      </c>
      <c r="AX111" s="1">
        <f t="shared" si="116"/>
        <v>104560194.33845721</v>
      </c>
    </row>
    <row r="112" spans="1:50" x14ac:dyDescent="0.15">
      <c r="C112" s="7">
        <v>7</v>
      </c>
      <c r="D112" s="8">
        <v>23.989707776128999</v>
      </c>
      <c r="E112" s="10">
        <f t="shared" si="117"/>
        <v>20.867281411</v>
      </c>
      <c r="F112" s="7" t="s">
        <v>83</v>
      </c>
      <c r="G112" s="1">
        <v>8</v>
      </c>
      <c r="H112" s="9">
        <f t="shared" si="99"/>
        <v>23.989707776128999</v>
      </c>
      <c r="I112" s="9">
        <f t="shared" si="100"/>
        <v>297.139707776129</v>
      </c>
      <c r="J112" s="9">
        <f t="shared" si="101"/>
        <v>0.30979338212016411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2.0838713120691197</v>
      </c>
      <c r="P112" s="9">
        <f t="shared" si="104"/>
        <v>0.64556954166907654</v>
      </c>
      <c r="Q112" s="12">
        <f t="shared" si="105"/>
        <v>0.19367086250072296</v>
      </c>
      <c r="R112" s="9">
        <f t="shared" si="106"/>
        <v>0.19436706250000002</v>
      </c>
      <c r="S112" s="13">
        <f t="shared" si="107"/>
        <v>0.99641811739951025</v>
      </c>
      <c r="T112" s="2">
        <f t="shared" si="108"/>
        <v>0.01</v>
      </c>
      <c r="U112" s="14">
        <f t="shared" si="109"/>
        <v>9.9641811739951021E-3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1.9914181173995103E-2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49698.333333333336</v>
      </c>
      <c r="AX112" s="1">
        <f t="shared" si="116"/>
        <v>128884814.96727985</v>
      </c>
    </row>
    <row r="113" spans="1:53" x14ac:dyDescent="0.15">
      <c r="C113" s="7">
        <v>8</v>
      </c>
      <c r="D113" s="8">
        <v>21.903329170967702</v>
      </c>
      <c r="E113" s="10">
        <f t="shared" si="117"/>
        <v>23.989707776128999</v>
      </c>
      <c r="F113" s="7" t="s">
        <v>83</v>
      </c>
      <c r="G113" s="1">
        <v>9</v>
      </c>
      <c r="H113" s="9">
        <f t="shared" si="99"/>
        <v>21.903329170967702</v>
      </c>
      <c r="I113" s="9">
        <f t="shared" si="100"/>
        <v>295.05332917096769</v>
      </c>
      <c r="J113" s="9">
        <f t="shared" si="101"/>
        <v>0.24572033028945134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2.0861919787333765</v>
      </c>
      <c r="P113" s="9">
        <f t="shared" si="104"/>
        <v>0.51261978206156933</v>
      </c>
      <c r="Q113" s="12">
        <f t="shared" si="105"/>
        <v>0.15378593461847079</v>
      </c>
      <c r="R113" s="9">
        <f t="shared" si="106"/>
        <v>0.19436706250000002</v>
      </c>
      <c r="S113" s="13">
        <f t="shared" si="107"/>
        <v>0.7912139672248778</v>
      </c>
      <c r="T113" s="2">
        <f t="shared" si="108"/>
        <v>0.01</v>
      </c>
      <c r="U113" s="14">
        <f t="shared" si="109"/>
        <v>7.9121396722487778E-3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1.7862139672248777E-2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49698.333333333336</v>
      </c>
      <c r="AX113" s="1">
        <f t="shared" si="116"/>
        <v>115603978.21346337</v>
      </c>
    </row>
    <row r="114" spans="1:53" x14ac:dyDescent="0.15">
      <c r="C114" s="7">
        <v>9</v>
      </c>
      <c r="D114" s="8">
        <v>18.019977964233298</v>
      </c>
      <c r="E114" s="10">
        <f t="shared" si="117"/>
        <v>21.903329170967702</v>
      </c>
      <c r="F114" s="7" t="s">
        <v>83</v>
      </c>
      <c r="G114" s="1">
        <v>10</v>
      </c>
      <c r="H114" s="9">
        <f t="shared" si="99"/>
        <v>18.019977964233298</v>
      </c>
      <c r="I114" s="9">
        <f t="shared" si="100"/>
        <v>291.16997796423328</v>
      </c>
      <c r="J114" s="9">
        <f t="shared" si="101"/>
        <v>0.15823317669435616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2.2214624050051408</v>
      </c>
      <c r="P114" s="9">
        <f t="shared" si="104"/>
        <v>0.35150905325104781</v>
      </c>
      <c r="Q114" s="12">
        <f t="shared" si="105"/>
        <v>0.10545271597531435</v>
      </c>
      <c r="R114" s="9">
        <f t="shared" si="106"/>
        <v>0.19436706250000002</v>
      </c>
      <c r="S114" s="13">
        <f t="shared" si="107"/>
        <v>0.54254416678913553</v>
      </c>
      <c r="T114" s="2">
        <f t="shared" si="108"/>
        <v>0.01</v>
      </c>
      <c r="U114" s="14">
        <f t="shared" si="109"/>
        <v>5.4254416678913555E-3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1.5375441667891357E-2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49698.333333333336</v>
      </c>
      <c r="AX114" s="1">
        <f t="shared" si="116"/>
        <v>99510039.458420247</v>
      </c>
    </row>
    <row r="115" spans="1:53" x14ac:dyDescent="0.15">
      <c r="C115" s="7">
        <v>10</v>
      </c>
      <c r="D115" s="8">
        <v>11.698974548774199</v>
      </c>
      <c r="E115" s="10">
        <f t="shared" si="117"/>
        <v>18.019977964233298</v>
      </c>
      <c r="F115" s="7" t="s">
        <v>83</v>
      </c>
      <c r="G115" s="1">
        <v>11</v>
      </c>
      <c r="H115" s="9">
        <f t="shared" si="99"/>
        <v>11.698974548774199</v>
      </c>
      <c r="I115" s="9">
        <f t="shared" si="100"/>
        <v>284.84897454877415</v>
      </c>
      <c r="J115" s="9">
        <f t="shared" si="101"/>
        <v>7.5339695512974897E-2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1.7764556841663883</v>
      </c>
      <c r="O115" s="9">
        <f t="shared" si="118"/>
        <v>0.74138787592103839</v>
      </c>
      <c r="P115" s="9">
        <f t="shared" si="104"/>
        <v>5.5855936828902247E-2</v>
      </c>
      <c r="Q115" s="12">
        <f t="shared" si="105"/>
        <v>1.6756781048670674E-2</v>
      </c>
      <c r="R115" s="9">
        <f t="shared" si="106"/>
        <v>0.19436706250000002</v>
      </c>
      <c r="S115" s="13">
        <f t="shared" si="107"/>
        <v>8.6212040420535097E-2</v>
      </c>
      <c r="T115" s="2">
        <f t="shared" si="108"/>
        <v>0.01</v>
      </c>
      <c r="U115" s="14">
        <f t="shared" si="109"/>
        <v>8.6212040420535101E-4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6.3521204042053508E-3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49698.333333333336</v>
      </c>
      <c r="AX115" s="1">
        <f t="shared" si="116"/>
        <v>41110998.026621193</v>
      </c>
    </row>
    <row r="116" spans="1:53" x14ac:dyDescent="0.15">
      <c r="C116" s="7">
        <v>11</v>
      </c>
      <c r="D116" s="8">
        <v>5.9834159400000004</v>
      </c>
      <c r="E116" s="10">
        <f t="shared" si="117"/>
        <v>11.698974548774199</v>
      </c>
      <c r="F116" s="7" t="s">
        <v>85</v>
      </c>
      <c r="G116" s="1">
        <v>12</v>
      </c>
      <c r="H116" s="9">
        <f t="shared" si="99"/>
        <v>5.9834159400000004</v>
      </c>
      <c r="I116" s="9">
        <f t="shared" si="100"/>
        <v>279.13341593999996</v>
      </c>
      <c r="J116" s="9">
        <f t="shared" si="101"/>
        <v>3.7415605676827335E-2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1.3334221474254697</v>
      </c>
      <c r="P116" s="9">
        <f t="shared" si="104"/>
        <v>4.9890797268819703E-2</v>
      </c>
      <c r="Q116" s="12">
        <f t="shared" si="105"/>
        <v>1.496723918064591E-2</v>
      </c>
      <c r="R116" s="9">
        <f t="shared" si="106"/>
        <v>0.19436706250000002</v>
      </c>
      <c r="S116" s="13">
        <f t="shared" si="107"/>
        <v>7.700501817609097E-2</v>
      </c>
      <c r="T116" s="2">
        <f t="shared" si="108"/>
        <v>0.01</v>
      </c>
      <c r="U116" s="14">
        <f t="shared" si="109"/>
        <v>7.700501817609097E-4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6.2600501817609098E-3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49698.333333333336</v>
      </c>
      <c r="AX116" s="1">
        <f t="shared" si="116"/>
        <v>40515118.463205151</v>
      </c>
      <c r="AY116" s="1">
        <f>SUM(AX105:AX116)</f>
        <v>778705367.95166218</v>
      </c>
    </row>
    <row r="117" spans="1:53" x14ac:dyDescent="0.15">
      <c r="C117" s="7">
        <v>12</v>
      </c>
      <c r="D117" s="8">
        <v>-2.3085981619354801</v>
      </c>
      <c r="E117" s="10">
        <f t="shared" si="117"/>
        <v>5.9834159400000004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1.7134814118387101</v>
      </c>
      <c r="E121" s="7"/>
      <c r="F121" s="7"/>
      <c r="G121" s="1">
        <v>1</v>
      </c>
      <c r="H121" s="9">
        <f t="shared" ref="H121:H132" si="119">E122</f>
        <v>1.7134814118387101</v>
      </c>
      <c r="I121" s="9">
        <f t="shared" ref="I121:I132" si="120">H121+273.15</f>
        <v>274.86348141183868</v>
      </c>
      <c r="J121" s="9">
        <f t="shared" ref="J121:J132" si="121">EXP(($C$15*(I121-$C$13))/($C$16*I121*$C$13))</f>
        <v>2.1762790670240183E-2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6.1958665038173806E-3</v>
      </c>
      <c r="Q121" s="12">
        <f t="shared" ref="Q121:Q132" si="125">P121*$B$123</f>
        <v>2.0446359462597359E-3</v>
      </c>
      <c r="R121" s="9">
        <f t="shared" ref="R121:R132" si="126">L121*$B$123</f>
        <v>9.3951000000000007E-2</v>
      </c>
      <c r="S121" s="13">
        <f t="shared" ref="S121:S132" si="127">Q121/R121</f>
        <v>2.1762790670240187E-2</v>
      </c>
      <c r="T121" s="2">
        <f t="shared" ref="T121:T132" si="128">$B$122/100</f>
        <v>0.01</v>
      </c>
      <c r="U121" s="14">
        <f t="shared" ref="U121:U132" si="129">S121*T121</f>
        <v>2.1762790670240188E-4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5.7076279067024022E-3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2500</v>
      </c>
      <c r="AX121" s="1">
        <f t="shared" ref="AX121:AX132" si="136">AW121*10000*AV121*0.67*AU121*AT121</f>
        <v>898197.56034985068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-2.1099585123871001</v>
      </c>
      <c r="E122" s="10">
        <f t="shared" ref="E122:E133" si="139">D121</f>
        <v>1.7134814118387101</v>
      </c>
      <c r="F122" s="7" t="s">
        <v>83</v>
      </c>
      <c r="G122" s="1">
        <v>2</v>
      </c>
      <c r="H122" s="9">
        <f t="shared" si="119"/>
        <v>-2.1099585123871001</v>
      </c>
      <c r="I122" s="9">
        <f t="shared" si="120"/>
        <v>271.04004148761288</v>
      </c>
      <c r="J122" s="9">
        <f t="shared" si="121"/>
        <v>1.3203605540398866E-2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0.56320413349618259</v>
      </c>
      <c r="P122" s="9">
        <f t="shared" si="124"/>
        <v>7.436325217405739E-3</v>
      </c>
      <c r="Q122" s="12">
        <f t="shared" si="125"/>
        <v>2.453987321743894E-3</v>
      </c>
      <c r="R122" s="9">
        <f t="shared" si="126"/>
        <v>9.3951000000000007E-2</v>
      </c>
      <c r="S122" s="13">
        <f t="shared" si="127"/>
        <v>2.6119863777329607E-2</v>
      </c>
      <c r="T122" s="2">
        <f t="shared" si="128"/>
        <v>0.01</v>
      </c>
      <c r="U122" s="14">
        <f t="shared" si="129"/>
        <v>2.6119863777329606E-4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5.7511986377732959E-3</v>
      </c>
      <c r="AU122" s="9">
        <f t="shared" si="133"/>
        <v>28.47</v>
      </c>
      <c r="AV122" s="1">
        <f t="shared" si="134"/>
        <v>0.33</v>
      </c>
      <c r="AW122" s="1">
        <f t="shared" si="135"/>
        <v>2500</v>
      </c>
      <c r="AX122" s="1">
        <f t="shared" si="136"/>
        <v>905054.19588921021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-6.5910764680689597</v>
      </c>
      <c r="E123" s="10">
        <f t="shared" si="139"/>
        <v>-2.1099585123871001</v>
      </c>
      <c r="F123" s="7" t="s">
        <v>83</v>
      </c>
      <c r="G123" s="1">
        <v>3</v>
      </c>
      <c r="H123" s="9">
        <f t="shared" si="119"/>
        <v>-6.5910764680689597</v>
      </c>
      <c r="I123" s="9">
        <f t="shared" si="120"/>
        <v>266.55892353193104</v>
      </c>
      <c r="J123" s="9">
        <f t="shared" si="121"/>
        <v>7.217982170597873E-3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0.84046780827877676</v>
      </c>
      <c r="P123" s="9">
        <f t="shared" si="124"/>
        <v>6.0664816551176818E-3</v>
      </c>
      <c r="Q123" s="12">
        <f t="shared" si="125"/>
        <v>2.0019389461888352E-3</v>
      </c>
      <c r="R123" s="9">
        <f t="shared" si="126"/>
        <v>9.3951000000000007E-2</v>
      </c>
      <c r="S123" s="13">
        <f t="shared" si="127"/>
        <v>2.1308330365710157E-2</v>
      </c>
      <c r="T123" s="2">
        <f t="shared" si="128"/>
        <v>0.01</v>
      </c>
      <c r="U123" s="14">
        <f t="shared" si="129"/>
        <v>2.1308330365710159E-4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5.7030833036571015E-3</v>
      </c>
      <c r="AU123" s="9">
        <f t="shared" si="133"/>
        <v>28.47</v>
      </c>
      <c r="AV123" s="1">
        <f t="shared" si="134"/>
        <v>0.33</v>
      </c>
      <c r="AW123" s="1">
        <f t="shared" si="135"/>
        <v>2500</v>
      </c>
      <c r="AX123" s="1">
        <f t="shared" si="136"/>
        <v>897482.38559866301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4.5814172814193501</v>
      </c>
      <c r="E124" s="10">
        <f t="shared" si="139"/>
        <v>-6.5910764680689597</v>
      </c>
      <c r="F124" s="7" t="s">
        <v>83</v>
      </c>
      <c r="G124" s="1">
        <v>4</v>
      </c>
      <c r="H124" s="9">
        <f t="shared" si="119"/>
        <v>4.5814172814193501</v>
      </c>
      <c r="I124" s="9">
        <f t="shared" si="120"/>
        <v>277.73141728141934</v>
      </c>
      <c r="J124" s="9">
        <f t="shared" si="121"/>
        <v>3.1374679890459792E-2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1.1191013266236591</v>
      </c>
      <c r="P124" s="9">
        <f t="shared" si="124"/>
        <v>3.5111445887806195E-2</v>
      </c>
      <c r="Q124" s="12">
        <f t="shared" si="125"/>
        <v>1.1586777142976045E-2</v>
      </c>
      <c r="R124" s="9">
        <f t="shared" si="126"/>
        <v>9.3951000000000007E-2</v>
      </c>
      <c r="S124" s="13">
        <f t="shared" si="127"/>
        <v>0.12332787456201684</v>
      </c>
      <c r="T124" s="2">
        <f t="shared" si="128"/>
        <v>0.01</v>
      </c>
      <c r="U124" s="14">
        <f t="shared" si="129"/>
        <v>1.2332787456201685E-3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6.7232787456201681E-3</v>
      </c>
      <c r="AU124" s="9">
        <f t="shared" si="133"/>
        <v>28.47</v>
      </c>
      <c r="AV124" s="1">
        <f t="shared" si="134"/>
        <v>0.33</v>
      </c>
      <c r="AW124" s="1">
        <f t="shared" si="135"/>
        <v>2500</v>
      </c>
      <c r="AX124" s="1">
        <f t="shared" si="136"/>
        <v>1058028.4253948487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11.8169522597333</v>
      </c>
      <c r="E125" s="10">
        <f t="shared" si="139"/>
        <v>4.5814172814193501</v>
      </c>
      <c r="F125" s="7" t="s">
        <v>83</v>
      </c>
      <c r="G125" s="1">
        <v>5</v>
      </c>
      <c r="H125" s="9">
        <f t="shared" si="119"/>
        <v>11.8169522597333</v>
      </c>
      <c r="I125" s="9">
        <f t="shared" si="120"/>
        <v>284.96695225973326</v>
      </c>
      <c r="J125" s="9">
        <f t="shared" si="121"/>
        <v>7.6413455076644168E-2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1.0297903866990603</v>
      </c>
      <c r="O125" s="9">
        <f t="shared" si="140"/>
        <v>0.33889949403679265</v>
      </c>
      <c r="P125" s="9">
        <f t="shared" si="124"/>
        <v>2.5896481263077892E-2</v>
      </c>
      <c r="Q125" s="12">
        <f t="shared" si="125"/>
        <v>8.5458388168157054E-3</v>
      </c>
      <c r="R125" s="9">
        <f t="shared" si="126"/>
        <v>9.3951000000000007E-2</v>
      </c>
      <c r="S125" s="13">
        <f t="shared" si="127"/>
        <v>9.0960594531358949E-2</v>
      </c>
      <c r="T125" s="2">
        <f t="shared" si="128"/>
        <v>0.01</v>
      </c>
      <c r="U125" s="14">
        <f t="shared" si="129"/>
        <v>9.0960594531358952E-4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6.3996059453135896E-3</v>
      </c>
      <c r="AU125" s="9">
        <f t="shared" si="133"/>
        <v>28.47</v>
      </c>
      <c r="AV125" s="1">
        <f t="shared" si="134"/>
        <v>0.33</v>
      </c>
      <c r="AW125" s="1">
        <f t="shared" si="135"/>
        <v>2500</v>
      </c>
      <c r="AX125" s="1">
        <f t="shared" si="136"/>
        <v>1007092.7084316631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15.982108697419401</v>
      </c>
      <c r="E126" s="10">
        <f t="shared" si="139"/>
        <v>11.8169522597333</v>
      </c>
      <c r="F126" s="7" t="s">
        <v>85</v>
      </c>
      <c r="G126" s="1">
        <v>6</v>
      </c>
      <c r="H126" s="9">
        <f t="shared" si="119"/>
        <v>15.982108697419401</v>
      </c>
      <c r="I126" s="9">
        <f t="shared" si="120"/>
        <v>289.13210869741937</v>
      </c>
      <c r="J126" s="9">
        <f t="shared" si="121"/>
        <v>0.12500770801943895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0.59770301277371474</v>
      </c>
      <c r="P126" s="9">
        <f t="shared" si="124"/>
        <v>7.4717483703155521E-2</v>
      </c>
      <c r="Q126" s="12">
        <f t="shared" si="125"/>
        <v>2.4656769622041323E-2</v>
      </c>
      <c r="R126" s="9">
        <f t="shared" si="126"/>
        <v>9.3951000000000007E-2</v>
      </c>
      <c r="S126" s="13">
        <f t="shared" si="127"/>
        <v>0.26244286513226384</v>
      </c>
      <c r="T126" s="2">
        <f t="shared" si="128"/>
        <v>0.01</v>
      </c>
      <c r="U126" s="14">
        <f t="shared" si="129"/>
        <v>2.6244286513226384E-3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8.1144286513226381E-3</v>
      </c>
      <c r="AU126" s="9">
        <f t="shared" si="133"/>
        <v>28.47</v>
      </c>
      <c r="AV126" s="1">
        <f t="shared" si="134"/>
        <v>0.33</v>
      </c>
      <c r="AW126" s="1">
        <f t="shared" si="135"/>
        <v>2500</v>
      </c>
      <c r="AX126" s="1">
        <f t="shared" si="136"/>
        <v>1276950.7994191921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20.867281411</v>
      </c>
      <c r="E127" s="10">
        <f t="shared" si="139"/>
        <v>15.982108697419401</v>
      </c>
      <c r="F127" s="7" t="s">
        <v>83</v>
      </c>
      <c r="G127" s="1">
        <v>7</v>
      </c>
      <c r="H127" s="9">
        <f t="shared" si="119"/>
        <v>20.867281411</v>
      </c>
      <c r="I127" s="9">
        <f t="shared" si="120"/>
        <v>294.017281411</v>
      </c>
      <c r="J127" s="9">
        <f t="shared" si="121"/>
        <v>0.21874560444355012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0.80768552907055924</v>
      </c>
      <c r="P127" s="9">
        <f t="shared" si="124"/>
        <v>0.17667765925684806</v>
      </c>
      <c r="Q127" s="12">
        <f t="shared" si="125"/>
        <v>5.830362755475986E-2</v>
      </c>
      <c r="R127" s="9">
        <f t="shared" si="126"/>
        <v>9.3951000000000007E-2</v>
      </c>
      <c r="S127" s="13">
        <f t="shared" si="127"/>
        <v>0.62057484810975783</v>
      </c>
      <c r="T127" s="2">
        <f t="shared" si="128"/>
        <v>0.01</v>
      </c>
      <c r="U127" s="14">
        <f t="shared" si="129"/>
        <v>6.2057484810975781E-3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1.6155748481097579E-2</v>
      </c>
      <c r="AU127" s="9">
        <f t="shared" si="133"/>
        <v>28.47</v>
      </c>
      <c r="AV127" s="1">
        <f t="shared" si="134"/>
        <v>0.33</v>
      </c>
      <c r="AW127" s="1">
        <f t="shared" si="135"/>
        <v>2500</v>
      </c>
      <c r="AX127" s="1">
        <f t="shared" si="136"/>
        <v>2542396.6152922278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23.989707776128999</v>
      </c>
      <c r="E128" s="10">
        <f t="shared" si="139"/>
        <v>20.867281411</v>
      </c>
      <c r="F128" s="7" t="s">
        <v>83</v>
      </c>
      <c r="G128" s="1">
        <v>8</v>
      </c>
      <c r="H128" s="9">
        <f t="shared" si="119"/>
        <v>23.989707776128999</v>
      </c>
      <c r="I128" s="9">
        <f t="shared" si="120"/>
        <v>297.139707776129</v>
      </c>
      <c r="J128" s="9">
        <f t="shared" si="121"/>
        <v>0.30979338212016411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0.91570786981371122</v>
      </c>
      <c r="P128" s="9">
        <f t="shared" si="124"/>
        <v>0.28368023802364051</v>
      </c>
      <c r="Q128" s="12">
        <f t="shared" si="125"/>
        <v>9.3614478547801375E-2</v>
      </c>
      <c r="R128" s="9">
        <f t="shared" si="126"/>
        <v>9.3951000000000007E-2</v>
      </c>
      <c r="S128" s="13">
        <f t="shared" si="127"/>
        <v>0.99641811739951003</v>
      </c>
      <c r="T128" s="2">
        <f t="shared" si="128"/>
        <v>0.01</v>
      </c>
      <c r="U128" s="14">
        <f t="shared" si="129"/>
        <v>9.9641811739951004E-3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1.9914181173995099E-2</v>
      </c>
      <c r="AU128" s="9">
        <f t="shared" si="133"/>
        <v>28.47</v>
      </c>
      <c r="AV128" s="1">
        <f t="shared" si="134"/>
        <v>0.33</v>
      </c>
      <c r="AW128" s="1">
        <f t="shared" si="135"/>
        <v>2500</v>
      </c>
      <c r="AX128" s="1">
        <f t="shared" si="136"/>
        <v>3133853.3694256726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21.903329170967702</v>
      </c>
      <c r="E129" s="10">
        <f t="shared" si="139"/>
        <v>23.989707776128999</v>
      </c>
      <c r="F129" s="7" t="s">
        <v>83</v>
      </c>
      <c r="G129" s="1">
        <v>9</v>
      </c>
      <c r="H129" s="9">
        <f t="shared" si="119"/>
        <v>21.903329170967702</v>
      </c>
      <c r="I129" s="9">
        <f t="shared" si="120"/>
        <v>295.05332917096769</v>
      </c>
      <c r="J129" s="9">
        <f t="shared" si="121"/>
        <v>0.24572033028945134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0.91672763179007077</v>
      </c>
      <c r="P129" s="9">
        <f t="shared" si="124"/>
        <v>0.22525861646892273</v>
      </c>
      <c r="Q129" s="12">
        <f t="shared" si="125"/>
        <v>7.4335343434744502E-2</v>
      </c>
      <c r="R129" s="9">
        <f t="shared" si="126"/>
        <v>9.3951000000000007E-2</v>
      </c>
      <c r="S129" s="13">
        <f t="shared" si="127"/>
        <v>0.7912139672248778</v>
      </c>
      <c r="T129" s="2">
        <f t="shared" si="128"/>
        <v>0.01</v>
      </c>
      <c r="U129" s="14">
        <f t="shared" si="129"/>
        <v>7.9121396722487778E-3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1.7862139672248777E-2</v>
      </c>
      <c r="AU129" s="9">
        <f t="shared" si="133"/>
        <v>28.47</v>
      </c>
      <c r="AV129" s="1">
        <f t="shared" si="134"/>
        <v>0.33</v>
      </c>
      <c r="AW129" s="1">
        <f t="shared" si="135"/>
        <v>2500</v>
      </c>
      <c r="AX129" s="1">
        <f t="shared" si="136"/>
        <v>2810927.8562819702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18.019977964233298</v>
      </c>
      <c r="E130" s="10">
        <f t="shared" si="139"/>
        <v>21.903329170967702</v>
      </c>
      <c r="F130" s="7" t="s">
        <v>83</v>
      </c>
      <c r="G130" s="1">
        <v>10</v>
      </c>
      <c r="H130" s="9">
        <f t="shared" si="119"/>
        <v>18.019977964233298</v>
      </c>
      <c r="I130" s="9">
        <f t="shared" si="120"/>
        <v>291.16997796423328</v>
      </c>
      <c r="J130" s="9">
        <f t="shared" si="121"/>
        <v>0.15823317669435616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0.97616901532114797</v>
      </c>
      <c r="P130" s="9">
        <f t="shared" si="124"/>
        <v>0.15446232428486686</v>
      </c>
      <c r="Q130" s="12">
        <f t="shared" si="125"/>
        <v>5.097256701400607E-2</v>
      </c>
      <c r="R130" s="9">
        <f t="shared" si="126"/>
        <v>9.3951000000000007E-2</v>
      </c>
      <c r="S130" s="13">
        <f t="shared" si="127"/>
        <v>0.54254416678913542</v>
      </c>
      <c r="T130" s="2">
        <f t="shared" si="128"/>
        <v>0.01</v>
      </c>
      <c r="U130" s="14">
        <f t="shared" si="129"/>
        <v>5.4254416678913547E-3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1.5375441667891353E-2</v>
      </c>
      <c r="AU130" s="9">
        <f t="shared" si="133"/>
        <v>28.47</v>
      </c>
      <c r="AV130" s="1">
        <f t="shared" si="134"/>
        <v>0.33</v>
      </c>
      <c r="AW130" s="1">
        <f t="shared" si="135"/>
        <v>2500</v>
      </c>
      <c r="AX130" s="1">
        <f t="shared" si="136"/>
        <v>2419601.3512346013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11.698974548774199</v>
      </c>
      <c r="E131" s="10">
        <f t="shared" si="139"/>
        <v>18.019977964233298</v>
      </c>
      <c r="F131" s="7" t="s">
        <v>83</v>
      </c>
      <c r="G131" s="1">
        <v>11</v>
      </c>
      <c r="H131" s="9">
        <f t="shared" si="119"/>
        <v>11.698974548774199</v>
      </c>
      <c r="I131" s="9">
        <f t="shared" si="120"/>
        <v>284.84897454877415</v>
      </c>
      <c r="J131" s="9">
        <f t="shared" si="121"/>
        <v>7.5339695512974897E-2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0.78062135648446718</v>
      </c>
      <c r="O131" s="9">
        <f t="shared" si="140"/>
        <v>0.32578533455181391</v>
      </c>
      <c r="P131" s="9">
        <f t="shared" si="124"/>
        <v>2.4544567907726321E-2</v>
      </c>
      <c r="Q131" s="12">
        <f t="shared" si="125"/>
        <v>8.099707409549687E-3</v>
      </c>
      <c r="R131" s="9">
        <f t="shared" si="126"/>
        <v>9.3951000000000007E-2</v>
      </c>
      <c r="S131" s="13">
        <f t="shared" si="127"/>
        <v>8.6212040420535027E-2</v>
      </c>
      <c r="T131" s="2">
        <f t="shared" si="128"/>
        <v>0.01</v>
      </c>
      <c r="U131" s="14">
        <f t="shared" si="129"/>
        <v>8.6212040420535025E-4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6.3521204042053499E-3</v>
      </c>
      <c r="AU131" s="9">
        <f t="shared" si="133"/>
        <v>28.47</v>
      </c>
      <c r="AV131" s="1">
        <f t="shared" si="134"/>
        <v>0.33</v>
      </c>
      <c r="AW131" s="1">
        <f t="shared" si="135"/>
        <v>2500</v>
      </c>
      <c r="AX131" s="1">
        <f t="shared" si="136"/>
        <v>999620.00735995721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5.9834159400000004</v>
      </c>
      <c r="E132" s="10">
        <f t="shared" si="139"/>
        <v>11.698974548774199</v>
      </c>
      <c r="F132" s="7" t="s">
        <v>85</v>
      </c>
      <c r="G132" s="1">
        <v>12</v>
      </c>
      <c r="H132" s="9">
        <f t="shared" si="119"/>
        <v>5.9834159400000004</v>
      </c>
      <c r="I132" s="9">
        <f t="shared" si="120"/>
        <v>279.13341593999996</v>
      </c>
      <c r="J132" s="9">
        <f t="shared" si="121"/>
        <v>3.7415605676827335E-2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0.58594076664408767</v>
      </c>
      <c r="P132" s="9">
        <f t="shared" si="124"/>
        <v>2.1923328674733088E-2</v>
      </c>
      <c r="Q132" s="12">
        <f t="shared" si="125"/>
        <v>7.2346984626619195E-3</v>
      </c>
      <c r="R132" s="9">
        <f t="shared" si="126"/>
        <v>9.3951000000000007E-2</v>
      </c>
      <c r="S132" s="13">
        <f t="shared" si="127"/>
        <v>7.7005018176090928E-2</v>
      </c>
      <c r="T132" s="2">
        <f t="shared" si="128"/>
        <v>0.01</v>
      </c>
      <c r="U132" s="14">
        <f t="shared" si="129"/>
        <v>7.7005018176090926E-4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6.2600501817609089E-3</v>
      </c>
      <c r="AU132" s="9">
        <f t="shared" si="133"/>
        <v>28.47</v>
      </c>
      <c r="AV132" s="1">
        <f t="shared" si="134"/>
        <v>0.33</v>
      </c>
      <c r="AW132" s="1">
        <f t="shared" si="135"/>
        <v>2500</v>
      </c>
      <c r="AX132" s="1">
        <f t="shared" si="136"/>
        <v>985131.10749958712</v>
      </c>
      <c r="AY132" s="1">
        <f>SUM(AX121:AX132)</f>
        <v>18934336.382177442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-2.3085981619354801</v>
      </c>
      <c r="E133" s="10">
        <f t="shared" si="139"/>
        <v>5.9834159400000004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1.7134814118387101</v>
      </c>
      <c r="E136" s="7"/>
      <c r="F136" s="7"/>
      <c r="G136" s="1">
        <v>1</v>
      </c>
      <c r="H136" s="9">
        <f t="shared" ref="H136:H147" si="141">E137</f>
        <v>1.7134814118387101</v>
      </c>
      <c r="I136" s="9">
        <f t="shared" ref="I136:I147" si="142">H136+273.15</f>
        <v>274.86348141183868</v>
      </c>
      <c r="J136" s="9">
        <f t="shared" ref="J136:J147" si="143">EXP(($C$15*(I136-$C$13))/($C$16*I136*$C$13))</f>
        <v>2.1762790670240183E-2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1.6519000919098581E-2</v>
      </c>
      <c r="Q136" s="12">
        <f t="shared" ref="Q136:Q147" si="147">P136*$B$138</f>
        <v>4.2949402389656308E-3</v>
      </c>
      <c r="R136" s="9">
        <f t="shared" ref="R136:R147" si="148">L136*$B$138</f>
        <v>0.19735245833333334</v>
      </c>
      <c r="S136" s="13">
        <f t="shared" ref="S136:S147" si="149">Q136/R136</f>
        <v>2.176279067024018E-2</v>
      </c>
      <c r="T136" s="2">
        <f t="shared" ref="T136:T147" si="150">$B$137/100</f>
        <v>0.01</v>
      </c>
      <c r="U136" s="14">
        <f t="shared" ref="U136:U147" si="151">S136*T136</f>
        <v>2.1762790670240179E-4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5.7076279067024022E-3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-2.1099585123871001</v>
      </c>
      <c r="E137" s="10">
        <f t="shared" ref="E137:E148" si="159">D136</f>
        <v>1.7134814118387101</v>
      </c>
      <c r="F137" s="7" t="s">
        <v>83</v>
      </c>
      <c r="G137" s="1">
        <v>2</v>
      </c>
      <c r="H137" s="9">
        <f t="shared" si="141"/>
        <v>-2.1099585123871001</v>
      </c>
      <c r="I137" s="9">
        <f t="shared" si="142"/>
        <v>271.04004148761288</v>
      </c>
      <c r="J137" s="9">
        <f t="shared" si="143"/>
        <v>1.3203605540398866E-2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1.5015768324142349</v>
      </c>
      <c r="P137" s="9">
        <f t="shared" si="146"/>
        <v>1.9826228183799172E-2</v>
      </c>
      <c r="Q137" s="12">
        <f t="shared" si="147"/>
        <v>5.1548193277877845E-3</v>
      </c>
      <c r="R137" s="9">
        <f t="shared" si="148"/>
        <v>0.19735245833333334</v>
      </c>
      <c r="S137" s="13">
        <f t="shared" si="149"/>
        <v>2.6119863777329611E-2</v>
      </c>
      <c r="T137" s="2">
        <f t="shared" si="150"/>
        <v>0.01</v>
      </c>
      <c r="U137" s="14">
        <f t="shared" si="151"/>
        <v>2.6119863777329612E-4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5.7511986377732959E-3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-6.5910764680689597</v>
      </c>
      <c r="E138" s="10">
        <f t="shared" si="159"/>
        <v>-2.1099585123871001</v>
      </c>
      <c r="F138" s="7" t="s">
        <v>83</v>
      </c>
      <c r="G138" s="1">
        <v>3</v>
      </c>
      <c r="H138" s="9">
        <f t="shared" si="141"/>
        <v>-6.5910764680689597</v>
      </c>
      <c r="I138" s="9">
        <f t="shared" si="142"/>
        <v>266.55892353193104</v>
      </c>
      <c r="J138" s="9">
        <f t="shared" si="143"/>
        <v>7.217982170597873E-3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2.2407985208971026</v>
      </c>
      <c r="P138" s="9">
        <f t="shared" si="146"/>
        <v>1.6174043771737371E-2</v>
      </c>
      <c r="Q138" s="12">
        <f t="shared" si="147"/>
        <v>4.2052513806517169E-3</v>
      </c>
      <c r="R138" s="9">
        <f t="shared" si="148"/>
        <v>0.19735245833333334</v>
      </c>
      <c r="S138" s="13">
        <f t="shared" si="149"/>
        <v>2.1308330365710164E-2</v>
      </c>
      <c r="T138" s="2">
        <f t="shared" si="150"/>
        <v>0.01</v>
      </c>
      <c r="U138" s="14">
        <f t="shared" si="151"/>
        <v>2.1308330365710164E-4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5.7030833036571015E-3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4.5814172814193501</v>
      </c>
      <c r="E139" s="10">
        <f t="shared" si="159"/>
        <v>-6.5910764680689597</v>
      </c>
      <c r="F139" s="7" t="s">
        <v>83</v>
      </c>
      <c r="G139" s="1">
        <v>4</v>
      </c>
      <c r="H139" s="9">
        <f t="shared" si="141"/>
        <v>4.5814172814193501</v>
      </c>
      <c r="I139" s="9">
        <f t="shared" si="142"/>
        <v>277.73141728141934</v>
      </c>
      <c r="J139" s="9">
        <f t="shared" si="143"/>
        <v>3.1374679890459792E-2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2.9836723937920322</v>
      </c>
      <c r="P139" s="9">
        <f t="shared" si="146"/>
        <v>9.3611766253226897E-2</v>
      </c>
      <c r="Q139" s="12">
        <f t="shared" si="147"/>
        <v>2.4339059225838993E-2</v>
      </c>
      <c r="R139" s="9">
        <f t="shared" si="148"/>
        <v>0.19735245833333334</v>
      </c>
      <c r="S139" s="13">
        <f t="shared" si="149"/>
        <v>0.12332787456201685</v>
      </c>
      <c r="T139" s="2">
        <f t="shared" si="150"/>
        <v>0.01</v>
      </c>
      <c r="U139" s="14">
        <f t="shared" si="151"/>
        <v>1.2332787456201687E-3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6.723278745620169E-3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11.8169522597333</v>
      </c>
      <c r="E140" s="10">
        <f t="shared" si="159"/>
        <v>4.5814172814193501</v>
      </c>
      <c r="F140" s="7" t="s">
        <v>83</v>
      </c>
      <c r="G140" s="1">
        <v>5</v>
      </c>
      <c r="H140" s="9">
        <f t="shared" si="141"/>
        <v>11.8169522597333</v>
      </c>
      <c r="I140" s="9">
        <f t="shared" si="142"/>
        <v>284.96695225973326</v>
      </c>
      <c r="J140" s="9">
        <f t="shared" si="143"/>
        <v>7.6413455076644168E-2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3.6491085442054723</v>
      </c>
      <c r="P140" s="9">
        <f t="shared" si="146"/>
        <v>0.27884099181244326</v>
      </c>
      <c r="Q140" s="12">
        <f t="shared" si="147"/>
        <v>7.2498657871235245E-2</v>
      </c>
      <c r="R140" s="9">
        <f t="shared" si="148"/>
        <v>0.19735245833333334</v>
      </c>
      <c r="S140" s="13">
        <f t="shared" si="149"/>
        <v>0.36735624417093987</v>
      </c>
      <c r="T140" s="2">
        <f t="shared" si="150"/>
        <v>0.01</v>
      </c>
      <c r="U140" s="14">
        <f t="shared" si="151"/>
        <v>3.6735624417093987E-3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9.1635624417093983E-3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15.982108697419401</v>
      </c>
      <c r="E141" s="10">
        <f t="shared" si="159"/>
        <v>11.8169522597333</v>
      </c>
      <c r="F141" s="7" t="s">
        <v>85</v>
      </c>
      <c r="G141" s="1">
        <v>6</v>
      </c>
      <c r="H141" s="9">
        <f t="shared" si="141"/>
        <v>15.982108697419401</v>
      </c>
      <c r="I141" s="9">
        <f t="shared" si="142"/>
        <v>289.13210869741937</v>
      </c>
      <c r="J141" s="9">
        <f t="shared" si="143"/>
        <v>0.12500770801943895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4.1293154690596952</v>
      </c>
      <c r="P141" s="9">
        <f t="shared" si="146"/>
        <v>0.51619626247636696</v>
      </c>
      <c r="Q141" s="12">
        <f t="shared" si="147"/>
        <v>0.13421102824385542</v>
      </c>
      <c r="R141" s="9">
        <f t="shared" si="148"/>
        <v>0.19735245833333334</v>
      </c>
      <c r="S141" s="13">
        <f t="shared" si="149"/>
        <v>0.68005754464517265</v>
      </c>
      <c r="T141" s="2">
        <f t="shared" si="150"/>
        <v>0.01</v>
      </c>
      <c r="U141" s="14">
        <f t="shared" si="151"/>
        <v>6.8005754464517268E-3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1.2290575446451728E-2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20.867281411</v>
      </c>
      <c r="E142" s="10">
        <f t="shared" si="159"/>
        <v>15.982108697419401</v>
      </c>
      <c r="F142" s="7" t="s">
        <v>83</v>
      </c>
      <c r="G142" s="1">
        <v>7</v>
      </c>
      <c r="H142" s="9">
        <f t="shared" si="141"/>
        <v>20.867281411</v>
      </c>
      <c r="I142" s="9">
        <f t="shared" si="142"/>
        <v>294.017281411</v>
      </c>
      <c r="J142" s="9">
        <f t="shared" si="143"/>
        <v>0.21874560444355012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4.3721671232499952</v>
      </c>
      <c r="P142" s="9">
        <f t="shared" si="146"/>
        <v>0.95639234010353791</v>
      </c>
      <c r="Q142" s="12">
        <f t="shared" si="147"/>
        <v>0.24866200842691988</v>
      </c>
      <c r="R142" s="9">
        <f t="shared" si="148"/>
        <v>0.19735245833333334</v>
      </c>
      <c r="S142" s="13">
        <f t="shared" si="149"/>
        <v>1.2599894145069295</v>
      </c>
      <c r="T142" s="2">
        <f t="shared" si="150"/>
        <v>0.01</v>
      </c>
      <c r="U142" s="14">
        <f t="shared" si="151"/>
        <v>1.2599894145069295E-2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2.2549894145069298E-2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23.989707776128999</v>
      </c>
      <c r="E143" s="10">
        <f t="shared" si="159"/>
        <v>20.867281411</v>
      </c>
      <c r="F143" s="7" t="s">
        <v>83</v>
      </c>
      <c r="G143" s="1">
        <v>8</v>
      </c>
      <c r="H143" s="9">
        <f t="shared" si="141"/>
        <v>23.989707776128999</v>
      </c>
      <c r="I143" s="9">
        <f t="shared" si="142"/>
        <v>297.139707776129</v>
      </c>
      <c r="J143" s="9">
        <f t="shared" si="143"/>
        <v>0.30979338212016411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4.1748226998131237</v>
      </c>
      <c r="P143" s="9">
        <f t="shared" si="146"/>
        <v>1.2933324439271423</v>
      </c>
      <c r="Q143" s="12">
        <f t="shared" si="147"/>
        <v>0.336266435421057</v>
      </c>
      <c r="R143" s="9">
        <f t="shared" si="148"/>
        <v>0.19735245833333334</v>
      </c>
      <c r="S143" s="13">
        <f t="shared" si="149"/>
        <v>1.7038877461211779</v>
      </c>
      <c r="T143" s="2">
        <f t="shared" si="150"/>
        <v>0.01</v>
      </c>
      <c r="U143" s="14">
        <f t="shared" si="151"/>
        <v>1.7038877461211778E-2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2.6988877461211778E-2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21.903329170967702</v>
      </c>
      <c r="E144" s="10">
        <f t="shared" si="159"/>
        <v>23.989707776128999</v>
      </c>
      <c r="F144" s="7" t="s">
        <v>83</v>
      </c>
      <c r="G144" s="1">
        <v>9</v>
      </c>
      <c r="H144" s="9">
        <f t="shared" si="141"/>
        <v>21.903329170967702</v>
      </c>
      <c r="I144" s="9">
        <f t="shared" si="142"/>
        <v>295.05332917096769</v>
      </c>
      <c r="J144" s="9">
        <f t="shared" si="143"/>
        <v>0.24572033028945134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3.640538172552648</v>
      </c>
      <c r="P144" s="9">
        <f t="shared" si="146"/>
        <v>0.89455424219099222</v>
      </c>
      <c r="Q144" s="12">
        <f t="shared" si="147"/>
        <v>0.23258410296965798</v>
      </c>
      <c r="R144" s="9">
        <f t="shared" si="148"/>
        <v>0.19735245833333334</v>
      </c>
      <c r="S144" s="13">
        <f t="shared" si="149"/>
        <v>1.1785214379078952</v>
      </c>
      <c r="T144" s="2">
        <f t="shared" si="150"/>
        <v>0.01</v>
      </c>
      <c r="U144" s="14">
        <f t="shared" si="151"/>
        <v>1.1785214379078953E-2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2.1735214379078951E-2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18.019977964233298</v>
      </c>
      <c r="E145" s="10">
        <f t="shared" si="159"/>
        <v>21.903329170967702</v>
      </c>
      <c r="F145" s="7" t="s">
        <v>83</v>
      </c>
      <c r="G145" s="1">
        <v>10</v>
      </c>
      <c r="H145" s="9">
        <f t="shared" si="141"/>
        <v>18.019977964233298</v>
      </c>
      <c r="I145" s="9">
        <f t="shared" si="142"/>
        <v>291.16997796423328</v>
      </c>
      <c r="J145" s="9">
        <f t="shared" si="143"/>
        <v>0.15823317669435616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3.5050318470283228</v>
      </c>
      <c r="P145" s="9">
        <f t="shared" si="146"/>
        <v>0.55461232357017809</v>
      </c>
      <c r="Q145" s="12">
        <f t="shared" si="147"/>
        <v>0.1441992041282463</v>
      </c>
      <c r="R145" s="9">
        <f t="shared" si="148"/>
        <v>0.19735245833333334</v>
      </c>
      <c r="S145" s="13">
        <f t="shared" si="149"/>
        <v>0.7306683957525888</v>
      </c>
      <c r="T145" s="2">
        <f t="shared" si="150"/>
        <v>0.01</v>
      </c>
      <c r="U145" s="14">
        <f t="shared" si="151"/>
        <v>7.306683957525888E-3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1.7256683957525887E-2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11.698974548774199</v>
      </c>
      <c r="E146" s="10">
        <f t="shared" si="159"/>
        <v>18.019977964233298</v>
      </c>
      <c r="F146" s="7" t="s">
        <v>83</v>
      </c>
      <c r="G146" s="1">
        <v>11</v>
      </c>
      <c r="H146" s="9">
        <f t="shared" si="141"/>
        <v>11.698974548774199</v>
      </c>
      <c r="I146" s="9">
        <f t="shared" si="142"/>
        <v>284.84897454877415</v>
      </c>
      <c r="J146" s="9">
        <f t="shared" si="143"/>
        <v>7.5339695512974897E-2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3.7094674401248113</v>
      </c>
      <c r="P146" s="9">
        <f t="shared" si="146"/>
        <v>0.27947014745429771</v>
      </c>
      <c r="Q146" s="12">
        <f t="shared" si="147"/>
        <v>7.2662238338117413E-2</v>
      </c>
      <c r="R146" s="9">
        <f t="shared" si="148"/>
        <v>0.19735245833333334</v>
      </c>
      <c r="S146" s="13">
        <f t="shared" si="149"/>
        <v>0.36818511890735628</v>
      </c>
      <c r="T146" s="2">
        <f t="shared" si="150"/>
        <v>0.01</v>
      </c>
      <c r="U146" s="14">
        <f t="shared" si="151"/>
        <v>3.6818511890735627E-3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9.1718511890735641E-3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5.9834159400000004</v>
      </c>
      <c r="E147" s="10">
        <f t="shared" si="159"/>
        <v>11.698974548774199</v>
      </c>
      <c r="F147" s="7" t="s">
        <v>85</v>
      </c>
      <c r="G147" s="1">
        <v>12</v>
      </c>
      <c r="H147" s="9">
        <f t="shared" si="141"/>
        <v>5.9834159400000004</v>
      </c>
      <c r="I147" s="9">
        <f t="shared" si="142"/>
        <v>279.13341593999996</v>
      </c>
      <c r="J147" s="9">
        <f t="shared" si="143"/>
        <v>3.7415605676827335E-2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4.1890452093371806</v>
      </c>
      <c r="P147" s="9">
        <f t="shared" si="146"/>
        <v>0.15673566371496256</v>
      </c>
      <c r="Q147" s="12">
        <f t="shared" si="147"/>
        <v>4.0751272565890263E-2</v>
      </c>
      <c r="R147" s="9">
        <f t="shared" si="148"/>
        <v>0.19735245833333334</v>
      </c>
      <c r="S147" s="13">
        <f t="shared" si="149"/>
        <v>0.20648981477119643</v>
      </c>
      <c r="T147" s="2">
        <f t="shared" si="150"/>
        <v>0.01</v>
      </c>
      <c r="U147" s="14">
        <f t="shared" si="151"/>
        <v>2.0648981477119645E-3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7.5548981477119642E-3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-2.3085981619354801</v>
      </c>
      <c r="E148" s="10">
        <f t="shared" si="159"/>
        <v>5.9834159400000004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463358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34053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393927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580393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6937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1614780.7111347455</v>
      </c>
      <c r="J13" s="6" t="s">
        <v>37</v>
      </c>
      <c r="K13" s="6">
        <f>I13/(10000*1000)</f>
        <v>0.16147807111347456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0.69410592783870895</v>
      </c>
      <c r="E26" s="7"/>
      <c r="F26" s="7"/>
      <c r="G26" s="1">
        <v>1</v>
      </c>
      <c r="H26" s="9">
        <f t="shared" ref="H26:H37" si="0">E27</f>
        <v>0.69410592783870895</v>
      </c>
      <c r="I26" s="9">
        <f t="shared" ref="I26:I37" si="1">H26+273.15</f>
        <v>273.84410592783871</v>
      </c>
      <c r="J26" s="9">
        <f t="shared" ref="J26:J37" si="2">EXP(($C$15*(I26-$C$13))/($C$16*I26*$C$13))</f>
        <v>1.9074200653158839E-2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0.77311729702772891</v>
      </c>
      <c r="Q26" s="12">
        <f t="shared" ref="Q26:Q37" si="6">P26*$B$28</f>
        <v>7.7311729702772891E-2</v>
      </c>
      <c r="R26" s="9">
        <f t="shared" ref="R26:R37" si="7">L26*$B$28</f>
        <v>4.0532094166666672</v>
      </c>
      <c r="S26" s="13">
        <f t="shared" ref="S26:S37" si="8">Q26/R26</f>
        <v>1.9074200653158836E-2</v>
      </c>
      <c r="T26" s="2">
        <f t="shared" ref="T26:T37" si="9">$B$27/100</f>
        <v>0.34</v>
      </c>
      <c r="U26" s="14">
        <f t="shared" ref="U26:U37" si="10">S26*T26</f>
        <v>6.4852282220740042E-3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1.9385228222074002E-2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-1.72782068164516</v>
      </c>
      <c r="E27" s="10">
        <f t="shared" ref="E27:E38" si="18">D26</f>
        <v>0.69410592783870895</v>
      </c>
      <c r="F27" s="7" t="s">
        <v>83</v>
      </c>
      <c r="G27" s="1">
        <v>2</v>
      </c>
      <c r="H27" s="9">
        <f t="shared" si="0"/>
        <v>-1.72782068164516</v>
      </c>
      <c r="I27" s="9">
        <f t="shared" si="1"/>
        <v>271.42217931835484</v>
      </c>
      <c r="J27" s="9">
        <f t="shared" si="2"/>
        <v>1.3888586652281416E-2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80.29107103630561</v>
      </c>
      <c r="P27" s="9">
        <f t="shared" si="5"/>
        <v>1.115129497492213</v>
      </c>
      <c r="Q27" s="12">
        <f t="shared" si="6"/>
        <v>0.11151294974922131</v>
      </c>
      <c r="R27" s="9">
        <f t="shared" si="7"/>
        <v>4.0532094166666672</v>
      </c>
      <c r="S27" s="13">
        <f t="shared" si="8"/>
        <v>2.751225961596843E-2</v>
      </c>
      <c r="T27" s="2">
        <f t="shared" si="9"/>
        <v>0.34</v>
      </c>
      <c r="U27" s="14">
        <f t="shared" si="10"/>
        <v>9.3541682694292666E-3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2.2254168269429268E-2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-6.0159113660344801</v>
      </c>
      <c r="E28" s="10">
        <f t="shared" si="18"/>
        <v>-1.72782068164516</v>
      </c>
      <c r="F28" s="7" t="s">
        <v>83</v>
      </c>
      <c r="G28" s="1">
        <v>3</v>
      </c>
      <c r="H28" s="9">
        <f t="shared" si="0"/>
        <v>-6.0159113660344801</v>
      </c>
      <c r="I28" s="9">
        <f t="shared" si="1"/>
        <v>267.13408863396552</v>
      </c>
      <c r="J28" s="9">
        <f t="shared" si="2"/>
        <v>7.8085796701266195E-3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119.70803570548006</v>
      </c>
      <c r="P28" s="9">
        <f t="shared" si="5"/>
        <v>0.93474973396060301</v>
      </c>
      <c r="Q28" s="12">
        <f t="shared" si="6"/>
        <v>9.3474973396060312E-2</v>
      </c>
      <c r="R28" s="9">
        <f t="shared" si="7"/>
        <v>4.0532094166666672</v>
      </c>
      <c r="S28" s="13">
        <f t="shared" si="8"/>
        <v>2.3061964923819189E-2</v>
      </c>
      <c r="T28" s="2">
        <f t="shared" si="9"/>
        <v>0.34</v>
      </c>
      <c r="U28" s="14">
        <f t="shared" si="10"/>
        <v>7.8410680740985238E-3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2.0741068074098524E-2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4.85897773954839</v>
      </c>
      <c r="E29" s="10">
        <f t="shared" si="18"/>
        <v>-6.0159113660344801</v>
      </c>
      <c r="F29" s="7" t="s">
        <v>83</v>
      </c>
      <c r="G29" s="1">
        <v>4</v>
      </c>
      <c r="H29" s="9">
        <f t="shared" si="0"/>
        <v>4.85897773954839</v>
      </c>
      <c r="I29" s="9">
        <f t="shared" si="1"/>
        <v>278.00897773954836</v>
      </c>
      <c r="J29" s="9">
        <f t="shared" si="2"/>
        <v>3.2492293112198936E-2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159.30538013818611</v>
      </c>
      <c r="P29" s="9">
        <f t="shared" si="5"/>
        <v>5.1761971058002176</v>
      </c>
      <c r="Q29" s="12">
        <f t="shared" si="6"/>
        <v>0.51761971058002176</v>
      </c>
      <c r="R29" s="9">
        <f t="shared" si="7"/>
        <v>4.0532094166666672</v>
      </c>
      <c r="S29" s="13">
        <f t="shared" si="8"/>
        <v>0.12770613540262343</v>
      </c>
      <c r="T29" s="2">
        <f t="shared" si="9"/>
        <v>0.34</v>
      </c>
      <c r="U29" s="14">
        <f t="shared" si="10"/>
        <v>4.3420086036891972E-2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5.6320086036891974E-2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9.5392151840999997</v>
      </c>
      <c r="E30" s="10">
        <f t="shared" si="18"/>
        <v>4.85897773954839</v>
      </c>
      <c r="F30" s="7" t="s">
        <v>83</v>
      </c>
      <c r="G30" s="1">
        <v>5</v>
      </c>
      <c r="H30" s="9">
        <f t="shared" si="0"/>
        <v>9.5392151840999997</v>
      </c>
      <c r="I30" s="9">
        <f t="shared" si="1"/>
        <v>282.68921518409996</v>
      </c>
      <c r="J30" s="9">
        <f t="shared" si="2"/>
        <v>5.8023774481116057E-2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146.4227238807666</v>
      </c>
      <c r="O30" s="9">
        <f t="shared" si="19"/>
        <v>48.238553318285966</v>
      </c>
      <c r="P30" s="9">
        <f t="shared" si="5"/>
        <v>2.7989829390355174</v>
      </c>
      <c r="Q30" s="12">
        <f t="shared" si="6"/>
        <v>0.27989829390355175</v>
      </c>
      <c r="R30" s="9">
        <f t="shared" si="7"/>
        <v>4.0532094166666672</v>
      </c>
      <c r="S30" s="13">
        <f t="shared" si="8"/>
        <v>6.9055966551498413E-2</v>
      </c>
      <c r="T30" s="2">
        <f t="shared" si="9"/>
        <v>0.34</v>
      </c>
      <c r="U30" s="14">
        <f t="shared" si="10"/>
        <v>2.3479028627509464E-2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3.6379028627509462E-2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14.675068362129</v>
      </c>
      <c r="E31" s="10">
        <f t="shared" si="18"/>
        <v>9.5392151840999997</v>
      </c>
      <c r="F31" s="7" t="s">
        <v>85</v>
      </c>
      <c r="G31" s="1">
        <v>6</v>
      </c>
      <c r="H31" s="9">
        <f t="shared" si="0"/>
        <v>14.675068362129</v>
      </c>
      <c r="I31" s="9">
        <f t="shared" si="1"/>
        <v>287.825068362129</v>
      </c>
      <c r="J31" s="9">
        <f t="shared" si="2"/>
        <v>0.10728082540254635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85.971664545917122</v>
      </c>
      <c r="P31" s="9">
        <f t="shared" si="5"/>
        <v>9.2231111337168201</v>
      </c>
      <c r="Q31" s="12">
        <f t="shared" si="6"/>
        <v>0.92231111337168203</v>
      </c>
      <c r="R31" s="9">
        <f t="shared" si="7"/>
        <v>4.0532094166666672</v>
      </c>
      <c r="S31" s="13">
        <f t="shared" si="8"/>
        <v>0.22755081678710415</v>
      </c>
      <c r="T31" s="2">
        <f t="shared" si="9"/>
        <v>0.34</v>
      </c>
      <c r="U31" s="14">
        <f t="shared" si="10"/>
        <v>7.7367277707615423E-2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9.0267277707615418E-2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18.0208437233333</v>
      </c>
      <c r="E32" s="10">
        <f t="shared" si="18"/>
        <v>14.675068362129</v>
      </c>
      <c r="F32" s="7" t="s">
        <v>83</v>
      </c>
      <c r="G32" s="1">
        <v>7</v>
      </c>
      <c r="H32" s="9">
        <f t="shared" si="0"/>
        <v>18.0208437233333</v>
      </c>
      <c r="I32" s="9">
        <f t="shared" si="1"/>
        <v>291.17084372333329</v>
      </c>
      <c r="J32" s="9">
        <f t="shared" si="2"/>
        <v>0.15824891063434618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117.28064757886696</v>
      </c>
      <c r="P32" s="9">
        <f t="shared" si="5"/>
        <v>18.559534717846365</v>
      </c>
      <c r="Q32" s="12">
        <f t="shared" si="6"/>
        <v>1.8559534717846367</v>
      </c>
      <c r="R32" s="9">
        <f t="shared" si="7"/>
        <v>4.0532094166666672</v>
      </c>
      <c r="S32" s="13">
        <f t="shared" si="8"/>
        <v>0.45789725646866786</v>
      </c>
      <c r="T32" s="2">
        <f t="shared" si="9"/>
        <v>0.34</v>
      </c>
      <c r="U32" s="14">
        <f t="shared" si="10"/>
        <v>0.15568506719934708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0.18133506719934708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19.969649510967699</v>
      </c>
      <c r="E33" s="10">
        <f t="shared" si="18"/>
        <v>18.0208437233333</v>
      </c>
      <c r="F33" s="7" t="s">
        <v>83</v>
      </c>
      <c r="G33" s="1">
        <v>8</v>
      </c>
      <c r="H33" s="9">
        <f t="shared" si="0"/>
        <v>19.969649510967699</v>
      </c>
      <c r="I33" s="9">
        <f t="shared" si="1"/>
        <v>293.11964951096769</v>
      </c>
      <c r="J33" s="9">
        <f t="shared" si="2"/>
        <v>0.19764961043487622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139.25320702768727</v>
      </c>
      <c r="P33" s="9">
        <f t="shared" si="5"/>
        <v>27.523342120829557</v>
      </c>
      <c r="Q33" s="12">
        <f t="shared" si="6"/>
        <v>2.7523342120829559</v>
      </c>
      <c r="R33" s="9">
        <f t="shared" si="7"/>
        <v>4.0532094166666672</v>
      </c>
      <c r="S33" s="13">
        <f t="shared" si="8"/>
        <v>0.6790505816860698</v>
      </c>
      <c r="T33" s="2">
        <f t="shared" si="9"/>
        <v>0.34</v>
      </c>
      <c r="U33" s="14">
        <f t="shared" si="10"/>
        <v>0.23087719777326374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0.25652719777326372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19.142340573225798</v>
      </c>
      <c r="E34" s="10">
        <f t="shared" si="18"/>
        <v>19.969649510967699</v>
      </c>
      <c r="F34" s="7" t="s">
        <v>83</v>
      </c>
      <c r="G34" s="1">
        <v>9</v>
      </c>
      <c r="H34" s="9">
        <f t="shared" si="0"/>
        <v>19.142340573225798</v>
      </c>
      <c r="I34" s="9">
        <f t="shared" si="1"/>
        <v>292.29234057322577</v>
      </c>
      <c r="J34" s="9">
        <f t="shared" si="2"/>
        <v>0.17991340129801411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152.26195907352437</v>
      </c>
      <c r="P34" s="9">
        <f t="shared" si="5"/>
        <v>27.393966945216789</v>
      </c>
      <c r="Q34" s="12">
        <f t="shared" si="6"/>
        <v>2.739396694521679</v>
      </c>
      <c r="R34" s="9">
        <f t="shared" si="7"/>
        <v>4.0532094166666672</v>
      </c>
      <c r="S34" s="13">
        <f t="shared" si="8"/>
        <v>0.675858662337398</v>
      </c>
      <c r="T34" s="2">
        <f t="shared" si="9"/>
        <v>0.34</v>
      </c>
      <c r="U34" s="14">
        <f t="shared" si="10"/>
        <v>0.22979194519471532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0.2554419451947153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15.104500974800001</v>
      </c>
      <c r="E35" s="10">
        <f t="shared" si="18"/>
        <v>19.142340573225798</v>
      </c>
      <c r="F35" s="7" t="s">
        <v>83</v>
      </c>
      <c r="G35" s="1">
        <v>10</v>
      </c>
      <c r="H35" s="9">
        <f t="shared" si="0"/>
        <v>15.104500974800001</v>
      </c>
      <c r="I35" s="9">
        <f t="shared" si="1"/>
        <v>288.25450097479995</v>
      </c>
      <c r="J35" s="9">
        <f t="shared" si="2"/>
        <v>0.11282603216638218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165.40008629497424</v>
      </c>
      <c r="P35" s="9">
        <f t="shared" si="5"/>
        <v>18.66143545663915</v>
      </c>
      <c r="Q35" s="12">
        <f t="shared" si="6"/>
        <v>1.866143545663915</v>
      </c>
      <c r="R35" s="9">
        <f t="shared" si="7"/>
        <v>4.0532094166666672</v>
      </c>
      <c r="S35" s="13">
        <f t="shared" si="8"/>
        <v>0.46041133181779176</v>
      </c>
      <c r="T35" s="2">
        <f t="shared" si="9"/>
        <v>0.34</v>
      </c>
      <c r="U35" s="14">
        <f t="shared" si="10"/>
        <v>0.15653985281804922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0.18218985281804922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8.7405114585483901</v>
      </c>
      <c r="E36" s="10">
        <f t="shared" si="18"/>
        <v>15.104500974800001</v>
      </c>
      <c r="F36" s="7" t="s">
        <v>83</v>
      </c>
      <c r="G36" s="1">
        <v>11</v>
      </c>
      <c r="H36" s="9">
        <f t="shared" si="0"/>
        <v>8.7405114585483901</v>
      </c>
      <c r="I36" s="9">
        <f t="shared" si="1"/>
        <v>281.89051145854836</v>
      </c>
      <c r="J36" s="9">
        <f t="shared" si="2"/>
        <v>5.2628688509761448E-2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139.40171829641835</v>
      </c>
      <c r="O36" s="9">
        <f t="shared" si="19"/>
        <v>47.869026708583419</v>
      </c>
      <c r="P36" s="9">
        <f t="shared" si="5"/>
        <v>2.5192840959114879</v>
      </c>
      <c r="Q36" s="12">
        <f t="shared" si="6"/>
        <v>0.25192840959114882</v>
      </c>
      <c r="R36" s="9">
        <f t="shared" si="7"/>
        <v>4.0532094166666672</v>
      </c>
      <c r="S36" s="13">
        <f t="shared" si="8"/>
        <v>6.2155290707464381E-2</v>
      </c>
      <c r="T36" s="2">
        <f t="shared" si="9"/>
        <v>0.34</v>
      </c>
      <c r="U36" s="14">
        <f t="shared" si="10"/>
        <v>2.1132798840537891E-2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3.4032798840537892E-2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5.5646691685666703</v>
      </c>
      <c r="E37" s="10">
        <f t="shared" si="18"/>
        <v>8.7405114585483901</v>
      </c>
      <c r="F37" s="7" t="s">
        <v>85</v>
      </c>
      <c r="G37" s="1">
        <v>12</v>
      </c>
      <c r="H37" s="9">
        <f t="shared" si="0"/>
        <v>5.5646691685666703</v>
      </c>
      <c r="I37" s="9">
        <f t="shared" si="1"/>
        <v>278.71466916856667</v>
      </c>
      <c r="J37" s="9">
        <f t="shared" si="2"/>
        <v>3.5505234053091778E-2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85.881836779338599</v>
      </c>
      <c r="P37" s="9">
        <f t="shared" si="5"/>
        <v>3.0492547157598429</v>
      </c>
      <c r="Q37" s="12">
        <f t="shared" si="6"/>
        <v>0.30492547157598432</v>
      </c>
      <c r="R37" s="9">
        <f t="shared" si="7"/>
        <v>4.0532094166666672</v>
      </c>
      <c r="S37" s="13">
        <f t="shared" si="8"/>
        <v>7.5230623496072166E-2</v>
      </c>
      <c r="T37" s="2">
        <f t="shared" si="9"/>
        <v>0.34</v>
      </c>
      <c r="U37" s="14">
        <f t="shared" si="10"/>
        <v>2.5578411988664538E-2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3.8478411988664536E-2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-2.8099322126129</v>
      </c>
      <c r="E38" s="10">
        <f t="shared" si="18"/>
        <v>5.5646691685666703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0.69410592783870895</v>
      </c>
      <c r="E42" s="7"/>
      <c r="F42" s="7"/>
      <c r="G42" s="1">
        <v>1</v>
      </c>
      <c r="H42" s="9">
        <f t="shared" ref="H42:H53" si="20">E43</f>
        <v>0.69410592783870895</v>
      </c>
      <c r="I42" s="9">
        <f t="shared" ref="I42:I53" si="21">H42+273.15</f>
        <v>273.84410592783871</v>
      </c>
      <c r="J42" s="9">
        <f t="shared" ref="J42:J53" si="22">EXP(($C$15*(I42-$C$13))/($C$16*I42*$C$13))</f>
        <v>1.9074200653158839E-2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1.12263592219248</v>
      </c>
      <c r="Q42" s="12">
        <f t="shared" ref="Q42:Q53" si="26">P42*$B$44</f>
        <v>0.26943262132619517</v>
      </c>
      <c r="R42" s="9">
        <f t="shared" ref="R42:R53" si="27">L42*$B$44</f>
        <v>14.125500000000001</v>
      </c>
      <c r="S42" s="13">
        <f t="shared" ref="S42:S53" si="28">Q42/R42</f>
        <v>1.9074200653158836E-2</v>
      </c>
      <c r="T42" s="2">
        <f t="shared" ref="T42:T53" si="29">$B$43/100</f>
        <v>0.43</v>
      </c>
      <c r="U42" s="14">
        <f t="shared" ref="U42:U53" si="30">S42*T42</f>
        <v>8.2019062808582986E-3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1.6621906280858297E-2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38613.166666666664</v>
      </c>
      <c r="AU42" s="1">
        <f t="shared" ref="AU42:AU53" si="38">AT42*10000*AS42*0.67*AR42*AQ42</f>
        <v>141262349.58047521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-1.72782068164516</v>
      </c>
      <c r="E43" s="10">
        <f t="shared" ref="E43:E54" si="39">D42</f>
        <v>0.69410592783870895</v>
      </c>
      <c r="F43" s="7" t="s">
        <v>83</v>
      </c>
      <c r="G43" s="1">
        <v>2</v>
      </c>
      <c r="H43" s="9">
        <f t="shared" si="20"/>
        <v>-1.72782068164516</v>
      </c>
      <c r="I43" s="9">
        <f t="shared" si="21"/>
        <v>271.42217931835484</v>
      </c>
      <c r="J43" s="9">
        <f t="shared" si="22"/>
        <v>1.3888586652281416E-2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116.58986407780752</v>
      </c>
      <c r="P43" s="9">
        <f t="shared" si="25"/>
        <v>1.6192684300223421</v>
      </c>
      <c r="Q43" s="12">
        <f t="shared" si="26"/>
        <v>0.38862442320536211</v>
      </c>
      <c r="R43" s="9">
        <f t="shared" si="27"/>
        <v>14.125500000000001</v>
      </c>
      <c r="S43" s="13">
        <f t="shared" si="28"/>
        <v>2.7512259615968433E-2</v>
      </c>
      <c r="T43" s="2">
        <f t="shared" si="29"/>
        <v>0.43</v>
      </c>
      <c r="U43" s="14">
        <f t="shared" si="30"/>
        <v>1.1830271634866427E-2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2.0250271634866424E-2</v>
      </c>
      <c r="AR43" s="9">
        <f t="shared" si="35"/>
        <v>136.875</v>
      </c>
      <c r="AS43" s="1">
        <f t="shared" si="36"/>
        <v>0.24</v>
      </c>
      <c r="AT43" s="1">
        <f t="shared" si="37"/>
        <v>38613.166666666664</v>
      </c>
      <c r="AU43" s="1">
        <f t="shared" si="38"/>
        <v>172098248.08592114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-6.0159113660344801</v>
      </c>
      <c r="E44" s="10">
        <f t="shared" si="39"/>
        <v>-1.72782068164516</v>
      </c>
      <c r="F44" s="7" t="s">
        <v>83</v>
      </c>
      <c r="G44" s="1">
        <v>3</v>
      </c>
      <c r="H44" s="9">
        <f t="shared" si="20"/>
        <v>-6.0159113660344801</v>
      </c>
      <c r="I44" s="9">
        <f t="shared" si="21"/>
        <v>267.13408863396552</v>
      </c>
      <c r="J44" s="9">
        <f t="shared" si="22"/>
        <v>7.8085796701266195E-3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173.82684564778518</v>
      </c>
      <c r="P44" s="9">
        <f t="shared" si="25"/>
        <v>1.3573407730475331</v>
      </c>
      <c r="Q44" s="12">
        <f t="shared" si="26"/>
        <v>0.32576178553140794</v>
      </c>
      <c r="R44" s="9">
        <f t="shared" si="27"/>
        <v>14.125500000000001</v>
      </c>
      <c r="S44" s="13">
        <f t="shared" si="28"/>
        <v>2.3061964923819189E-2</v>
      </c>
      <c r="T44" s="2">
        <f t="shared" si="29"/>
        <v>0.43</v>
      </c>
      <c r="U44" s="14">
        <f t="shared" si="30"/>
        <v>9.9166449172422514E-3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1.833664491724225E-2</v>
      </c>
      <c r="AR44" s="9">
        <f t="shared" si="35"/>
        <v>136.875</v>
      </c>
      <c r="AS44" s="1">
        <f t="shared" si="36"/>
        <v>0.24</v>
      </c>
      <c r="AT44" s="1">
        <f t="shared" si="37"/>
        <v>38613.166666666664</v>
      </c>
      <c r="AU44" s="1">
        <f t="shared" si="38"/>
        <v>155835167.19832966</v>
      </c>
    </row>
    <row r="45" spans="1:48" x14ac:dyDescent="0.15">
      <c r="C45" s="7">
        <v>3</v>
      </c>
      <c r="D45" s="8">
        <v>4.85897773954839</v>
      </c>
      <c r="E45" s="10">
        <f t="shared" si="39"/>
        <v>-6.0159113660344801</v>
      </c>
      <c r="F45" s="7" t="s">
        <v>83</v>
      </c>
      <c r="G45" s="1">
        <v>4</v>
      </c>
      <c r="H45" s="9">
        <f t="shared" si="20"/>
        <v>4.85897773954839</v>
      </c>
      <c r="I45" s="9">
        <f t="shared" si="21"/>
        <v>278.00897773954836</v>
      </c>
      <c r="J45" s="9">
        <f t="shared" si="22"/>
        <v>3.2492293112198936E-2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231.32575487473767</v>
      </c>
      <c r="P45" s="9">
        <f t="shared" si="25"/>
        <v>7.5163042317906585</v>
      </c>
      <c r="Q45" s="12">
        <f t="shared" si="26"/>
        <v>1.803913015629758</v>
      </c>
      <c r="R45" s="9">
        <f t="shared" si="27"/>
        <v>14.125500000000001</v>
      </c>
      <c r="S45" s="13">
        <f t="shared" si="28"/>
        <v>0.12770613540262349</v>
      </c>
      <c r="T45" s="2">
        <f t="shared" si="29"/>
        <v>0.43</v>
      </c>
      <c r="U45" s="14">
        <f t="shared" si="30"/>
        <v>5.49136382231281E-2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6.3333638223128111E-2</v>
      </c>
      <c r="AR45" s="9">
        <f t="shared" si="35"/>
        <v>136.875</v>
      </c>
      <c r="AS45" s="1">
        <f t="shared" si="36"/>
        <v>0.24</v>
      </c>
      <c r="AT45" s="1">
        <f t="shared" si="37"/>
        <v>38613.166666666664</v>
      </c>
      <c r="AU45" s="1">
        <f t="shared" si="38"/>
        <v>538245035.90071356</v>
      </c>
    </row>
    <row r="46" spans="1:48" x14ac:dyDescent="0.15">
      <c r="C46" s="7">
        <v>4</v>
      </c>
      <c r="D46" s="8">
        <v>9.5392151840999997</v>
      </c>
      <c r="E46" s="10">
        <f t="shared" si="39"/>
        <v>4.85897773954839</v>
      </c>
      <c r="F46" s="7" t="s">
        <v>83</v>
      </c>
      <c r="G46" s="1">
        <v>5</v>
      </c>
      <c r="H46" s="9">
        <f t="shared" si="20"/>
        <v>9.5392151840999997</v>
      </c>
      <c r="I46" s="9">
        <f t="shared" si="21"/>
        <v>282.68921518409996</v>
      </c>
      <c r="J46" s="9">
        <f t="shared" si="22"/>
        <v>5.8023774481116057E-2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212.61897811079965</v>
      </c>
      <c r="O46" s="9">
        <f t="shared" si="40"/>
        <v>70.046722532147356</v>
      </c>
      <c r="P46" s="9">
        <f t="shared" si="25"/>
        <v>4.064375231346629</v>
      </c>
      <c r="Q46" s="12">
        <f t="shared" si="26"/>
        <v>0.97545005552319097</v>
      </c>
      <c r="R46" s="9">
        <f t="shared" si="27"/>
        <v>14.125500000000001</v>
      </c>
      <c r="S46" s="13">
        <f t="shared" si="28"/>
        <v>6.9055966551498427E-2</v>
      </c>
      <c r="T46" s="2">
        <f t="shared" si="29"/>
        <v>0.43</v>
      </c>
      <c r="U46" s="14">
        <f t="shared" si="30"/>
        <v>2.9694065617144324E-2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3.8114065617144324E-2</v>
      </c>
      <c r="AR46" s="9">
        <f t="shared" si="35"/>
        <v>136.875</v>
      </c>
      <c r="AS46" s="1">
        <f t="shared" si="36"/>
        <v>0.24</v>
      </c>
      <c r="AT46" s="1">
        <f t="shared" si="37"/>
        <v>38613.166666666664</v>
      </c>
      <c r="AU46" s="1">
        <f t="shared" si="38"/>
        <v>323914860.91715568</v>
      </c>
    </row>
    <row r="47" spans="1:48" x14ac:dyDescent="0.15">
      <c r="C47" s="7">
        <v>5</v>
      </c>
      <c r="D47" s="8">
        <v>14.675068362129</v>
      </c>
      <c r="E47" s="10">
        <f t="shared" si="39"/>
        <v>9.5392151840999997</v>
      </c>
      <c r="F47" s="7" t="s">
        <v>85</v>
      </c>
      <c r="G47" s="1">
        <v>6</v>
      </c>
      <c r="H47" s="9">
        <f t="shared" si="20"/>
        <v>14.675068362129</v>
      </c>
      <c r="I47" s="9">
        <f t="shared" si="21"/>
        <v>287.825068362129</v>
      </c>
      <c r="J47" s="9">
        <f t="shared" si="22"/>
        <v>0.10728082540254635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124.83859730080074</v>
      </c>
      <c r="P47" s="9">
        <f t="shared" si="25"/>
        <v>13.392787760526</v>
      </c>
      <c r="Q47" s="12">
        <f t="shared" si="26"/>
        <v>3.21426906252624</v>
      </c>
      <c r="R47" s="9">
        <f t="shared" si="27"/>
        <v>14.125500000000001</v>
      </c>
      <c r="S47" s="13">
        <f t="shared" si="28"/>
        <v>0.22755081678710418</v>
      </c>
      <c r="T47" s="2">
        <f t="shared" si="29"/>
        <v>0.43</v>
      </c>
      <c r="U47" s="14">
        <f t="shared" si="30"/>
        <v>9.7846851218454794E-2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0.10626685121845481</v>
      </c>
      <c r="AR47" s="9">
        <f t="shared" si="35"/>
        <v>136.875</v>
      </c>
      <c r="AS47" s="1">
        <f t="shared" si="36"/>
        <v>0.24</v>
      </c>
      <c r="AT47" s="1">
        <f t="shared" si="37"/>
        <v>38613.166666666664</v>
      </c>
      <c r="AU47" s="1">
        <f t="shared" si="38"/>
        <v>903115733.65835202</v>
      </c>
    </row>
    <row r="48" spans="1:48" x14ac:dyDescent="0.15">
      <c r="C48" s="7">
        <v>6</v>
      </c>
      <c r="D48" s="8">
        <v>18.0208437233333</v>
      </c>
      <c r="E48" s="10">
        <f t="shared" si="39"/>
        <v>14.675068362129</v>
      </c>
      <c r="F48" s="7" t="s">
        <v>83</v>
      </c>
      <c r="G48" s="1">
        <v>7</v>
      </c>
      <c r="H48" s="9">
        <f t="shared" si="20"/>
        <v>18.0208437233333</v>
      </c>
      <c r="I48" s="9">
        <f t="shared" si="21"/>
        <v>291.17084372333329</v>
      </c>
      <c r="J48" s="9">
        <f t="shared" si="22"/>
        <v>0.15824891063434618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170.30205954027474</v>
      </c>
      <c r="P48" s="9">
        <f t="shared" si="25"/>
        <v>26.95011540103404</v>
      </c>
      <c r="Q48" s="12">
        <f t="shared" si="26"/>
        <v>6.4680276962481695</v>
      </c>
      <c r="R48" s="9">
        <f t="shared" si="27"/>
        <v>14.125500000000001</v>
      </c>
      <c r="S48" s="13">
        <f t="shared" si="28"/>
        <v>0.45789725646866797</v>
      </c>
      <c r="T48" s="2">
        <f t="shared" si="29"/>
        <v>0.43</v>
      </c>
      <c r="U48" s="14">
        <f t="shared" si="30"/>
        <v>0.19689582028152722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0.21249582028152719</v>
      </c>
      <c r="AR48" s="9">
        <f t="shared" si="35"/>
        <v>136.875</v>
      </c>
      <c r="AS48" s="1">
        <f t="shared" si="36"/>
        <v>0.24</v>
      </c>
      <c r="AT48" s="1">
        <f t="shared" si="37"/>
        <v>38613.166666666664</v>
      </c>
      <c r="AU48" s="1">
        <f t="shared" si="38"/>
        <v>1805909523.3599718</v>
      </c>
    </row>
    <row r="49" spans="1:48" x14ac:dyDescent="0.15">
      <c r="C49" s="7">
        <v>7</v>
      </c>
      <c r="D49" s="8">
        <v>19.969649510967699</v>
      </c>
      <c r="E49" s="10">
        <f t="shared" si="39"/>
        <v>18.0208437233333</v>
      </c>
      <c r="F49" s="7" t="s">
        <v>83</v>
      </c>
      <c r="G49" s="1">
        <v>8</v>
      </c>
      <c r="H49" s="9">
        <f t="shared" si="20"/>
        <v>19.969649510967699</v>
      </c>
      <c r="I49" s="9">
        <f t="shared" si="21"/>
        <v>293.11964951096769</v>
      </c>
      <c r="J49" s="9">
        <f t="shared" si="22"/>
        <v>0.19764961043487622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202.20819413924067</v>
      </c>
      <c r="P49" s="9">
        <f t="shared" si="25"/>
        <v>39.966370798360742</v>
      </c>
      <c r="Q49" s="12">
        <f t="shared" si="26"/>
        <v>9.5919289916065775</v>
      </c>
      <c r="R49" s="9">
        <f t="shared" si="27"/>
        <v>14.125500000000001</v>
      </c>
      <c r="S49" s="13">
        <f t="shared" si="28"/>
        <v>0.67905058168606969</v>
      </c>
      <c r="T49" s="2">
        <f t="shared" si="29"/>
        <v>0.43</v>
      </c>
      <c r="U49" s="14">
        <f t="shared" si="30"/>
        <v>0.29199175012500994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0.30759175012500994</v>
      </c>
      <c r="AR49" s="9">
        <f t="shared" si="35"/>
        <v>136.875</v>
      </c>
      <c r="AS49" s="1">
        <f t="shared" si="36"/>
        <v>0.24</v>
      </c>
      <c r="AT49" s="1">
        <f t="shared" si="37"/>
        <v>38613.166666666664</v>
      </c>
      <c r="AU49" s="1">
        <f t="shared" si="38"/>
        <v>2614088456.5248356</v>
      </c>
    </row>
    <row r="50" spans="1:48" x14ac:dyDescent="0.15">
      <c r="C50" s="7">
        <v>8</v>
      </c>
      <c r="D50" s="8">
        <v>19.142340573225798</v>
      </c>
      <c r="E50" s="10">
        <f t="shared" si="39"/>
        <v>19.969649510967699</v>
      </c>
      <c r="F50" s="7" t="s">
        <v>83</v>
      </c>
      <c r="G50" s="1">
        <v>9</v>
      </c>
      <c r="H50" s="9">
        <f t="shared" si="20"/>
        <v>19.142340573225798</v>
      </c>
      <c r="I50" s="9">
        <f t="shared" si="21"/>
        <v>292.29234057322577</v>
      </c>
      <c r="J50" s="9">
        <f t="shared" si="22"/>
        <v>0.17991340129801411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221.09807334087992</v>
      </c>
      <c r="P50" s="9">
        <f t="shared" si="25"/>
        <v>39.778506395195485</v>
      </c>
      <c r="Q50" s="12">
        <f t="shared" si="26"/>
        <v>9.5468415348469158</v>
      </c>
      <c r="R50" s="9">
        <f t="shared" si="27"/>
        <v>14.125500000000001</v>
      </c>
      <c r="S50" s="13">
        <f t="shared" si="28"/>
        <v>0.675858662337398</v>
      </c>
      <c r="T50" s="2">
        <f t="shared" si="29"/>
        <v>0.43</v>
      </c>
      <c r="U50" s="14">
        <f t="shared" si="30"/>
        <v>0.29061922480508112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0.30621922480508112</v>
      </c>
      <c r="AR50" s="9">
        <f t="shared" si="35"/>
        <v>136.875</v>
      </c>
      <c r="AS50" s="1">
        <f t="shared" si="36"/>
        <v>0.24</v>
      </c>
      <c r="AT50" s="1">
        <f t="shared" si="37"/>
        <v>38613.166666666664</v>
      </c>
      <c r="AU50" s="1">
        <f t="shared" si="38"/>
        <v>2602423960.9925079</v>
      </c>
    </row>
    <row r="51" spans="1:48" x14ac:dyDescent="0.15">
      <c r="C51" s="7">
        <v>9</v>
      </c>
      <c r="D51" s="8">
        <v>15.104500974800001</v>
      </c>
      <c r="E51" s="10">
        <f t="shared" si="39"/>
        <v>19.142340573225798</v>
      </c>
      <c r="F51" s="7" t="s">
        <v>83</v>
      </c>
      <c r="G51" s="1">
        <v>10</v>
      </c>
      <c r="H51" s="9">
        <f t="shared" si="20"/>
        <v>15.104500974800001</v>
      </c>
      <c r="I51" s="9">
        <f t="shared" si="21"/>
        <v>288.25450097479995</v>
      </c>
      <c r="J51" s="9">
        <f t="shared" si="22"/>
        <v>0.11282603216638218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240.17581694568443</v>
      </c>
      <c r="P51" s="9">
        <f t="shared" si="25"/>
        <v>27.098084448300909</v>
      </c>
      <c r="Q51" s="12">
        <f t="shared" si="26"/>
        <v>6.5035402675922178</v>
      </c>
      <c r="R51" s="9">
        <f t="shared" si="27"/>
        <v>14.125500000000001</v>
      </c>
      <c r="S51" s="13">
        <f t="shared" si="28"/>
        <v>0.46041133181779176</v>
      </c>
      <c r="T51" s="2">
        <f t="shared" si="29"/>
        <v>0.43</v>
      </c>
      <c r="U51" s="14">
        <f t="shared" si="30"/>
        <v>0.19797687268165046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0.21357687268165043</v>
      </c>
      <c r="AR51" s="9">
        <f t="shared" si="35"/>
        <v>136.875</v>
      </c>
      <c r="AS51" s="1">
        <f t="shared" si="36"/>
        <v>0.24</v>
      </c>
      <c r="AT51" s="1">
        <f t="shared" si="37"/>
        <v>38613.166666666664</v>
      </c>
      <c r="AU51" s="1">
        <f t="shared" si="38"/>
        <v>1815096917.3616383</v>
      </c>
    </row>
    <row r="52" spans="1:48" x14ac:dyDescent="0.15">
      <c r="C52" s="7">
        <v>10</v>
      </c>
      <c r="D52" s="8">
        <v>8.7405114585483901</v>
      </c>
      <c r="E52" s="10">
        <f t="shared" si="39"/>
        <v>15.104500974800001</v>
      </c>
      <c r="F52" s="7" t="s">
        <v>83</v>
      </c>
      <c r="G52" s="1">
        <v>11</v>
      </c>
      <c r="H52" s="9">
        <f t="shared" si="20"/>
        <v>8.7405114585483901</v>
      </c>
      <c r="I52" s="9">
        <f t="shared" si="21"/>
        <v>281.89051145854836</v>
      </c>
      <c r="J52" s="9">
        <f t="shared" si="22"/>
        <v>5.2628688509761448E-2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202.42384587251436</v>
      </c>
      <c r="O52" s="9">
        <f t="shared" si="40"/>
        <v>69.510136624869205</v>
      </c>
      <c r="P52" s="9">
        <f t="shared" si="25"/>
        <v>3.6582273287012024</v>
      </c>
      <c r="Q52" s="12">
        <f t="shared" si="26"/>
        <v>0.87797455888828857</v>
      </c>
      <c r="R52" s="9">
        <f t="shared" si="27"/>
        <v>14.125500000000001</v>
      </c>
      <c r="S52" s="13">
        <f t="shared" si="28"/>
        <v>6.2155290707464408E-2</v>
      </c>
      <c r="T52" s="2">
        <f t="shared" si="29"/>
        <v>0.43</v>
      </c>
      <c r="U52" s="14">
        <f t="shared" si="30"/>
        <v>2.6726775004209696E-2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3.5146775004209693E-2</v>
      </c>
      <c r="AR52" s="9">
        <f t="shared" si="35"/>
        <v>136.875</v>
      </c>
      <c r="AS52" s="1">
        <f t="shared" si="36"/>
        <v>0.24</v>
      </c>
      <c r="AT52" s="1">
        <f t="shared" si="37"/>
        <v>38613.166666666664</v>
      </c>
      <c r="AU52" s="1">
        <f t="shared" si="38"/>
        <v>298697149.01404238</v>
      </c>
    </row>
    <row r="53" spans="1:48" x14ac:dyDescent="0.15">
      <c r="C53" s="7">
        <v>11</v>
      </c>
      <c r="D53" s="8">
        <v>5.5646691685666703</v>
      </c>
      <c r="E53" s="10">
        <f t="shared" si="39"/>
        <v>8.7405114585483901</v>
      </c>
      <c r="F53" s="7" t="s">
        <v>85</v>
      </c>
      <c r="G53" s="1">
        <v>12</v>
      </c>
      <c r="H53" s="9">
        <f t="shared" si="20"/>
        <v>5.5646691685666703</v>
      </c>
      <c r="I53" s="9">
        <f t="shared" si="21"/>
        <v>278.71466916856667</v>
      </c>
      <c r="J53" s="9">
        <f t="shared" si="22"/>
        <v>3.5505234053091778E-2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124.70815929616802</v>
      </c>
      <c r="P53" s="9">
        <f t="shared" si="25"/>
        <v>4.427792384140699</v>
      </c>
      <c r="Q53" s="12">
        <f t="shared" si="26"/>
        <v>1.0626701721937677</v>
      </c>
      <c r="R53" s="9">
        <f t="shared" si="27"/>
        <v>14.125500000000001</v>
      </c>
      <c r="S53" s="13">
        <f t="shared" si="28"/>
        <v>7.523062349607218E-2</v>
      </c>
      <c r="T53" s="2">
        <f t="shared" si="29"/>
        <v>0.43</v>
      </c>
      <c r="U53" s="14">
        <f t="shared" si="30"/>
        <v>3.2349168103311038E-2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4.0769168103311035E-2</v>
      </c>
      <c r="AR53" s="9">
        <f t="shared" si="35"/>
        <v>136.875</v>
      </c>
      <c r="AS53" s="1">
        <f t="shared" si="36"/>
        <v>0.24</v>
      </c>
      <c r="AT53" s="1">
        <f t="shared" si="37"/>
        <v>38613.166666666664</v>
      </c>
      <c r="AU53" s="1">
        <f t="shared" si="38"/>
        <v>346479421.75845915</v>
      </c>
      <c r="AV53" s="1">
        <f>SUM(AU42:AU53)</f>
        <v>11717166824.352402</v>
      </c>
    </row>
    <row r="54" spans="1:48" x14ac:dyDescent="0.15">
      <c r="C54" s="7">
        <v>12</v>
      </c>
      <c r="D54" s="8">
        <v>-2.8099322126129</v>
      </c>
      <c r="E54" s="10">
        <f t="shared" si="39"/>
        <v>5.5646691685666703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0.69410592783870895</v>
      </c>
      <c r="E58" s="7"/>
      <c r="F58" s="7"/>
      <c r="G58" s="1">
        <v>1</v>
      </c>
      <c r="H58" s="9">
        <f t="shared" ref="H58:H69" si="41">E59</f>
        <v>0.69410592783870895</v>
      </c>
      <c r="I58" s="9">
        <f t="shared" ref="I58:I69" si="42">H58+273.15</f>
        <v>273.84410592783871</v>
      </c>
      <c r="J58" s="9">
        <f t="shared" ref="J58:J69" si="43">EXP(($C$15*(I58-$C$13))/($C$16*I58*$C$13))</f>
        <v>1.9074200653158839E-2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1.9029694184968136E-3</v>
      </c>
      <c r="Q58" s="12">
        <f t="shared" ref="Q58:Q69" si="47">P58*$B$60</f>
        <v>3.6156418951439461E-4</v>
      </c>
      <c r="R58" s="9">
        <f t="shared" ref="R58:R69" si="48">L58*$B$60</f>
        <v>1.8955666666666669E-2</v>
      </c>
      <c r="S58" s="13">
        <f t="shared" ref="S58:S69" si="49">Q58/R58</f>
        <v>1.9074200653158839E-2</v>
      </c>
      <c r="T58" s="2">
        <f t="shared" ref="T58:T69" si="50">$B$59/100</f>
        <v>0.01</v>
      </c>
      <c r="U58" s="14">
        <f t="shared" ref="U58:U69" si="51">S58*T58</f>
        <v>1.9074200653158841E-4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1.2190742006531589E-2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32827.25</v>
      </c>
      <c r="AU58" s="1">
        <f t="shared" ref="AU58:AU69" si="58">AT58*10000*AS58*0.67*AR58*AQ58</f>
        <v>5082513.1238795845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-1.72782068164516</v>
      </c>
      <c r="E59" s="10">
        <f t="shared" ref="E59:E70" si="59">D58</f>
        <v>0.69410592783870895</v>
      </c>
      <c r="F59" s="7" t="s">
        <v>83</v>
      </c>
      <c r="G59" s="1">
        <v>2</v>
      </c>
      <c r="H59" s="9">
        <f t="shared" si="41"/>
        <v>-1.72782068164516</v>
      </c>
      <c r="I59" s="9">
        <f t="shared" si="42"/>
        <v>271.42217931835484</v>
      </c>
      <c r="J59" s="9">
        <f t="shared" si="43"/>
        <v>1.3888586652281416E-2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0.19763036391483652</v>
      </c>
      <c r="P59" s="9">
        <f t="shared" si="46"/>
        <v>2.7448064343531171E-3</v>
      </c>
      <c r="Q59" s="12">
        <f t="shared" si="47"/>
        <v>5.2151322252709227E-4</v>
      </c>
      <c r="R59" s="9">
        <f t="shared" si="48"/>
        <v>1.8955666666666669E-2</v>
      </c>
      <c r="S59" s="13">
        <f t="shared" si="49"/>
        <v>2.751225961596843E-2</v>
      </c>
      <c r="T59" s="2">
        <f t="shared" si="50"/>
        <v>0.01</v>
      </c>
      <c r="U59" s="14">
        <f t="shared" si="51"/>
        <v>2.7512259615968432E-4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1.2275122596159685E-2</v>
      </c>
      <c r="AR59" s="9">
        <f t="shared" si="55"/>
        <v>9.9766666666666666</v>
      </c>
      <c r="AS59" s="1">
        <f t="shared" si="56"/>
        <v>0.19</v>
      </c>
      <c r="AT59" s="1">
        <f t="shared" si="57"/>
        <v>32827.25</v>
      </c>
      <c r="AU59" s="1">
        <f t="shared" si="58"/>
        <v>5117692.726069157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-6.0159113660344801</v>
      </c>
      <c r="E60" s="10">
        <f t="shared" si="59"/>
        <v>-1.72782068164516</v>
      </c>
      <c r="F60" s="7" t="s">
        <v>83</v>
      </c>
      <c r="G60" s="1">
        <v>3</v>
      </c>
      <c r="H60" s="9">
        <f t="shared" si="41"/>
        <v>-6.0159113660344801</v>
      </c>
      <c r="I60" s="9">
        <f t="shared" si="42"/>
        <v>267.13408863396552</v>
      </c>
      <c r="J60" s="9">
        <f t="shared" si="43"/>
        <v>7.8085796701266195E-3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0.29465222414715009</v>
      </c>
      <c r="P60" s="9">
        <f t="shared" si="46"/>
        <v>2.3008153672330282E-3</v>
      </c>
      <c r="Q60" s="12">
        <f t="shared" si="47"/>
        <v>4.3715491977427533E-4</v>
      </c>
      <c r="R60" s="9">
        <f t="shared" si="48"/>
        <v>1.8955666666666669E-2</v>
      </c>
      <c r="S60" s="13">
        <f t="shared" si="49"/>
        <v>2.3061964923819189E-2</v>
      </c>
      <c r="T60" s="2">
        <f t="shared" si="50"/>
        <v>0.01</v>
      </c>
      <c r="U60" s="14">
        <f t="shared" si="51"/>
        <v>2.306196492381919E-4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1.2230619649238193E-2</v>
      </c>
      <c r="AR60" s="9">
        <f t="shared" si="55"/>
        <v>9.9766666666666666</v>
      </c>
      <c r="AS60" s="1">
        <f t="shared" si="56"/>
        <v>0.19</v>
      </c>
      <c r="AT60" s="1">
        <f t="shared" si="57"/>
        <v>32827.25</v>
      </c>
      <c r="AU60" s="1">
        <f t="shared" si="58"/>
        <v>5099138.7437390732</v>
      </c>
    </row>
    <row r="61" spans="1:48" x14ac:dyDescent="0.15">
      <c r="C61" s="7">
        <v>3</v>
      </c>
      <c r="D61" s="8">
        <v>4.85897773954839</v>
      </c>
      <c r="E61" s="10">
        <f t="shared" si="59"/>
        <v>-6.0159113660344801</v>
      </c>
      <c r="F61" s="7" t="s">
        <v>83</v>
      </c>
      <c r="G61" s="1">
        <v>4</v>
      </c>
      <c r="H61" s="9">
        <f t="shared" si="41"/>
        <v>4.85897773954839</v>
      </c>
      <c r="I61" s="9">
        <f t="shared" si="42"/>
        <v>278.00897773954836</v>
      </c>
      <c r="J61" s="9">
        <f t="shared" si="43"/>
        <v>3.2492293112198936E-2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0.39211807544658372</v>
      </c>
      <c r="P61" s="9">
        <f t="shared" si="46"/>
        <v>1.2740815442001735E-2</v>
      </c>
      <c r="Q61" s="12">
        <f t="shared" si="47"/>
        <v>2.4207549339803295E-3</v>
      </c>
      <c r="R61" s="9">
        <f t="shared" si="48"/>
        <v>1.8955666666666669E-2</v>
      </c>
      <c r="S61" s="13">
        <f t="shared" si="49"/>
        <v>0.12770613540262343</v>
      </c>
      <c r="T61" s="2">
        <f t="shared" si="50"/>
        <v>0.01</v>
      </c>
      <c r="U61" s="14">
        <f t="shared" si="51"/>
        <v>1.2770613540262345E-3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1.3277061354026235E-2</v>
      </c>
      <c r="AR61" s="9">
        <f t="shared" si="55"/>
        <v>9.9766666666666666</v>
      </c>
      <c r="AS61" s="1">
        <f t="shared" si="56"/>
        <v>0.19</v>
      </c>
      <c r="AT61" s="1">
        <f t="shared" si="57"/>
        <v>32827.25</v>
      </c>
      <c r="AU61" s="1">
        <f t="shared" si="58"/>
        <v>5535416.8386335885</v>
      </c>
    </row>
    <row r="62" spans="1:48" x14ac:dyDescent="0.15">
      <c r="C62" s="7">
        <v>4</v>
      </c>
      <c r="D62" s="8">
        <v>9.5392151840999997</v>
      </c>
      <c r="E62" s="10">
        <f t="shared" si="59"/>
        <v>4.85897773954839</v>
      </c>
      <c r="F62" s="7" t="s">
        <v>83</v>
      </c>
      <c r="G62" s="1">
        <v>5</v>
      </c>
      <c r="H62" s="9">
        <f t="shared" si="41"/>
        <v>9.5392151840999997</v>
      </c>
      <c r="I62" s="9">
        <f t="shared" si="42"/>
        <v>282.68921518409996</v>
      </c>
      <c r="J62" s="9">
        <f t="shared" si="43"/>
        <v>5.8023774481116057E-2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0.3604083970043529</v>
      </c>
      <c r="O62" s="9">
        <f t="shared" si="60"/>
        <v>0.11873552966689577</v>
      </c>
      <c r="P62" s="9">
        <f t="shared" si="46"/>
        <v>6.8894835962878247E-3</v>
      </c>
      <c r="Q62" s="12">
        <f t="shared" si="47"/>
        <v>1.3090018832946867E-3</v>
      </c>
      <c r="R62" s="9">
        <f t="shared" si="48"/>
        <v>1.8955666666666669E-2</v>
      </c>
      <c r="S62" s="13">
        <f t="shared" si="49"/>
        <v>6.9055966551498399E-2</v>
      </c>
      <c r="T62" s="2">
        <f t="shared" si="50"/>
        <v>0.01</v>
      </c>
      <c r="U62" s="14">
        <f t="shared" si="51"/>
        <v>6.9055966551498404E-4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1.2690559665514984E-2</v>
      </c>
      <c r="AR62" s="9">
        <f t="shared" si="55"/>
        <v>9.9766666666666666</v>
      </c>
      <c r="AS62" s="1">
        <f t="shared" si="56"/>
        <v>0.19</v>
      </c>
      <c r="AT62" s="1">
        <f t="shared" si="57"/>
        <v>32827.25</v>
      </c>
      <c r="AU62" s="1">
        <f t="shared" si="58"/>
        <v>5290895.0099016828</v>
      </c>
    </row>
    <row r="63" spans="1:48" x14ac:dyDescent="0.15">
      <c r="C63" s="7">
        <v>5</v>
      </c>
      <c r="D63" s="8">
        <v>14.675068362129</v>
      </c>
      <c r="E63" s="10">
        <f t="shared" si="59"/>
        <v>9.5392151840999997</v>
      </c>
      <c r="F63" s="7" t="s">
        <v>85</v>
      </c>
      <c r="G63" s="1">
        <v>6</v>
      </c>
      <c r="H63" s="9">
        <f t="shared" si="41"/>
        <v>14.675068362129</v>
      </c>
      <c r="I63" s="9">
        <f t="shared" si="42"/>
        <v>287.825068362129</v>
      </c>
      <c r="J63" s="9">
        <f t="shared" si="43"/>
        <v>0.10728082540254635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0.21161271273727461</v>
      </c>
      <c r="P63" s="9">
        <f t="shared" si="46"/>
        <v>2.2701986488126755E-2</v>
      </c>
      <c r="Q63" s="12">
        <f t="shared" si="47"/>
        <v>4.3133774327440838E-3</v>
      </c>
      <c r="R63" s="9">
        <f t="shared" si="48"/>
        <v>1.8955666666666669E-2</v>
      </c>
      <c r="S63" s="13">
        <f t="shared" si="49"/>
        <v>0.22755081678710412</v>
      </c>
      <c r="T63" s="2">
        <f t="shared" si="50"/>
        <v>0.01</v>
      </c>
      <c r="U63" s="14">
        <f t="shared" si="51"/>
        <v>2.2755081678710412E-3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1.4275508167871041E-2</v>
      </c>
      <c r="AR63" s="9">
        <f t="shared" si="55"/>
        <v>9.9766666666666666</v>
      </c>
      <c r="AS63" s="1">
        <f t="shared" si="56"/>
        <v>0.19</v>
      </c>
      <c r="AT63" s="1">
        <f t="shared" si="57"/>
        <v>32827.25</v>
      </c>
      <c r="AU63" s="1">
        <f t="shared" si="58"/>
        <v>5951685.1045146231</v>
      </c>
    </row>
    <row r="64" spans="1:48" x14ac:dyDescent="0.15">
      <c r="C64" s="7">
        <v>6</v>
      </c>
      <c r="D64" s="8">
        <v>18.0208437233333</v>
      </c>
      <c r="E64" s="10">
        <f t="shared" si="59"/>
        <v>14.675068362129</v>
      </c>
      <c r="F64" s="7" t="s">
        <v>83</v>
      </c>
      <c r="G64" s="1">
        <v>7</v>
      </c>
      <c r="H64" s="9">
        <f t="shared" si="41"/>
        <v>18.0208437233333</v>
      </c>
      <c r="I64" s="9">
        <f t="shared" si="42"/>
        <v>291.17084372333329</v>
      </c>
      <c r="J64" s="9">
        <f t="shared" si="43"/>
        <v>0.15824891063434618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0.28867739291581451</v>
      </c>
      <c r="P64" s="9">
        <f t="shared" si="46"/>
        <v>4.5682882953690766E-2</v>
      </c>
      <c r="Q64" s="12">
        <f t="shared" si="47"/>
        <v>8.6797477612012459E-3</v>
      </c>
      <c r="R64" s="9">
        <f t="shared" si="48"/>
        <v>1.8955666666666669E-2</v>
      </c>
      <c r="S64" s="13">
        <f t="shared" si="49"/>
        <v>0.45789725646866786</v>
      </c>
      <c r="T64" s="2">
        <f t="shared" si="50"/>
        <v>0.01</v>
      </c>
      <c r="U64" s="14">
        <f t="shared" si="51"/>
        <v>4.5789725646866791E-3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2.467897256468668E-2</v>
      </c>
      <c r="AR64" s="9">
        <f t="shared" si="55"/>
        <v>9.9766666666666666</v>
      </c>
      <c r="AS64" s="1">
        <f t="shared" si="56"/>
        <v>0.19</v>
      </c>
      <c r="AT64" s="1">
        <f t="shared" si="57"/>
        <v>32827.25</v>
      </c>
      <c r="AU64" s="1">
        <f t="shared" si="58"/>
        <v>10289053.929340838</v>
      </c>
    </row>
    <row r="65" spans="1:48" x14ac:dyDescent="0.15">
      <c r="C65" s="7">
        <v>7</v>
      </c>
      <c r="D65" s="8">
        <v>19.969649510967699</v>
      </c>
      <c r="E65" s="10">
        <f t="shared" si="59"/>
        <v>18.0208437233333</v>
      </c>
      <c r="F65" s="7" t="s">
        <v>83</v>
      </c>
      <c r="G65" s="1">
        <v>8</v>
      </c>
      <c r="H65" s="9">
        <f t="shared" si="41"/>
        <v>19.969649510967699</v>
      </c>
      <c r="I65" s="9">
        <f t="shared" si="42"/>
        <v>293.11964951096769</v>
      </c>
      <c r="J65" s="9">
        <f t="shared" si="43"/>
        <v>0.19764961043487622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0.34276117662879041</v>
      </c>
      <c r="P65" s="9">
        <f t="shared" si="46"/>
        <v>6.7746613032880224E-2</v>
      </c>
      <c r="Q65" s="12">
        <f t="shared" si="47"/>
        <v>1.2871856476247242E-2</v>
      </c>
      <c r="R65" s="9">
        <f t="shared" si="48"/>
        <v>1.8955666666666669E-2</v>
      </c>
      <c r="S65" s="13">
        <f t="shared" si="49"/>
        <v>0.67905058168606958</v>
      </c>
      <c r="T65" s="2">
        <f t="shared" si="50"/>
        <v>0.01</v>
      </c>
      <c r="U65" s="14">
        <f t="shared" si="51"/>
        <v>6.7905058168606959E-3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2.6890505816860696E-2</v>
      </c>
      <c r="AR65" s="9">
        <f t="shared" si="55"/>
        <v>9.9766666666666666</v>
      </c>
      <c r="AS65" s="1">
        <f t="shared" si="56"/>
        <v>0.19</v>
      </c>
      <c r="AT65" s="1">
        <f t="shared" si="57"/>
        <v>32827.25</v>
      </c>
      <c r="AU65" s="1">
        <f t="shared" si="58"/>
        <v>11211077.114807995</v>
      </c>
    </row>
    <row r="66" spans="1:48" x14ac:dyDescent="0.15">
      <c r="C66" s="7">
        <v>8</v>
      </c>
      <c r="D66" s="8">
        <v>19.142340573225798</v>
      </c>
      <c r="E66" s="10">
        <f t="shared" si="59"/>
        <v>19.969649510967699</v>
      </c>
      <c r="F66" s="7" t="s">
        <v>83</v>
      </c>
      <c r="G66" s="1">
        <v>9</v>
      </c>
      <c r="H66" s="9">
        <f t="shared" si="41"/>
        <v>19.142340573225798</v>
      </c>
      <c r="I66" s="9">
        <f t="shared" si="42"/>
        <v>292.29234057322577</v>
      </c>
      <c r="J66" s="9">
        <f t="shared" si="43"/>
        <v>0.17991340129801411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0.37478123026257687</v>
      </c>
      <c r="P66" s="9">
        <f t="shared" si="46"/>
        <v>6.7428165879194424E-2</v>
      </c>
      <c r="Q66" s="12">
        <f t="shared" si="47"/>
        <v>1.281135151704694E-2</v>
      </c>
      <c r="R66" s="9">
        <f t="shared" si="48"/>
        <v>1.8955666666666669E-2</v>
      </c>
      <c r="S66" s="13">
        <f t="shared" si="49"/>
        <v>0.67585866233739811</v>
      </c>
      <c r="T66" s="2">
        <f t="shared" si="50"/>
        <v>0.01</v>
      </c>
      <c r="U66" s="14">
        <f t="shared" si="51"/>
        <v>6.7585866233739814E-3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2.6858586623373981E-2</v>
      </c>
      <c r="AR66" s="9">
        <f t="shared" si="55"/>
        <v>9.9766666666666666</v>
      </c>
      <c r="AS66" s="1">
        <f t="shared" si="56"/>
        <v>0.19</v>
      </c>
      <c r="AT66" s="1">
        <f t="shared" si="57"/>
        <v>32827.25</v>
      </c>
      <c r="AU66" s="1">
        <f t="shared" si="58"/>
        <v>11197769.498281211</v>
      </c>
    </row>
    <row r="67" spans="1:48" x14ac:dyDescent="0.15">
      <c r="C67" s="7">
        <v>9</v>
      </c>
      <c r="D67" s="8">
        <v>15.104500974800001</v>
      </c>
      <c r="E67" s="10">
        <f t="shared" si="59"/>
        <v>19.142340573225798</v>
      </c>
      <c r="F67" s="7" t="s">
        <v>83</v>
      </c>
      <c r="G67" s="1">
        <v>10</v>
      </c>
      <c r="H67" s="9">
        <f t="shared" si="41"/>
        <v>15.104500974800001</v>
      </c>
      <c r="I67" s="9">
        <f t="shared" si="42"/>
        <v>288.25450097479995</v>
      </c>
      <c r="J67" s="9">
        <f t="shared" si="43"/>
        <v>0.11282603216638218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0.40711973105004912</v>
      </c>
      <c r="P67" s="9">
        <f t="shared" si="46"/>
        <v>4.5933703871021705E-2</v>
      </c>
      <c r="Q67" s="12">
        <f t="shared" si="47"/>
        <v>8.7274037354941238E-3</v>
      </c>
      <c r="R67" s="9">
        <f t="shared" si="48"/>
        <v>1.8955666666666669E-2</v>
      </c>
      <c r="S67" s="13">
        <f t="shared" si="49"/>
        <v>0.46041133181779181</v>
      </c>
      <c r="T67" s="2">
        <f t="shared" si="50"/>
        <v>0.01</v>
      </c>
      <c r="U67" s="14">
        <f t="shared" si="51"/>
        <v>4.604113318177918E-3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2.4704113318177918E-2</v>
      </c>
      <c r="AR67" s="9">
        <f t="shared" si="55"/>
        <v>9.9766666666666666</v>
      </c>
      <c r="AS67" s="1">
        <f t="shared" si="56"/>
        <v>0.19</v>
      </c>
      <c r="AT67" s="1">
        <f t="shared" si="57"/>
        <v>32827.25</v>
      </c>
      <c r="AU67" s="1">
        <f t="shared" si="58"/>
        <v>10299535.507040946</v>
      </c>
    </row>
    <row r="68" spans="1:48" x14ac:dyDescent="0.15">
      <c r="C68" s="7">
        <v>10</v>
      </c>
      <c r="D68" s="8">
        <v>8.7405114585483901</v>
      </c>
      <c r="E68" s="10">
        <f t="shared" si="59"/>
        <v>15.104500974800001</v>
      </c>
      <c r="F68" s="7" t="s">
        <v>83</v>
      </c>
      <c r="G68" s="1">
        <v>11</v>
      </c>
      <c r="H68" s="9">
        <f t="shared" si="41"/>
        <v>8.7405114585483901</v>
      </c>
      <c r="I68" s="9">
        <f t="shared" si="42"/>
        <v>281.89051145854836</v>
      </c>
      <c r="J68" s="9">
        <f t="shared" si="43"/>
        <v>5.2628688509761448E-2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0.34312672582007608</v>
      </c>
      <c r="O68" s="9">
        <f t="shared" si="60"/>
        <v>0.11782596802561796</v>
      </c>
      <c r="P68" s="9">
        <f t="shared" si="46"/>
        <v>6.2010261695813595E-3</v>
      </c>
      <c r="Q68" s="12">
        <f t="shared" si="47"/>
        <v>1.1781949722204582E-3</v>
      </c>
      <c r="R68" s="9">
        <f t="shared" si="48"/>
        <v>1.8955666666666669E-2</v>
      </c>
      <c r="S68" s="13">
        <f t="shared" si="49"/>
        <v>6.2155290707464332E-2</v>
      </c>
      <c r="T68" s="2">
        <f t="shared" si="50"/>
        <v>0.01</v>
      </c>
      <c r="U68" s="14">
        <f t="shared" si="51"/>
        <v>6.215529070746433E-4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1.2621552907074644E-2</v>
      </c>
      <c r="AR68" s="9">
        <f t="shared" si="55"/>
        <v>9.9766666666666666</v>
      </c>
      <c r="AS68" s="1">
        <f t="shared" si="56"/>
        <v>0.19</v>
      </c>
      <c r="AT68" s="1">
        <f t="shared" si="57"/>
        <v>32827.25</v>
      </c>
      <c r="AU68" s="1">
        <f t="shared" si="58"/>
        <v>5262125.0010522213</v>
      </c>
    </row>
    <row r="69" spans="1:48" x14ac:dyDescent="0.15">
      <c r="C69" s="7">
        <v>11</v>
      </c>
      <c r="D69" s="8">
        <v>5.5646691685666703</v>
      </c>
      <c r="E69" s="10">
        <f t="shared" si="59"/>
        <v>8.7405114585483901</v>
      </c>
      <c r="F69" s="7" t="s">
        <v>85</v>
      </c>
      <c r="G69" s="1">
        <v>12</v>
      </c>
      <c r="H69" s="9">
        <f t="shared" si="41"/>
        <v>5.5646691685666703</v>
      </c>
      <c r="I69" s="9">
        <f t="shared" si="42"/>
        <v>278.71466916856667</v>
      </c>
      <c r="J69" s="9">
        <f t="shared" si="43"/>
        <v>3.5505234053091778E-2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0.21139160852270328</v>
      </c>
      <c r="P69" s="9">
        <f t="shared" si="46"/>
        <v>7.5055085374581302E-3</v>
      </c>
      <c r="Q69" s="12">
        <f t="shared" si="47"/>
        <v>1.4260466221170448E-3</v>
      </c>
      <c r="R69" s="9">
        <f t="shared" si="48"/>
        <v>1.8955666666666669E-2</v>
      </c>
      <c r="S69" s="13">
        <f t="shared" si="49"/>
        <v>7.5230623496072124E-2</v>
      </c>
      <c r="T69" s="2">
        <f t="shared" si="50"/>
        <v>0.01</v>
      </c>
      <c r="U69" s="14">
        <f t="shared" si="51"/>
        <v>7.5230623496072124E-4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1.2752306234960721E-2</v>
      </c>
      <c r="AR69" s="9">
        <f t="shared" si="55"/>
        <v>9.9766666666666666</v>
      </c>
      <c r="AS69" s="1">
        <f t="shared" si="56"/>
        <v>0.19</v>
      </c>
      <c r="AT69" s="1">
        <f t="shared" si="57"/>
        <v>32827.25</v>
      </c>
      <c r="AU69" s="1">
        <f t="shared" si="58"/>
        <v>5316638.1311484743</v>
      </c>
      <c r="AV69" s="1">
        <f>SUM(AU58:AU69)</f>
        <v>85653540.72840938</v>
      </c>
    </row>
    <row r="70" spans="1:48" x14ac:dyDescent="0.15">
      <c r="C70" s="7">
        <v>12</v>
      </c>
      <c r="D70" s="8">
        <v>-2.8099322126129</v>
      </c>
      <c r="E70" s="10">
        <f t="shared" si="59"/>
        <v>5.5646691685666703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0.69410592783870895</v>
      </c>
      <c r="E73" s="7"/>
      <c r="F73" s="7"/>
      <c r="G73" s="1">
        <v>1</v>
      </c>
      <c r="H73" s="9">
        <f t="shared" ref="H73:H84" si="61">E74</f>
        <v>0.69410592783870895</v>
      </c>
      <c r="I73" s="9">
        <f t="shared" ref="I73:I84" si="62">H73+273.15</f>
        <v>273.84410592783871</v>
      </c>
      <c r="J73" s="9">
        <f t="shared" ref="J73:J84" si="63">EXP(($C$15*(I73-$C$13))/($C$16*I73*$C$13))</f>
        <v>1.9074200653158839E-2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2.0886249715208931E-3</v>
      </c>
      <c r="Q73" s="12">
        <f t="shared" ref="Q73:Q84" si="67">P73*$B$75</f>
        <v>3.7595249487376077E-4</v>
      </c>
      <c r="R73" s="9">
        <f t="shared" ref="R73:R84" si="68">L73*$B$75</f>
        <v>1.9710000000000002E-2</v>
      </c>
      <c r="S73" s="13">
        <f t="shared" ref="S73:S84" si="69">Q73/R73</f>
        <v>1.9074200653158839E-2</v>
      </c>
      <c r="T73" s="2">
        <f t="shared" ref="T73:T84" si="70">$B$74/100</f>
        <v>0.01</v>
      </c>
      <c r="U73" s="14">
        <f t="shared" ref="U73:U84" si="71">S73*T73</f>
        <v>1.9074200653158841E-4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1.2790742006531589E-2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2837.75</v>
      </c>
      <c r="AU73" s="1">
        <f t="shared" ref="AU73:AU84" si="78">AT73*10000*AS73*0.67*AR73*AQ73</f>
        <v>479326.34379359777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-1.72782068164516</v>
      </c>
      <c r="E74" s="10">
        <f t="shared" ref="E74:E85" si="79">D73</f>
        <v>0.69410592783870895</v>
      </c>
      <c r="F74" s="7" t="s">
        <v>83</v>
      </c>
      <c r="G74" s="1">
        <v>2</v>
      </c>
      <c r="H74" s="9">
        <f t="shared" si="61"/>
        <v>-1.72782068164516</v>
      </c>
      <c r="I74" s="9">
        <f t="shared" si="62"/>
        <v>271.42217931835484</v>
      </c>
      <c r="J74" s="9">
        <f t="shared" si="63"/>
        <v>1.3888586652281416E-2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0.21691137502847913</v>
      </c>
      <c r="P74" s="9">
        <f t="shared" si="66"/>
        <v>3.0125924279485435E-3</v>
      </c>
      <c r="Q74" s="12">
        <f t="shared" si="67"/>
        <v>5.4226663703073785E-4</v>
      </c>
      <c r="R74" s="9">
        <f t="shared" si="68"/>
        <v>1.9710000000000002E-2</v>
      </c>
      <c r="S74" s="13">
        <f t="shared" si="69"/>
        <v>2.7512259615968433E-2</v>
      </c>
      <c r="T74" s="2">
        <f t="shared" si="70"/>
        <v>0.01</v>
      </c>
      <c r="U74" s="14">
        <f t="shared" si="71"/>
        <v>2.7512259615968432E-4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1.2875122596159685E-2</v>
      </c>
      <c r="AR74" s="9">
        <f t="shared" si="75"/>
        <v>10.950000000000001</v>
      </c>
      <c r="AS74" s="1">
        <f t="shared" si="76"/>
        <v>0.18</v>
      </c>
      <c r="AT74" s="1">
        <f t="shared" si="77"/>
        <v>2837.75</v>
      </c>
      <c r="AU74" s="1">
        <f t="shared" si="78"/>
        <v>482488.46210486774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-6.0159113660344801</v>
      </c>
      <c r="E75" s="10">
        <f t="shared" si="79"/>
        <v>-1.72782068164516</v>
      </c>
      <c r="F75" s="7" t="s">
        <v>83</v>
      </c>
      <c r="G75" s="1">
        <v>3</v>
      </c>
      <c r="H75" s="9">
        <f t="shared" si="61"/>
        <v>-6.0159113660344801</v>
      </c>
      <c r="I75" s="9">
        <f t="shared" si="62"/>
        <v>267.13408863396552</v>
      </c>
      <c r="J75" s="9">
        <f t="shared" si="63"/>
        <v>7.8085796701266195E-3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0.32339878260053062</v>
      </c>
      <c r="P75" s="9">
        <f t="shared" si="66"/>
        <v>2.5252851591582018E-3</v>
      </c>
      <c r="Q75" s="12">
        <f t="shared" si="67"/>
        <v>4.545513286484763E-4</v>
      </c>
      <c r="R75" s="9">
        <f t="shared" si="68"/>
        <v>1.9710000000000002E-2</v>
      </c>
      <c r="S75" s="13">
        <f t="shared" si="69"/>
        <v>2.3061964923819192E-2</v>
      </c>
      <c r="T75" s="2">
        <f t="shared" si="70"/>
        <v>0.01</v>
      </c>
      <c r="U75" s="14">
        <f t="shared" si="71"/>
        <v>2.3061964923819193E-4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1.2830619649238192E-2</v>
      </c>
      <c r="AR75" s="9">
        <f t="shared" si="75"/>
        <v>10.950000000000001</v>
      </c>
      <c r="AS75" s="1">
        <f t="shared" si="76"/>
        <v>0.18</v>
      </c>
      <c r="AT75" s="1">
        <f t="shared" si="77"/>
        <v>2837.75</v>
      </c>
      <c r="AU75" s="1">
        <f t="shared" si="78"/>
        <v>480820.73752524389</v>
      </c>
    </row>
    <row r="76" spans="1:48" x14ac:dyDescent="0.15">
      <c r="C76" s="7">
        <v>3</v>
      </c>
      <c r="D76" s="8">
        <v>4.85897773954839</v>
      </c>
      <c r="E76" s="10">
        <f t="shared" si="79"/>
        <v>-6.0159113660344801</v>
      </c>
      <c r="F76" s="7" t="s">
        <v>83</v>
      </c>
      <c r="G76" s="1">
        <v>4</v>
      </c>
      <c r="H76" s="9">
        <f t="shared" si="61"/>
        <v>4.85897773954839</v>
      </c>
      <c r="I76" s="9">
        <f t="shared" si="62"/>
        <v>278.00897773954836</v>
      </c>
      <c r="J76" s="9">
        <f t="shared" si="63"/>
        <v>3.2492293112198936E-2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0.43037349744137243</v>
      </c>
      <c r="P76" s="9">
        <f t="shared" si="66"/>
        <v>1.3983821826587271E-2</v>
      </c>
      <c r="Q76" s="12">
        <f t="shared" si="67"/>
        <v>2.5170879287857088E-3</v>
      </c>
      <c r="R76" s="9">
        <f t="shared" si="68"/>
        <v>1.9710000000000002E-2</v>
      </c>
      <c r="S76" s="13">
        <f t="shared" si="69"/>
        <v>0.12770613540262346</v>
      </c>
      <c r="T76" s="2">
        <f t="shared" si="70"/>
        <v>0.01</v>
      </c>
      <c r="U76" s="14">
        <f t="shared" si="71"/>
        <v>1.2770613540262347E-3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1.3877061354026235E-2</v>
      </c>
      <c r="AR76" s="9">
        <f t="shared" si="75"/>
        <v>10.950000000000001</v>
      </c>
      <c r="AS76" s="1">
        <f t="shared" si="76"/>
        <v>0.18</v>
      </c>
      <c r="AT76" s="1">
        <f t="shared" si="77"/>
        <v>2837.75</v>
      </c>
      <c r="AU76" s="1">
        <f t="shared" si="78"/>
        <v>520035.5912134081</v>
      </c>
    </row>
    <row r="77" spans="1:48" x14ac:dyDescent="0.15">
      <c r="C77" s="7">
        <v>4</v>
      </c>
      <c r="D77" s="8">
        <v>9.5392151840999997</v>
      </c>
      <c r="E77" s="10">
        <f t="shared" si="79"/>
        <v>4.85897773954839</v>
      </c>
      <c r="F77" s="7" t="s">
        <v>83</v>
      </c>
      <c r="G77" s="1">
        <v>5</v>
      </c>
      <c r="H77" s="9">
        <f t="shared" si="61"/>
        <v>9.5392151840999997</v>
      </c>
      <c r="I77" s="9">
        <f t="shared" si="62"/>
        <v>282.68921518409996</v>
      </c>
      <c r="J77" s="9">
        <f t="shared" si="63"/>
        <v>5.8023774481116057E-2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0.3955701918340459</v>
      </c>
      <c r="O77" s="9">
        <f t="shared" si="80"/>
        <v>0.13031948378073926</v>
      </c>
      <c r="P77" s="9">
        <f t="shared" si="66"/>
        <v>7.5616283373890767E-3</v>
      </c>
      <c r="Q77" s="12">
        <f t="shared" si="67"/>
        <v>1.3610931007300338E-3</v>
      </c>
      <c r="R77" s="9">
        <f t="shared" si="68"/>
        <v>1.9710000000000002E-2</v>
      </c>
      <c r="S77" s="13">
        <f t="shared" si="69"/>
        <v>6.9055966551498413E-2</v>
      </c>
      <c r="T77" s="2">
        <f t="shared" si="70"/>
        <v>0.01</v>
      </c>
      <c r="U77" s="14">
        <f t="shared" si="71"/>
        <v>6.9055966551498415E-4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1.3290559665514984E-2</v>
      </c>
      <c r="AR77" s="9">
        <f t="shared" si="75"/>
        <v>10.950000000000001</v>
      </c>
      <c r="AS77" s="1">
        <f t="shared" si="76"/>
        <v>0.18</v>
      </c>
      <c r="AT77" s="1">
        <f t="shared" si="77"/>
        <v>2837.75</v>
      </c>
      <c r="AU77" s="1">
        <f t="shared" si="78"/>
        <v>498056.7482471976</v>
      </c>
    </row>
    <row r="78" spans="1:48" x14ac:dyDescent="0.15">
      <c r="C78" s="7">
        <v>5</v>
      </c>
      <c r="D78" s="8">
        <v>14.675068362129</v>
      </c>
      <c r="E78" s="10">
        <f t="shared" si="79"/>
        <v>9.5392151840999997</v>
      </c>
      <c r="F78" s="7" t="s">
        <v>85</v>
      </c>
      <c r="G78" s="1">
        <v>6</v>
      </c>
      <c r="H78" s="9">
        <f t="shared" si="61"/>
        <v>14.675068362129</v>
      </c>
      <c r="I78" s="9">
        <f t="shared" si="62"/>
        <v>287.825068362129</v>
      </c>
      <c r="J78" s="9">
        <f t="shared" si="63"/>
        <v>0.10728082540254635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0.2322578554433502</v>
      </c>
      <c r="P78" s="9">
        <f t="shared" si="66"/>
        <v>2.4916814438187905E-2</v>
      </c>
      <c r="Q78" s="12">
        <f t="shared" si="67"/>
        <v>4.4850265988738225E-3</v>
      </c>
      <c r="R78" s="9">
        <f t="shared" si="68"/>
        <v>1.9710000000000002E-2</v>
      </c>
      <c r="S78" s="13">
        <f t="shared" si="69"/>
        <v>0.22755081678710412</v>
      </c>
      <c r="T78" s="2">
        <f t="shared" si="70"/>
        <v>0.01</v>
      </c>
      <c r="U78" s="14">
        <f t="shared" si="71"/>
        <v>2.2755081678710412E-3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1.4875508167871041E-2</v>
      </c>
      <c r="AR78" s="9">
        <f t="shared" si="75"/>
        <v>10.950000000000001</v>
      </c>
      <c r="AS78" s="1">
        <f t="shared" si="76"/>
        <v>0.18</v>
      </c>
      <c r="AT78" s="1">
        <f t="shared" si="77"/>
        <v>2837.75</v>
      </c>
      <c r="AU78" s="1">
        <f t="shared" si="78"/>
        <v>557451.86155239306</v>
      </c>
    </row>
    <row r="79" spans="1:48" x14ac:dyDescent="0.15">
      <c r="C79" s="7">
        <v>6</v>
      </c>
      <c r="D79" s="8">
        <v>18.0208437233333</v>
      </c>
      <c r="E79" s="10">
        <f t="shared" si="79"/>
        <v>14.675068362129</v>
      </c>
      <c r="F79" s="7" t="s">
        <v>83</v>
      </c>
      <c r="G79" s="1">
        <v>7</v>
      </c>
      <c r="H79" s="9">
        <f t="shared" si="61"/>
        <v>18.0208437233333</v>
      </c>
      <c r="I79" s="9">
        <f t="shared" si="62"/>
        <v>291.17084372333329</v>
      </c>
      <c r="J79" s="9">
        <f t="shared" si="63"/>
        <v>0.15824891063434618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0.31684104100516236</v>
      </c>
      <c r="P79" s="9">
        <f t="shared" si="66"/>
        <v>5.0139749583319154E-2</v>
      </c>
      <c r="Q79" s="12">
        <f t="shared" si="67"/>
        <v>9.0251549249974472E-3</v>
      </c>
      <c r="R79" s="9">
        <f t="shared" si="68"/>
        <v>1.9710000000000002E-2</v>
      </c>
      <c r="S79" s="13">
        <f t="shared" si="69"/>
        <v>0.45789725646866802</v>
      </c>
      <c r="T79" s="2">
        <f t="shared" si="70"/>
        <v>0.01</v>
      </c>
      <c r="U79" s="14">
        <f t="shared" si="71"/>
        <v>4.57897256468668E-3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2.6178972564686681E-2</v>
      </c>
      <c r="AR79" s="9">
        <f t="shared" si="75"/>
        <v>10.950000000000001</v>
      </c>
      <c r="AS79" s="1">
        <f t="shared" si="76"/>
        <v>0.18</v>
      </c>
      <c r="AT79" s="1">
        <f t="shared" si="77"/>
        <v>2837.75</v>
      </c>
      <c r="AU79" s="1">
        <f t="shared" si="78"/>
        <v>981043.25748235721</v>
      </c>
    </row>
    <row r="80" spans="1:48" x14ac:dyDescent="0.15">
      <c r="C80" s="7">
        <v>7</v>
      </c>
      <c r="D80" s="8">
        <v>19.969649510967699</v>
      </c>
      <c r="E80" s="10">
        <f t="shared" si="79"/>
        <v>18.0208437233333</v>
      </c>
      <c r="F80" s="7" t="s">
        <v>83</v>
      </c>
      <c r="G80" s="1">
        <v>8</v>
      </c>
      <c r="H80" s="9">
        <f t="shared" si="61"/>
        <v>19.969649510967699</v>
      </c>
      <c r="I80" s="9">
        <f t="shared" si="62"/>
        <v>293.11964951096769</v>
      </c>
      <c r="J80" s="9">
        <f t="shared" si="63"/>
        <v>0.19764961043487622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0.37620129142184322</v>
      </c>
      <c r="P80" s="9">
        <f t="shared" si="66"/>
        <v>7.4356038694624649E-2</v>
      </c>
      <c r="Q80" s="12">
        <f t="shared" si="67"/>
        <v>1.3384086965032436E-2</v>
      </c>
      <c r="R80" s="9">
        <f t="shared" si="68"/>
        <v>1.9710000000000002E-2</v>
      </c>
      <c r="S80" s="13">
        <f t="shared" si="69"/>
        <v>0.67905058168606969</v>
      </c>
      <c r="T80" s="2">
        <f t="shared" si="70"/>
        <v>0.01</v>
      </c>
      <c r="U80" s="14">
        <f t="shared" si="71"/>
        <v>6.7905058168606968E-3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2.8390505816860697E-2</v>
      </c>
      <c r="AR80" s="9">
        <f t="shared" si="75"/>
        <v>10.950000000000001</v>
      </c>
      <c r="AS80" s="1">
        <f t="shared" si="76"/>
        <v>0.18</v>
      </c>
      <c r="AT80" s="1">
        <f t="shared" si="77"/>
        <v>2837.75</v>
      </c>
      <c r="AU80" s="1">
        <f t="shared" si="78"/>
        <v>1063919.3054396394</v>
      </c>
    </row>
    <row r="81" spans="1:48" x14ac:dyDescent="0.15">
      <c r="C81" s="7">
        <v>8</v>
      </c>
      <c r="D81" s="8">
        <v>19.142340573225798</v>
      </c>
      <c r="E81" s="10">
        <f t="shared" si="79"/>
        <v>19.969649510967699</v>
      </c>
      <c r="F81" s="7" t="s">
        <v>83</v>
      </c>
      <c r="G81" s="1">
        <v>9</v>
      </c>
      <c r="H81" s="9">
        <f t="shared" si="61"/>
        <v>19.142340573225798</v>
      </c>
      <c r="I81" s="9">
        <f t="shared" si="62"/>
        <v>292.29234057322577</v>
      </c>
      <c r="J81" s="9">
        <f t="shared" si="63"/>
        <v>0.17991340129801411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0.41134525272721861</v>
      </c>
      <c r="P81" s="9">
        <f t="shared" si="66"/>
        <v>7.4006523525945112E-2</v>
      </c>
      <c r="Q81" s="12">
        <f t="shared" si="67"/>
        <v>1.332117423467012E-2</v>
      </c>
      <c r="R81" s="9">
        <f t="shared" si="68"/>
        <v>1.9710000000000002E-2</v>
      </c>
      <c r="S81" s="13">
        <f t="shared" si="69"/>
        <v>0.67585866233739822</v>
      </c>
      <c r="T81" s="2">
        <f t="shared" si="70"/>
        <v>0.01</v>
      </c>
      <c r="U81" s="14">
        <f t="shared" si="71"/>
        <v>6.7585866233739822E-3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2.8358586623373983E-2</v>
      </c>
      <c r="AR81" s="9">
        <f t="shared" si="75"/>
        <v>10.950000000000001</v>
      </c>
      <c r="AS81" s="1">
        <f t="shared" si="76"/>
        <v>0.18</v>
      </c>
      <c r="AT81" s="1">
        <f t="shared" si="77"/>
        <v>2837.75</v>
      </c>
      <c r="AU81" s="1">
        <f t="shared" si="78"/>
        <v>1062723.1504157155</v>
      </c>
    </row>
    <row r="82" spans="1:48" x14ac:dyDescent="0.15">
      <c r="C82" s="7">
        <v>9</v>
      </c>
      <c r="D82" s="8">
        <v>15.104500974800001</v>
      </c>
      <c r="E82" s="10">
        <f t="shared" si="79"/>
        <v>19.142340573225798</v>
      </c>
      <c r="F82" s="7" t="s">
        <v>83</v>
      </c>
      <c r="G82" s="1">
        <v>10</v>
      </c>
      <c r="H82" s="9">
        <f t="shared" si="61"/>
        <v>15.104500974800001</v>
      </c>
      <c r="I82" s="9">
        <f t="shared" si="62"/>
        <v>288.25450097479995</v>
      </c>
      <c r="J82" s="9">
        <f t="shared" si="63"/>
        <v>0.11282603216638218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0.44683872920127349</v>
      </c>
      <c r="P82" s="9">
        <f t="shared" si="66"/>
        <v>5.0415040834048221E-2</v>
      </c>
      <c r="Q82" s="12">
        <f t="shared" si="67"/>
        <v>9.0747073501286791E-3</v>
      </c>
      <c r="R82" s="9">
        <f t="shared" si="68"/>
        <v>1.9710000000000002E-2</v>
      </c>
      <c r="S82" s="13">
        <f t="shared" si="69"/>
        <v>0.46041133181779187</v>
      </c>
      <c r="T82" s="2">
        <f t="shared" si="70"/>
        <v>0.01</v>
      </c>
      <c r="U82" s="14">
        <f t="shared" si="71"/>
        <v>4.6041133181779189E-3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2.6204113318177919E-2</v>
      </c>
      <c r="AR82" s="9">
        <f t="shared" si="75"/>
        <v>10.950000000000001</v>
      </c>
      <c r="AS82" s="1">
        <f t="shared" si="76"/>
        <v>0.18</v>
      </c>
      <c r="AT82" s="1">
        <f t="shared" si="77"/>
        <v>2837.75</v>
      </c>
      <c r="AU82" s="1">
        <f t="shared" si="78"/>
        <v>981985.39402494545</v>
      </c>
    </row>
    <row r="83" spans="1:48" x14ac:dyDescent="0.15">
      <c r="C83" s="7">
        <v>10</v>
      </c>
      <c r="D83" s="8">
        <v>8.7405114585483901</v>
      </c>
      <c r="E83" s="10">
        <f t="shared" si="79"/>
        <v>15.104500974800001</v>
      </c>
      <c r="F83" s="7" t="s">
        <v>83</v>
      </c>
      <c r="G83" s="1">
        <v>11</v>
      </c>
      <c r="H83" s="9">
        <f t="shared" si="61"/>
        <v>8.7405114585483901</v>
      </c>
      <c r="I83" s="9">
        <f t="shared" si="62"/>
        <v>281.89051145854836</v>
      </c>
      <c r="J83" s="9">
        <f t="shared" si="63"/>
        <v>5.2628688509761448E-2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0.37660250394886396</v>
      </c>
      <c r="O83" s="9">
        <f t="shared" si="80"/>
        <v>0.12932118441836127</v>
      </c>
      <c r="P83" s="9">
        <f t="shared" si="66"/>
        <v>6.8060043324673506E-3</v>
      </c>
      <c r="Q83" s="12">
        <f t="shared" si="67"/>
        <v>1.225080779844123E-3</v>
      </c>
      <c r="R83" s="9">
        <f t="shared" si="68"/>
        <v>1.9710000000000002E-2</v>
      </c>
      <c r="S83" s="13">
        <f t="shared" si="69"/>
        <v>6.2155290707464381E-2</v>
      </c>
      <c r="T83" s="2">
        <f t="shared" si="70"/>
        <v>0.01</v>
      </c>
      <c r="U83" s="14">
        <f t="shared" si="71"/>
        <v>6.2155290707464385E-4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1.3221552907074644E-2</v>
      </c>
      <c r="AR83" s="9">
        <f t="shared" si="75"/>
        <v>10.950000000000001</v>
      </c>
      <c r="AS83" s="1">
        <f t="shared" si="76"/>
        <v>0.18</v>
      </c>
      <c r="AT83" s="1">
        <f t="shared" si="77"/>
        <v>2837.75</v>
      </c>
      <c r="AU83" s="1">
        <f t="shared" si="78"/>
        <v>495470.75619111786</v>
      </c>
    </row>
    <row r="84" spans="1:48" x14ac:dyDescent="0.15">
      <c r="C84" s="7">
        <v>11</v>
      </c>
      <c r="D84" s="8">
        <v>5.5646691685666703</v>
      </c>
      <c r="E84" s="10">
        <f t="shared" si="79"/>
        <v>8.7405114585483901</v>
      </c>
      <c r="F84" s="7" t="s">
        <v>85</v>
      </c>
      <c r="G84" s="1">
        <v>12</v>
      </c>
      <c r="H84" s="9">
        <f t="shared" si="61"/>
        <v>5.5646691685666703</v>
      </c>
      <c r="I84" s="9">
        <f t="shared" si="62"/>
        <v>278.71466916856667</v>
      </c>
      <c r="J84" s="9">
        <f t="shared" si="63"/>
        <v>3.5505234053091778E-2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0.23201518008589392</v>
      </c>
      <c r="P84" s="9">
        <f t="shared" si="66"/>
        <v>8.2377532728199025E-3</v>
      </c>
      <c r="Q84" s="12">
        <f t="shared" si="67"/>
        <v>1.4827955891075825E-3</v>
      </c>
      <c r="R84" s="9">
        <f t="shared" si="68"/>
        <v>1.9710000000000002E-2</v>
      </c>
      <c r="S84" s="13">
        <f t="shared" si="69"/>
        <v>7.5230623496072166E-2</v>
      </c>
      <c r="T84" s="2">
        <f t="shared" si="70"/>
        <v>0.01</v>
      </c>
      <c r="U84" s="14">
        <f t="shared" si="71"/>
        <v>7.5230623496072167E-4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1.3352306234960722E-2</v>
      </c>
      <c r="AR84" s="9">
        <f t="shared" si="75"/>
        <v>10.950000000000001</v>
      </c>
      <c r="AS84" s="1">
        <f t="shared" si="76"/>
        <v>0.18</v>
      </c>
      <c r="AT84" s="1">
        <f t="shared" si="77"/>
        <v>2837.75</v>
      </c>
      <c r="AU84" s="1">
        <f t="shared" si="78"/>
        <v>500370.66853103339</v>
      </c>
      <c r="AV84" s="1">
        <f>SUM(AU73:AU84)</f>
        <v>8103692.276521517</v>
      </c>
    </row>
    <row r="85" spans="1:48" x14ac:dyDescent="0.15">
      <c r="C85" s="7">
        <v>12</v>
      </c>
      <c r="D85" s="8">
        <v>-2.8099322126129</v>
      </c>
      <c r="E85" s="10">
        <f t="shared" si="79"/>
        <v>5.5646691685666703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0.69410592783870895</v>
      </c>
      <c r="E89" s="7"/>
      <c r="F89" s="7"/>
      <c r="G89" s="1">
        <v>1</v>
      </c>
      <c r="H89" s="9">
        <f t="shared" ref="H89:H100" si="81">E90</f>
        <v>0.69410592783870895</v>
      </c>
      <c r="I89" s="9">
        <f t="shared" ref="I89:I100" si="82">H89+273.15</f>
        <v>273.84410592783871</v>
      </c>
      <c r="J89" s="9">
        <f t="shared" ref="J89:J100" si="83">EXP(($C$15*(I89-$C$13))/($C$16*I89*$C$13))</f>
        <v>1.9074200653158839E-2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0.10119387987018726</v>
      </c>
      <c r="Q89" s="12">
        <f t="shared" ref="Q89:Q100" si="87">P89*$B$91</f>
        <v>4.5537245941584266E-2</v>
      </c>
      <c r="R89" s="9">
        <f t="shared" ref="R89:R100" si="88">L89*$B$91</f>
        <v>2.3873737500000001</v>
      </c>
      <c r="S89" s="13">
        <f t="shared" ref="S89:S100" si="89">Q89/R89</f>
        <v>1.9074200653158839E-2</v>
      </c>
      <c r="T89" s="2">
        <f t="shared" ref="T89:T100" si="90">$B$90/100</f>
        <v>0.51</v>
      </c>
      <c r="U89" s="14">
        <f t="shared" ref="U89:U100" si="91">S89*T89</f>
        <v>9.727842333111008E-3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3.3269944463432968E-2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48366.083333333336</v>
      </c>
      <c r="AN89" s="1">
        <f t="shared" ref="AN89:AN100" si="96">AM89*10000*AK89*AJ89</f>
        <v>167390466.68969253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-1.72782068164516</v>
      </c>
      <c r="E90" s="10">
        <f t="shared" ref="E90:E101" si="97">D89</f>
        <v>0.69410592783870895</v>
      </c>
      <c r="F90" s="7" t="s">
        <v>83</v>
      </c>
      <c r="G90" s="1">
        <v>2</v>
      </c>
      <c r="H90" s="9">
        <f t="shared" si="81"/>
        <v>-1.72782068164516</v>
      </c>
      <c r="I90" s="9">
        <f t="shared" si="82"/>
        <v>271.42217931835484</v>
      </c>
      <c r="J90" s="9">
        <f t="shared" si="83"/>
        <v>1.3888586652281416E-2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10.509356120129812</v>
      </c>
      <c r="P90" s="9">
        <f t="shared" si="86"/>
        <v>0.14596010313410693</v>
      </c>
      <c r="Q90" s="12">
        <f t="shared" si="87"/>
        <v>6.5682046410348124E-2</v>
      </c>
      <c r="R90" s="9">
        <f t="shared" si="88"/>
        <v>2.3873737500000001</v>
      </c>
      <c r="S90" s="13">
        <f t="shared" si="89"/>
        <v>2.7512259615968433E-2</v>
      </c>
      <c r="T90" s="2">
        <f t="shared" si="90"/>
        <v>0.51</v>
      </c>
      <c r="U90" s="14">
        <f t="shared" si="91"/>
        <v>1.4031252404143902E-2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3.4567422599849386E-2</v>
      </c>
      <c r="AK90" s="9">
        <f t="shared" si="93"/>
        <v>10.4025</v>
      </c>
      <c r="AL90" s="1">
        <f t="shared" si="94"/>
        <v>0.45</v>
      </c>
      <c r="AM90" s="17">
        <f t="shared" si="95"/>
        <v>48366.083333333336</v>
      </c>
      <c r="AN90" s="1">
        <f t="shared" si="96"/>
        <v>173918444.84767008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-6.0159113660344801</v>
      </c>
      <c r="E91" s="10">
        <f t="shared" si="97"/>
        <v>-1.72782068164516</v>
      </c>
      <c r="F91" s="7" t="s">
        <v>83</v>
      </c>
      <c r="G91" s="1">
        <v>3</v>
      </c>
      <c r="H91" s="9">
        <f t="shared" si="81"/>
        <v>-6.0159113660344801</v>
      </c>
      <c r="I91" s="9">
        <f t="shared" si="82"/>
        <v>267.13408863396552</v>
      </c>
      <c r="J91" s="9">
        <f t="shared" si="83"/>
        <v>7.8085796701266195E-3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15.668671016995706</v>
      </c>
      <c r="P91" s="9">
        <f t="shared" si="86"/>
        <v>0.12235006596121485</v>
      </c>
      <c r="Q91" s="12">
        <f t="shared" si="87"/>
        <v>5.5057529682546687E-2</v>
      </c>
      <c r="R91" s="9">
        <f t="shared" si="88"/>
        <v>2.3873737500000001</v>
      </c>
      <c r="S91" s="13">
        <f t="shared" si="89"/>
        <v>2.3061964923819192E-2</v>
      </c>
      <c r="T91" s="2">
        <f t="shared" si="90"/>
        <v>0.51</v>
      </c>
      <c r="U91" s="14">
        <f t="shared" si="91"/>
        <v>1.1761602111147788E-2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3.3883123036511059E-2</v>
      </c>
      <c r="AK91" s="9">
        <f t="shared" si="93"/>
        <v>10.4025</v>
      </c>
      <c r="AL91" s="1">
        <f t="shared" si="94"/>
        <v>0.45</v>
      </c>
      <c r="AM91" s="17">
        <f t="shared" si="95"/>
        <v>48366.083333333336</v>
      </c>
      <c r="AN91" s="1">
        <f t="shared" si="96"/>
        <v>170475540.89606738</v>
      </c>
    </row>
    <row r="92" spans="1:48" x14ac:dyDescent="0.15">
      <c r="C92" s="7">
        <v>3</v>
      </c>
      <c r="D92" s="8">
        <v>4.85897773954839</v>
      </c>
      <c r="E92" s="10">
        <f t="shared" si="97"/>
        <v>-6.0159113660344801</v>
      </c>
      <c r="F92" s="7" t="s">
        <v>83</v>
      </c>
      <c r="G92" s="1">
        <v>4</v>
      </c>
      <c r="H92" s="9">
        <f t="shared" si="81"/>
        <v>4.85897773954839</v>
      </c>
      <c r="I92" s="9">
        <f t="shared" si="82"/>
        <v>278.00897773954836</v>
      </c>
      <c r="J92" s="9">
        <f t="shared" si="83"/>
        <v>3.2492293112198936E-2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20.85159595103449</v>
      </c>
      <c r="P92" s="9">
        <f t="shared" si="86"/>
        <v>0.67751616749815313</v>
      </c>
      <c r="Q92" s="12">
        <f t="shared" si="87"/>
        <v>0.3048822753741689</v>
      </c>
      <c r="R92" s="9">
        <f t="shared" si="88"/>
        <v>2.3873737500000001</v>
      </c>
      <c r="S92" s="13">
        <f t="shared" si="89"/>
        <v>0.12770613540262343</v>
      </c>
      <c r="T92" s="2">
        <f t="shared" si="90"/>
        <v>0.51</v>
      </c>
      <c r="U92" s="14">
        <f t="shared" si="91"/>
        <v>6.5130129055337951E-2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4.9973733910184392E-2</v>
      </c>
      <c r="AK92" s="9">
        <f t="shared" si="93"/>
        <v>10.4025</v>
      </c>
      <c r="AL92" s="1">
        <f t="shared" si="94"/>
        <v>0.45</v>
      </c>
      <c r="AM92" s="17">
        <f t="shared" si="95"/>
        <v>48366.083333333336</v>
      </c>
      <c r="AN92" s="1">
        <f t="shared" si="96"/>
        <v>251431938.83736107</v>
      </c>
    </row>
    <row r="93" spans="1:48" x14ac:dyDescent="0.15">
      <c r="C93" s="7">
        <v>4</v>
      </c>
      <c r="D93" s="8">
        <v>9.5392151840999997</v>
      </c>
      <c r="E93" s="10">
        <f t="shared" si="97"/>
        <v>4.85897773954839</v>
      </c>
      <c r="F93" s="7" t="s">
        <v>83</v>
      </c>
      <c r="G93" s="1">
        <v>5</v>
      </c>
      <c r="H93" s="9">
        <f t="shared" si="81"/>
        <v>9.5392151840999997</v>
      </c>
      <c r="I93" s="9">
        <f t="shared" si="82"/>
        <v>282.68921518409996</v>
      </c>
      <c r="J93" s="9">
        <f t="shared" si="83"/>
        <v>5.8023774481116057E-2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19.16537579435952</v>
      </c>
      <c r="O93" s="9">
        <f t="shared" si="98"/>
        <v>6.3139789891768174</v>
      </c>
      <c r="P93" s="9">
        <f t="shared" si="86"/>
        <v>0.36636089294650076</v>
      </c>
      <c r="Q93" s="12">
        <f t="shared" si="87"/>
        <v>0.16486240182592535</v>
      </c>
      <c r="R93" s="9">
        <f t="shared" si="88"/>
        <v>2.3873737500000001</v>
      </c>
      <c r="S93" s="13">
        <f t="shared" si="89"/>
        <v>6.9055966551498413E-2</v>
      </c>
      <c r="T93" s="2">
        <f t="shared" si="90"/>
        <v>0.51</v>
      </c>
      <c r="U93" s="14">
        <f t="shared" si="91"/>
        <v>3.521854294126419E-2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3.3529390696791159E-2</v>
      </c>
      <c r="AK93" s="9">
        <f t="shared" si="93"/>
        <v>10.4025</v>
      </c>
      <c r="AL93" s="1">
        <f t="shared" si="94"/>
        <v>0.45</v>
      </c>
      <c r="AM93" s="17">
        <f t="shared" si="95"/>
        <v>48366.083333333336</v>
      </c>
      <c r="AN93" s="1">
        <f t="shared" si="96"/>
        <v>168695813.80653074</v>
      </c>
    </row>
    <row r="94" spans="1:48" x14ac:dyDescent="0.15">
      <c r="C94" s="7">
        <v>5</v>
      </c>
      <c r="D94" s="8">
        <v>14.675068362129</v>
      </c>
      <c r="E94" s="10">
        <f t="shared" si="97"/>
        <v>9.5392151840999997</v>
      </c>
      <c r="F94" s="7" t="s">
        <v>85</v>
      </c>
      <c r="G94" s="1">
        <v>6</v>
      </c>
      <c r="H94" s="9">
        <f t="shared" si="81"/>
        <v>14.675068362129</v>
      </c>
      <c r="I94" s="9">
        <f t="shared" si="82"/>
        <v>287.825068362129</v>
      </c>
      <c r="J94" s="9">
        <f t="shared" si="83"/>
        <v>0.10728082540254635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11.252893096230316</v>
      </c>
      <c r="P94" s="9">
        <f t="shared" si="86"/>
        <v>1.2072196595302038</v>
      </c>
      <c r="Q94" s="12">
        <f t="shared" si="87"/>
        <v>0.54324884678859175</v>
      </c>
      <c r="R94" s="9">
        <f t="shared" si="88"/>
        <v>2.3873737500000001</v>
      </c>
      <c r="S94" s="13">
        <f t="shared" si="89"/>
        <v>0.22755081678710412</v>
      </c>
      <c r="T94" s="2">
        <f t="shared" si="90"/>
        <v>0.51</v>
      </c>
      <c r="U94" s="14">
        <f t="shared" si="91"/>
        <v>0.11605091656142311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6.1118351343269067E-2</v>
      </c>
      <c r="AK94" s="9">
        <f t="shared" si="93"/>
        <v>10.4025</v>
      </c>
      <c r="AL94" s="1">
        <f t="shared" si="94"/>
        <v>0.45</v>
      </c>
      <c r="AM94" s="17">
        <f t="shared" si="95"/>
        <v>48366.083333333336</v>
      </c>
      <c r="AN94" s="1">
        <f t="shared" si="96"/>
        <v>307503649.90536427</v>
      </c>
    </row>
    <row r="95" spans="1:48" x14ac:dyDescent="0.15">
      <c r="C95" s="7">
        <v>6</v>
      </c>
      <c r="D95" s="8">
        <v>18.0208437233333</v>
      </c>
      <c r="E95" s="10">
        <f t="shared" si="97"/>
        <v>14.675068362129</v>
      </c>
      <c r="F95" s="7" t="s">
        <v>83</v>
      </c>
      <c r="G95" s="1">
        <v>7</v>
      </c>
      <c r="H95" s="9">
        <f t="shared" si="81"/>
        <v>18.0208437233333</v>
      </c>
      <c r="I95" s="9">
        <f t="shared" si="82"/>
        <v>291.17084372333329</v>
      </c>
      <c r="J95" s="9">
        <f t="shared" si="83"/>
        <v>0.15824891063434618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15.350948436700115</v>
      </c>
      <c r="P95" s="9">
        <f t="shared" si="86"/>
        <v>2.4292708673118129</v>
      </c>
      <c r="Q95" s="12">
        <f t="shared" si="87"/>
        <v>1.0931718902903158</v>
      </c>
      <c r="R95" s="9">
        <f t="shared" si="88"/>
        <v>2.3873737500000001</v>
      </c>
      <c r="S95" s="13">
        <f t="shared" si="89"/>
        <v>0.45789725646866802</v>
      </c>
      <c r="T95" s="2">
        <f t="shared" si="90"/>
        <v>0.51</v>
      </c>
      <c r="U95" s="14">
        <f t="shared" si="91"/>
        <v>0.23352760079902068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0.11686357164090473</v>
      </c>
      <c r="AK95" s="9">
        <f t="shared" si="93"/>
        <v>10.4025</v>
      </c>
      <c r="AL95" s="1">
        <f t="shared" si="94"/>
        <v>0.45</v>
      </c>
      <c r="AM95" s="17">
        <f t="shared" si="95"/>
        <v>48366.083333333336</v>
      </c>
      <c r="AN95" s="1">
        <f t="shared" si="96"/>
        <v>587973563.27107203</v>
      </c>
    </row>
    <row r="96" spans="1:48" x14ac:dyDescent="0.15">
      <c r="C96" s="7">
        <v>7</v>
      </c>
      <c r="D96" s="8">
        <v>19.969649510967699</v>
      </c>
      <c r="E96" s="10">
        <f t="shared" si="97"/>
        <v>18.0208437233333</v>
      </c>
      <c r="F96" s="7" t="s">
        <v>83</v>
      </c>
      <c r="G96" s="1">
        <v>8</v>
      </c>
      <c r="H96" s="9">
        <f t="shared" si="81"/>
        <v>19.969649510967699</v>
      </c>
      <c r="I96" s="9">
        <f t="shared" si="82"/>
        <v>293.11964951096769</v>
      </c>
      <c r="J96" s="9">
        <f t="shared" si="83"/>
        <v>0.19764961043487622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18.226952569388303</v>
      </c>
      <c r="P96" s="9">
        <f t="shared" si="86"/>
        <v>3.6025500747545642</v>
      </c>
      <c r="Q96" s="12">
        <f t="shared" si="87"/>
        <v>1.621147533639554</v>
      </c>
      <c r="R96" s="9">
        <f t="shared" si="88"/>
        <v>2.3873737500000001</v>
      </c>
      <c r="S96" s="13">
        <f t="shared" si="89"/>
        <v>0.67905058168606991</v>
      </c>
      <c r="T96" s="2">
        <f t="shared" si="90"/>
        <v>0.51</v>
      </c>
      <c r="U96" s="14">
        <f t="shared" si="91"/>
        <v>0.34631579665989565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0.15086921269295855</v>
      </c>
      <c r="AK96" s="9">
        <f t="shared" si="93"/>
        <v>10.4025</v>
      </c>
      <c r="AL96" s="1">
        <f t="shared" si="94"/>
        <v>0.45</v>
      </c>
      <c r="AM96" s="17">
        <f t="shared" si="95"/>
        <v>48366.083333333336</v>
      </c>
      <c r="AN96" s="1">
        <f t="shared" si="96"/>
        <v>759065526.83120906</v>
      </c>
    </row>
    <row r="97" spans="1:50" x14ac:dyDescent="0.15">
      <c r="C97" s="7">
        <v>8</v>
      </c>
      <c r="D97" s="8">
        <v>19.142340573225798</v>
      </c>
      <c r="E97" s="10">
        <f t="shared" si="97"/>
        <v>19.969649510967699</v>
      </c>
      <c r="F97" s="7" t="s">
        <v>83</v>
      </c>
      <c r="G97" s="1">
        <v>9</v>
      </c>
      <c r="H97" s="9">
        <f t="shared" si="81"/>
        <v>19.142340573225798</v>
      </c>
      <c r="I97" s="9">
        <f t="shared" si="82"/>
        <v>292.29234057322577</v>
      </c>
      <c r="J97" s="9">
        <f t="shared" si="83"/>
        <v>0.17991340129801411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19.92967749463374</v>
      </c>
      <c r="P97" s="9">
        <f t="shared" si="86"/>
        <v>3.5856160648320405</v>
      </c>
      <c r="Q97" s="12">
        <f t="shared" si="87"/>
        <v>1.6135272291744183</v>
      </c>
      <c r="R97" s="9">
        <f t="shared" si="88"/>
        <v>2.3873737500000001</v>
      </c>
      <c r="S97" s="13">
        <f t="shared" si="89"/>
        <v>0.67585866233739822</v>
      </c>
      <c r="T97" s="2">
        <f t="shared" si="90"/>
        <v>0.51</v>
      </c>
      <c r="U97" s="14">
        <f t="shared" si="91"/>
        <v>0.34468791779207308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0.15037840721431003</v>
      </c>
      <c r="AK97" s="9">
        <f t="shared" si="93"/>
        <v>10.4025</v>
      </c>
      <c r="AL97" s="1">
        <f t="shared" si="94"/>
        <v>0.45</v>
      </c>
      <c r="AM97" s="17">
        <f t="shared" si="95"/>
        <v>48366.083333333336</v>
      </c>
      <c r="AN97" s="1">
        <f t="shared" si="96"/>
        <v>756596146.14994192</v>
      </c>
    </row>
    <row r="98" spans="1:50" x14ac:dyDescent="0.15">
      <c r="C98" s="7">
        <v>9</v>
      </c>
      <c r="D98" s="8">
        <v>15.104500974800001</v>
      </c>
      <c r="E98" s="10">
        <f t="shared" si="97"/>
        <v>19.142340573225798</v>
      </c>
      <c r="F98" s="7" t="s">
        <v>83</v>
      </c>
      <c r="G98" s="1">
        <v>10</v>
      </c>
      <c r="H98" s="9">
        <f t="shared" si="81"/>
        <v>15.104500974800001</v>
      </c>
      <c r="I98" s="9">
        <f t="shared" si="82"/>
        <v>288.25450097479995</v>
      </c>
      <c r="J98" s="9">
        <f t="shared" si="83"/>
        <v>0.11282603216638218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21.649336429801696</v>
      </c>
      <c r="P98" s="9">
        <f t="shared" si="86"/>
        <v>2.4426087284096356</v>
      </c>
      <c r="Q98" s="12">
        <f t="shared" si="87"/>
        <v>1.099173927784336</v>
      </c>
      <c r="R98" s="9">
        <f t="shared" si="88"/>
        <v>2.3873737500000001</v>
      </c>
      <c r="S98" s="13">
        <f t="shared" si="89"/>
        <v>0.46041133181779181</v>
      </c>
      <c r="T98" s="2">
        <f t="shared" si="90"/>
        <v>0.51</v>
      </c>
      <c r="U98" s="14">
        <f t="shared" si="91"/>
        <v>0.23480977922707383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0.11404414843696276</v>
      </c>
      <c r="AK98" s="9">
        <f t="shared" si="93"/>
        <v>10.4025</v>
      </c>
      <c r="AL98" s="1">
        <f t="shared" si="94"/>
        <v>0.45</v>
      </c>
      <c r="AM98" s="17">
        <f t="shared" si="95"/>
        <v>48366.083333333336</v>
      </c>
      <c r="AN98" s="1">
        <f t="shared" si="96"/>
        <v>573788250.56571698</v>
      </c>
    </row>
    <row r="99" spans="1:50" x14ac:dyDescent="0.15">
      <c r="C99" s="7">
        <v>10</v>
      </c>
      <c r="D99" s="8">
        <v>8.7405114585483901</v>
      </c>
      <c r="E99" s="10">
        <f t="shared" si="97"/>
        <v>15.104500974800001</v>
      </c>
      <c r="F99" s="7" t="s">
        <v>83</v>
      </c>
      <c r="G99" s="1">
        <v>11</v>
      </c>
      <c r="H99" s="9">
        <f t="shared" si="81"/>
        <v>8.7405114585483901</v>
      </c>
      <c r="I99" s="9">
        <f t="shared" si="82"/>
        <v>281.89051145854836</v>
      </c>
      <c r="J99" s="9">
        <f t="shared" si="83"/>
        <v>5.2628688509761448E-2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18.246391316322459</v>
      </c>
      <c r="O99" s="9">
        <f t="shared" si="98"/>
        <v>6.2656113850696009</v>
      </c>
      <c r="P99" s="9">
        <f t="shared" si="86"/>
        <v>0.32975090990804301</v>
      </c>
      <c r="Q99" s="12">
        <f t="shared" si="87"/>
        <v>0.14838790945861935</v>
      </c>
      <c r="R99" s="9">
        <f t="shared" si="88"/>
        <v>2.3873737500000001</v>
      </c>
      <c r="S99" s="13">
        <f t="shared" si="89"/>
        <v>6.215529070746436E-2</v>
      </c>
      <c r="T99" s="2">
        <f t="shared" si="90"/>
        <v>0.51</v>
      </c>
      <c r="U99" s="14">
        <f t="shared" si="91"/>
        <v>3.1699198260806825E-2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3.9894308275633256E-2</v>
      </c>
      <c r="AK99" s="9">
        <f t="shared" si="93"/>
        <v>10.4025</v>
      </c>
      <c r="AL99" s="1">
        <f t="shared" si="94"/>
        <v>0.45</v>
      </c>
      <c r="AM99" s="17">
        <f t="shared" si="95"/>
        <v>48366.083333333336</v>
      </c>
      <c r="AN99" s="1">
        <f t="shared" si="96"/>
        <v>200719507.89880127</v>
      </c>
    </row>
    <row r="100" spans="1:50" x14ac:dyDescent="0.15">
      <c r="C100" s="7">
        <v>11</v>
      </c>
      <c r="D100" s="8">
        <v>5.5646691685666703</v>
      </c>
      <c r="E100" s="10">
        <f t="shared" si="97"/>
        <v>8.7405114585483901</v>
      </c>
      <c r="F100" s="7" t="s">
        <v>85</v>
      </c>
      <c r="G100" s="1">
        <v>12</v>
      </c>
      <c r="H100" s="9">
        <f t="shared" si="81"/>
        <v>5.5646691685666703</v>
      </c>
      <c r="I100" s="9">
        <f t="shared" si="82"/>
        <v>278.71466916856667</v>
      </c>
      <c r="J100" s="9">
        <f t="shared" si="83"/>
        <v>3.5505234053091778E-2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11.241135475161558</v>
      </c>
      <c r="P100" s="9">
        <f t="shared" si="86"/>
        <v>0.39911914606812415</v>
      </c>
      <c r="Q100" s="12">
        <f t="shared" si="87"/>
        <v>0.17960361573065586</v>
      </c>
      <c r="R100" s="9">
        <f t="shared" si="88"/>
        <v>2.3873737500000001</v>
      </c>
      <c r="S100" s="13">
        <f t="shared" si="89"/>
        <v>7.5230623496072138E-2</v>
      </c>
      <c r="T100" s="2">
        <f t="shared" si="90"/>
        <v>0.51</v>
      </c>
      <c r="U100" s="14">
        <f t="shared" si="91"/>
        <v>3.8367617982996788E-2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4.1904836821873528E-2</v>
      </c>
      <c r="AK100" s="9">
        <f t="shared" si="93"/>
        <v>10.4025</v>
      </c>
      <c r="AL100" s="1">
        <f t="shared" si="94"/>
        <v>0.45</v>
      </c>
      <c r="AM100" s="17">
        <f t="shared" si="95"/>
        <v>48366.083333333336</v>
      </c>
      <c r="AN100" s="1">
        <f t="shared" si="96"/>
        <v>210835043.61957783</v>
      </c>
      <c r="AO100" s="1">
        <f>SUM(AN89:AN100)</f>
        <v>4328393893.319005</v>
      </c>
    </row>
    <row r="101" spans="1:50" x14ac:dyDescent="0.15">
      <c r="C101" s="7">
        <v>12</v>
      </c>
      <c r="D101" s="8">
        <v>-2.8099322126129</v>
      </c>
      <c r="E101" s="10">
        <f t="shared" si="97"/>
        <v>5.5646691685666703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0.69410592783870895</v>
      </c>
      <c r="E105" s="7"/>
      <c r="F105" s="7"/>
      <c r="G105" s="1">
        <v>1</v>
      </c>
      <c r="H105" s="9">
        <f t="shared" ref="H105:H116" si="99">E106</f>
        <v>0.69410592783870895</v>
      </c>
      <c r="I105" s="9">
        <f t="shared" ref="I105:I116" si="100">H105+273.15</f>
        <v>273.84410592783871</v>
      </c>
      <c r="J105" s="9">
        <f t="shared" ref="J105:J116" si="101">EXP(($C$15*(I105-$C$13))/($C$16*I105*$C$13))</f>
        <v>1.9074200653158839E-2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1.2357987834966885E-2</v>
      </c>
      <c r="Q105" s="12">
        <f t="shared" ref="Q105:Q116" si="105">P105*$B$107</f>
        <v>3.7073963504900653E-3</v>
      </c>
      <c r="R105" s="9">
        <f t="shared" ref="R105:R116" si="106">L105*$B$107</f>
        <v>0.19436706250000002</v>
      </c>
      <c r="S105" s="13">
        <f t="shared" ref="S105:S116" si="107">Q105/R105</f>
        <v>1.9074200653158839E-2</v>
      </c>
      <c r="T105" s="2">
        <f t="shared" ref="T105:T116" si="108">$B$106/100</f>
        <v>0.01</v>
      </c>
      <c r="U105" s="14">
        <f t="shared" ref="U105:U116" si="109">S105*T105</f>
        <v>1.9074200653158841E-4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5.6807420065315885E-3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578.08333333333337</v>
      </c>
      <c r="AX105" s="1">
        <f t="shared" ref="AX105:AX116" si="116">AW105*10000*AV105*0.67*AU105*AT105</f>
        <v>427654.44297809061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-1.72782068164516</v>
      </c>
      <c r="E106" s="10">
        <f t="shared" ref="E106:E117" si="117">D105</f>
        <v>0.69410592783870895</v>
      </c>
      <c r="F106" s="7" t="s">
        <v>83</v>
      </c>
      <c r="G106" s="1">
        <v>2</v>
      </c>
      <c r="H106" s="9">
        <f t="shared" si="99"/>
        <v>-1.72782068164516</v>
      </c>
      <c r="I106" s="9">
        <f t="shared" si="100"/>
        <v>271.42217931835484</v>
      </c>
      <c r="J106" s="9">
        <f t="shared" si="101"/>
        <v>1.3888586652281416E-2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1.2834224288317</v>
      </c>
      <c r="P106" s="9">
        <f t="shared" si="104"/>
        <v>1.7824923614310543E-2</v>
      </c>
      <c r="Q106" s="12">
        <f t="shared" si="105"/>
        <v>5.3474770842931625E-3</v>
      </c>
      <c r="R106" s="9">
        <f t="shared" si="106"/>
        <v>0.19436706250000002</v>
      </c>
      <c r="S106" s="13">
        <f t="shared" si="107"/>
        <v>2.751225961596843E-2</v>
      </c>
      <c r="T106" s="2">
        <f t="shared" si="108"/>
        <v>0.01</v>
      </c>
      <c r="U106" s="14">
        <f t="shared" si="109"/>
        <v>2.7512259615968432E-4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5.7651225961596842E-3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578.08333333333337</v>
      </c>
      <c r="AX106" s="1">
        <f t="shared" si="116"/>
        <v>434006.7353395595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-6.0159113660344801</v>
      </c>
      <c r="E107" s="10">
        <f t="shared" si="117"/>
        <v>-1.72782068164516</v>
      </c>
      <c r="F107" s="7" t="s">
        <v>83</v>
      </c>
      <c r="G107" s="1">
        <v>3</v>
      </c>
      <c r="H107" s="9">
        <f t="shared" si="99"/>
        <v>-6.0159113660344801</v>
      </c>
      <c r="I107" s="9">
        <f t="shared" si="100"/>
        <v>267.13408863396552</v>
      </c>
      <c r="J107" s="9">
        <f t="shared" si="101"/>
        <v>7.8085796701266195E-3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1.9134877135507227</v>
      </c>
      <c r="P107" s="9">
        <f t="shared" si="104"/>
        <v>1.4941621259069242E-2</v>
      </c>
      <c r="Q107" s="12">
        <f t="shared" si="105"/>
        <v>4.4824863777207721E-3</v>
      </c>
      <c r="R107" s="9">
        <f t="shared" si="106"/>
        <v>0.19436706250000002</v>
      </c>
      <c r="S107" s="13">
        <f t="shared" si="107"/>
        <v>2.3061964923819189E-2</v>
      </c>
      <c r="T107" s="2">
        <f t="shared" si="108"/>
        <v>0.01</v>
      </c>
      <c r="U107" s="14">
        <f t="shared" si="109"/>
        <v>2.306196492381919E-4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5.7206196492381916E-3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578.08333333333337</v>
      </c>
      <c r="AX107" s="1">
        <f t="shared" si="116"/>
        <v>430656.48937614274</v>
      </c>
    </row>
    <row r="108" spans="1:50" x14ac:dyDescent="0.15">
      <c r="C108" s="7">
        <v>3</v>
      </c>
      <c r="D108" s="8">
        <v>4.85897773954839</v>
      </c>
      <c r="E108" s="10">
        <f t="shared" si="117"/>
        <v>-6.0159113660344801</v>
      </c>
      <c r="F108" s="7" t="s">
        <v>83</v>
      </c>
      <c r="G108" s="1">
        <v>4</v>
      </c>
      <c r="H108" s="9">
        <f t="shared" si="99"/>
        <v>4.85897773954839</v>
      </c>
      <c r="I108" s="9">
        <f t="shared" si="100"/>
        <v>278.00897773954836</v>
      </c>
      <c r="J108" s="9">
        <f t="shared" si="101"/>
        <v>3.2492293112198936E-2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2.5464363006249866</v>
      </c>
      <c r="P108" s="9">
        <f t="shared" si="104"/>
        <v>8.2739554671450596E-2</v>
      </c>
      <c r="Q108" s="12">
        <f t="shared" si="105"/>
        <v>2.4821866401435178E-2</v>
      </c>
      <c r="R108" s="9">
        <f t="shared" si="106"/>
        <v>0.19436706250000002</v>
      </c>
      <c r="S108" s="13">
        <f t="shared" si="107"/>
        <v>0.12770613540262346</v>
      </c>
      <c r="T108" s="2">
        <f t="shared" si="108"/>
        <v>0.01</v>
      </c>
      <c r="U108" s="14">
        <f t="shared" si="109"/>
        <v>1.2770613540262347E-3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6.767061354026235E-3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578.08333333333337</v>
      </c>
      <c r="AX108" s="1">
        <f t="shared" si="116"/>
        <v>509434.1286098258</v>
      </c>
    </row>
    <row r="109" spans="1:50" x14ac:dyDescent="0.15">
      <c r="C109" s="7">
        <v>4</v>
      </c>
      <c r="D109" s="8">
        <v>9.5392151840999997</v>
      </c>
      <c r="E109" s="10">
        <f t="shared" si="117"/>
        <v>4.85897773954839</v>
      </c>
      <c r="F109" s="7" t="s">
        <v>83</v>
      </c>
      <c r="G109" s="1">
        <v>5</v>
      </c>
      <c r="H109" s="9">
        <f t="shared" si="99"/>
        <v>9.5392151840999997</v>
      </c>
      <c r="I109" s="9">
        <f t="shared" si="100"/>
        <v>282.68921518409996</v>
      </c>
      <c r="J109" s="9">
        <f t="shared" si="101"/>
        <v>5.8023774481116057E-2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2.3405119086558592</v>
      </c>
      <c r="O109" s="9">
        <f t="shared" si="118"/>
        <v>0.77107504563101026</v>
      </c>
      <c r="P109" s="9">
        <f t="shared" si="104"/>
        <v>4.4740684555710016E-2</v>
      </c>
      <c r="Q109" s="12">
        <f t="shared" si="105"/>
        <v>1.3422205366713005E-2</v>
      </c>
      <c r="R109" s="9">
        <f t="shared" si="106"/>
        <v>0.19436706250000002</v>
      </c>
      <c r="S109" s="13">
        <f t="shared" si="107"/>
        <v>6.9055966551498427E-2</v>
      </c>
      <c r="T109" s="2">
        <f t="shared" si="108"/>
        <v>0.01</v>
      </c>
      <c r="U109" s="14">
        <f t="shared" si="109"/>
        <v>6.9055966551498425E-4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6.1805596655149847E-3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578.08333333333337</v>
      </c>
      <c r="AX109" s="1">
        <f t="shared" si="116"/>
        <v>465281.4364760163</v>
      </c>
    </row>
    <row r="110" spans="1:50" x14ac:dyDescent="0.15">
      <c r="C110" s="7">
        <v>5</v>
      </c>
      <c r="D110" s="8">
        <v>14.675068362129</v>
      </c>
      <c r="E110" s="10">
        <f t="shared" si="117"/>
        <v>9.5392151840999997</v>
      </c>
      <c r="F110" s="7" t="s">
        <v>85</v>
      </c>
      <c r="G110" s="1">
        <v>6</v>
      </c>
      <c r="H110" s="9">
        <f t="shared" si="99"/>
        <v>14.675068362129</v>
      </c>
      <c r="I110" s="9">
        <f t="shared" si="100"/>
        <v>287.825068362129</v>
      </c>
      <c r="J110" s="9">
        <f t="shared" si="101"/>
        <v>0.10728082540254635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1.3742245694086337</v>
      </c>
      <c r="P110" s="9">
        <f t="shared" si="104"/>
        <v>0.14742794609461707</v>
      </c>
      <c r="Q110" s="12">
        <f t="shared" si="105"/>
        <v>4.4228383828385121E-2</v>
      </c>
      <c r="R110" s="9">
        <f t="shared" si="106"/>
        <v>0.19436706250000002</v>
      </c>
      <c r="S110" s="13">
        <f t="shared" si="107"/>
        <v>0.22755081678710412</v>
      </c>
      <c r="T110" s="2">
        <f t="shared" si="108"/>
        <v>0.01</v>
      </c>
      <c r="U110" s="14">
        <f t="shared" si="109"/>
        <v>2.2755081678710412E-3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7.7655081678710417E-3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578.08333333333337</v>
      </c>
      <c r="AX110" s="1">
        <f t="shared" si="116"/>
        <v>584598.64330299548</v>
      </c>
    </row>
    <row r="111" spans="1:50" x14ac:dyDescent="0.15">
      <c r="C111" s="7">
        <v>6</v>
      </c>
      <c r="D111" s="8">
        <v>18.0208437233333</v>
      </c>
      <c r="E111" s="10">
        <f t="shared" si="117"/>
        <v>14.675068362129</v>
      </c>
      <c r="F111" s="7" t="s">
        <v>83</v>
      </c>
      <c r="G111" s="1">
        <v>7</v>
      </c>
      <c r="H111" s="9">
        <f t="shared" si="99"/>
        <v>18.0208437233333</v>
      </c>
      <c r="I111" s="9">
        <f t="shared" si="100"/>
        <v>291.17084372333329</v>
      </c>
      <c r="J111" s="9">
        <f t="shared" si="101"/>
        <v>0.15824891063434618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1.8746868316473499</v>
      </c>
      <c r="P111" s="9">
        <f t="shared" si="104"/>
        <v>0.29666714888874707</v>
      </c>
      <c r="Q111" s="12">
        <f t="shared" si="105"/>
        <v>8.900014466662412E-2</v>
      </c>
      <c r="R111" s="9">
        <f t="shared" si="106"/>
        <v>0.19436706250000002</v>
      </c>
      <c r="S111" s="13">
        <f t="shared" si="107"/>
        <v>0.45789725646866791</v>
      </c>
      <c r="T111" s="2">
        <f t="shared" si="108"/>
        <v>0.01</v>
      </c>
      <c r="U111" s="14">
        <f t="shared" si="109"/>
        <v>4.5789725646866791E-3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1.452897256468668E-2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578.08333333333337</v>
      </c>
      <c r="AX111" s="1">
        <f t="shared" si="116"/>
        <v>1093761.9877915666</v>
      </c>
    </row>
    <row r="112" spans="1:50" x14ac:dyDescent="0.15">
      <c r="C112" s="7">
        <v>7</v>
      </c>
      <c r="D112" s="8">
        <v>19.969649510967699</v>
      </c>
      <c r="E112" s="10">
        <f t="shared" si="117"/>
        <v>18.0208437233333</v>
      </c>
      <c r="F112" s="7" t="s">
        <v>83</v>
      </c>
      <c r="G112" s="1">
        <v>8</v>
      </c>
      <c r="H112" s="9">
        <f t="shared" si="99"/>
        <v>19.969649510967699</v>
      </c>
      <c r="I112" s="9">
        <f t="shared" si="100"/>
        <v>293.11964951096769</v>
      </c>
      <c r="J112" s="9">
        <f t="shared" si="101"/>
        <v>0.19764961043487622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2.2259098910919364</v>
      </c>
      <c r="P112" s="9">
        <f t="shared" si="104"/>
        <v>0.43995022283745899</v>
      </c>
      <c r="Q112" s="12">
        <f t="shared" si="105"/>
        <v>0.1319850668512377</v>
      </c>
      <c r="R112" s="9">
        <f t="shared" si="106"/>
        <v>0.19436706250000002</v>
      </c>
      <c r="S112" s="13">
        <f t="shared" si="107"/>
        <v>0.6790505816860698</v>
      </c>
      <c r="T112" s="2">
        <f t="shared" si="108"/>
        <v>0.01</v>
      </c>
      <c r="U112" s="14">
        <f t="shared" si="109"/>
        <v>6.7905058168606985E-3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1.67405058168607E-2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578.08333333333337</v>
      </c>
      <c r="AX112" s="1">
        <f t="shared" si="116"/>
        <v>1260249.3973585875</v>
      </c>
    </row>
    <row r="113" spans="1:53" x14ac:dyDescent="0.15">
      <c r="C113" s="7">
        <v>8</v>
      </c>
      <c r="D113" s="8">
        <v>19.142340573225798</v>
      </c>
      <c r="E113" s="10">
        <f t="shared" si="117"/>
        <v>19.969649510967699</v>
      </c>
      <c r="F113" s="7" t="s">
        <v>83</v>
      </c>
      <c r="G113" s="1">
        <v>9</v>
      </c>
      <c r="H113" s="9">
        <f t="shared" si="99"/>
        <v>19.142340573225798</v>
      </c>
      <c r="I113" s="9">
        <f t="shared" si="100"/>
        <v>292.29234057322577</v>
      </c>
      <c r="J113" s="9">
        <f t="shared" si="101"/>
        <v>0.17991340129801411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2.4338498765878107</v>
      </c>
      <c r="P113" s="9">
        <f t="shared" si="104"/>
        <v>0.43788220954566492</v>
      </c>
      <c r="Q113" s="12">
        <f t="shared" si="105"/>
        <v>0.13136466286369947</v>
      </c>
      <c r="R113" s="9">
        <f t="shared" si="106"/>
        <v>0.19436706250000002</v>
      </c>
      <c r="S113" s="13">
        <f t="shared" si="107"/>
        <v>0.67585866233739811</v>
      </c>
      <c r="T113" s="2">
        <f t="shared" si="108"/>
        <v>0.01</v>
      </c>
      <c r="U113" s="14">
        <f t="shared" si="109"/>
        <v>6.7585866233739814E-3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1.6708586623373982E-2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578.08333333333337</v>
      </c>
      <c r="AX113" s="1">
        <f t="shared" si="116"/>
        <v>1257846.4744842206</v>
      </c>
    </row>
    <row r="114" spans="1:53" x14ac:dyDescent="0.15">
      <c r="C114" s="7">
        <v>9</v>
      </c>
      <c r="D114" s="8">
        <v>15.104500974800001</v>
      </c>
      <c r="E114" s="10">
        <f t="shared" si="117"/>
        <v>19.142340573225798</v>
      </c>
      <c r="F114" s="7" t="s">
        <v>83</v>
      </c>
      <c r="G114" s="1">
        <v>10</v>
      </c>
      <c r="H114" s="9">
        <f t="shared" si="99"/>
        <v>15.104500974800001</v>
      </c>
      <c r="I114" s="9">
        <f t="shared" si="100"/>
        <v>288.25450097479995</v>
      </c>
      <c r="J114" s="9">
        <f t="shared" si="101"/>
        <v>0.11282603216638218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2.6438578753754793</v>
      </c>
      <c r="P114" s="9">
        <f t="shared" si="104"/>
        <v>0.29829599369045667</v>
      </c>
      <c r="Q114" s="12">
        <f t="shared" si="105"/>
        <v>8.9488798107137002E-2</v>
      </c>
      <c r="R114" s="9">
        <f t="shared" si="106"/>
        <v>0.19436706250000002</v>
      </c>
      <c r="S114" s="13">
        <f t="shared" si="107"/>
        <v>0.46041133181779187</v>
      </c>
      <c r="T114" s="2">
        <f t="shared" si="108"/>
        <v>0.01</v>
      </c>
      <c r="U114" s="14">
        <f t="shared" si="109"/>
        <v>4.6041133181779189E-3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1.4554113318177919E-2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578.08333333333337</v>
      </c>
      <c r="AX114" s="1">
        <f t="shared" si="116"/>
        <v>1095654.619936801</v>
      </c>
    </row>
    <row r="115" spans="1:53" x14ac:dyDescent="0.15">
      <c r="C115" s="7">
        <v>10</v>
      </c>
      <c r="D115" s="8">
        <v>8.7405114585483901</v>
      </c>
      <c r="E115" s="10">
        <f t="shared" si="117"/>
        <v>15.104500974800001</v>
      </c>
      <c r="F115" s="7" t="s">
        <v>83</v>
      </c>
      <c r="G115" s="1">
        <v>11</v>
      </c>
      <c r="H115" s="9">
        <f t="shared" si="99"/>
        <v>8.7405114585483901</v>
      </c>
      <c r="I115" s="9">
        <f t="shared" si="100"/>
        <v>281.89051145854836</v>
      </c>
      <c r="J115" s="9">
        <f t="shared" si="101"/>
        <v>5.2628688509761448E-2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2.2282837876007715</v>
      </c>
      <c r="O115" s="9">
        <f t="shared" si="118"/>
        <v>0.76516830241758482</v>
      </c>
      <c r="P115" s="9">
        <f t="shared" si="104"/>
        <v>4.0269804245478019E-2</v>
      </c>
      <c r="Q115" s="12">
        <f t="shared" si="105"/>
        <v>1.2080941273643406E-2</v>
      </c>
      <c r="R115" s="9">
        <f t="shared" si="106"/>
        <v>0.19436706250000002</v>
      </c>
      <c r="S115" s="13">
        <f t="shared" si="107"/>
        <v>6.2155290707464415E-2</v>
      </c>
      <c r="T115" s="2">
        <f t="shared" si="108"/>
        <v>0.01</v>
      </c>
      <c r="U115" s="14">
        <f t="shared" si="109"/>
        <v>6.2155290707464417E-4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6.1115529070746447E-3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578.08333333333337</v>
      </c>
      <c r="AX115" s="1">
        <f t="shared" si="116"/>
        <v>460086.508276743</v>
      </c>
    </row>
    <row r="116" spans="1:53" x14ac:dyDescent="0.15">
      <c r="C116" s="7">
        <v>11</v>
      </c>
      <c r="D116" s="8">
        <v>5.5646691685666703</v>
      </c>
      <c r="E116" s="10">
        <f t="shared" si="117"/>
        <v>8.7405114585483901</v>
      </c>
      <c r="F116" s="7" t="s">
        <v>85</v>
      </c>
      <c r="G116" s="1">
        <v>12</v>
      </c>
      <c r="H116" s="9">
        <f t="shared" si="99"/>
        <v>5.5646691685666703</v>
      </c>
      <c r="I116" s="9">
        <f t="shared" si="100"/>
        <v>278.71466916856667</v>
      </c>
      <c r="J116" s="9">
        <f t="shared" si="101"/>
        <v>3.5505234053091778E-2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1.3727887065054403</v>
      </c>
      <c r="P116" s="9">
        <f t="shared" si="104"/>
        <v>4.8741184329916774E-2</v>
      </c>
      <c r="Q116" s="12">
        <f t="shared" si="105"/>
        <v>1.4622355298975032E-2</v>
      </c>
      <c r="R116" s="9">
        <f t="shared" si="106"/>
        <v>0.19436706250000002</v>
      </c>
      <c r="S116" s="13">
        <f t="shared" si="107"/>
        <v>7.523062349607218E-2</v>
      </c>
      <c r="T116" s="2">
        <f t="shared" si="108"/>
        <v>0.01</v>
      </c>
      <c r="U116" s="14">
        <f t="shared" si="109"/>
        <v>7.5230623496072178E-4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6.2423062349607214E-3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578.08333333333337</v>
      </c>
      <c r="AX116" s="1">
        <f t="shared" si="116"/>
        <v>469929.80718740635</v>
      </c>
      <c r="AY116" s="1">
        <f>SUM(AX105:AX116)</f>
        <v>8489160.6711179577</v>
      </c>
    </row>
    <row r="117" spans="1:53" x14ac:dyDescent="0.15">
      <c r="C117" s="7">
        <v>12</v>
      </c>
      <c r="D117" s="8">
        <v>-2.8099322126129</v>
      </c>
      <c r="E117" s="10">
        <f t="shared" si="117"/>
        <v>5.5646691685666703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0.69410592783870895</v>
      </c>
      <c r="E121" s="7"/>
      <c r="F121" s="7"/>
      <c r="G121" s="1">
        <v>1</v>
      </c>
      <c r="H121" s="9">
        <f t="shared" ref="H121:H132" si="119">E122</f>
        <v>0.69410592783870895</v>
      </c>
      <c r="I121" s="9">
        <f t="shared" ref="I121:I132" si="120">H121+273.15</f>
        <v>273.84410592783871</v>
      </c>
      <c r="J121" s="9">
        <f t="shared" ref="J121:J132" si="121">EXP(($C$15*(I121-$C$13))/($C$16*I121*$C$13))</f>
        <v>1.9074200653158839E-2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5.4304249259543216E-3</v>
      </c>
      <c r="Q121" s="12">
        <f t="shared" ref="Q121:Q132" si="125">P121*$B$123</f>
        <v>1.7920402255649263E-3</v>
      </c>
      <c r="R121" s="9">
        <f t="shared" ref="R121:R132" si="126">L121*$B$123</f>
        <v>9.3951000000000007E-2</v>
      </c>
      <c r="S121" s="13">
        <f t="shared" ref="S121:S132" si="127">Q121/R121</f>
        <v>1.9074200653158839E-2</v>
      </c>
      <c r="T121" s="2">
        <f t="shared" ref="T121:T132" si="128">$B$122/100</f>
        <v>0.01</v>
      </c>
      <c r="U121" s="14">
        <f t="shared" ref="U121:U132" si="129">S121*T121</f>
        <v>1.9074200653158841E-4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5.6807420065315885E-3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-1.72782068164516</v>
      </c>
      <c r="E122" s="10">
        <f t="shared" ref="E122:E133" si="139">D121</f>
        <v>0.69410592783870895</v>
      </c>
      <c r="F122" s="7" t="s">
        <v>83</v>
      </c>
      <c r="G122" s="1">
        <v>2</v>
      </c>
      <c r="H122" s="9">
        <f t="shared" si="119"/>
        <v>-1.72782068164516</v>
      </c>
      <c r="I122" s="9">
        <f t="shared" si="120"/>
        <v>271.42217931835484</v>
      </c>
      <c r="J122" s="9">
        <f t="shared" si="121"/>
        <v>1.3888586652281416E-2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0.56396957507404566</v>
      </c>
      <c r="P122" s="9">
        <f t="shared" si="124"/>
        <v>7.8327403126662119E-3</v>
      </c>
      <c r="Q122" s="12">
        <f t="shared" si="125"/>
        <v>2.5848043031798502E-3</v>
      </c>
      <c r="R122" s="9">
        <f t="shared" si="126"/>
        <v>9.3951000000000007E-2</v>
      </c>
      <c r="S122" s="13">
        <f t="shared" si="127"/>
        <v>2.751225961596843E-2</v>
      </c>
      <c r="T122" s="2">
        <f t="shared" si="128"/>
        <v>0.01</v>
      </c>
      <c r="U122" s="14">
        <f t="shared" si="129"/>
        <v>2.7512259615968432E-4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5.7651225961596842E-3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-6.0159113660344801</v>
      </c>
      <c r="E123" s="10">
        <f t="shared" si="139"/>
        <v>-1.72782068164516</v>
      </c>
      <c r="F123" s="7" t="s">
        <v>83</v>
      </c>
      <c r="G123" s="1">
        <v>3</v>
      </c>
      <c r="H123" s="9">
        <f t="shared" si="119"/>
        <v>-6.0159113660344801</v>
      </c>
      <c r="I123" s="9">
        <f t="shared" si="120"/>
        <v>267.13408863396552</v>
      </c>
      <c r="J123" s="9">
        <f t="shared" si="121"/>
        <v>7.8085796701266195E-3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0.84083683476137938</v>
      </c>
      <c r="P123" s="9">
        <f t="shared" si="124"/>
        <v>6.5657414138113228E-3</v>
      </c>
      <c r="Q123" s="12">
        <f t="shared" si="125"/>
        <v>2.1666946665577368E-3</v>
      </c>
      <c r="R123" s="9">
        <f t="shared" si="126"/>
        <v>9.3951000000000007E-2</v>
      </c>
      <c r="S123" s="13">
        <f t="shared" si="127"/>
        <v>2.3061964923819189E-2</v>
      </c>
      <c r="T123" s="2">
        <f t="shared" si="128"/>
        <v>0.01</v>
      </c>
      <c r="U123" s="14">
        <f t="shared" si="129"/>
        <v>2.306196492381919E-4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5.7206196492381916E-3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4.85897773954839</v>
      </c>
      <c r="E124" s="10">
        <f t="shared" si="139"/>
        <v>-6.0159113660344801</v>
      </c>
      <c r="F124" s="7" t="s">
        <v>83</v>
      </c>
      <c r="G124" s="1">
        <v>4</v>
      </c>
      <c r="H124" s="9">
        <f t="shared" si="119"/>
        <v>4.85897773954839</v>
      </c>
      <c r="I124" s="9">
        <f t="shared" si="120"/>
        <v>278.00897773954836</v>
      </c>
      <c r="J124" s="9">
        <f t="shared" si="121"/>
        <v>3.2492293112198936E-2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1.1189710933475681</v>
      </c>
      <c r="P124" s="9">
        <f t="shared" si="124"/>
        <v>3.63579367491269E-2</v>
      </c>
      <c r="Q124" s="12">
        <f t="shared" si="125"/>
        <v>1.1998119127211878E-2</v>
      </c>
      <c r="R124" s="9">
        <f t="shared" si="126"/>
        <v>9.3951000000000007E-2</v>
      </c>
      <c r="S124" s="13">
        <f t="shared" si="127"/>
        <v>0.12770613540262346</v>
      </c>
      <c r="T124" s="2">
        <f t="shared" si="128"/>
        <v>0.01</v>
      </c>
      <c r="U124" s="14">
        <f t="shared" si="129"/>
        <v>1.2770613540262347E-3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6.767061354026235E-3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9.5392151840999997</v>
      </c>
      <c r="E125" s="10">
        <f t="shared" si="139"/>
        <v>4.85897773954839</v>
      </c>
      <c r="F125" s="7" t="s">
        <v>83</v>
      </c>
      <c r="G125" s="1">
        <v>5</v>
      </c>
      <c r="H125" s="9">
        <f t="shared" si="119"/>
        <v>9.5392151840999997</v>
      </c>
      <c r="I125" s="9">
        <f t="shared" si="120"/>
        <v>282.68921518409996</v>
      </c>
      <c r="J125" s="9">
        <f t="shared" si="121"/>
        <v>5.8023774481116057E-2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1.028482498768519</v>
      </c>
      <c r="O125" s="9">
        <f t="shared" si="140"/>
        <v>0.33883065782992206</v>
      </c>
      <c r="P125" s="9">
        <f t="shared" si="124"/>
        <v>1.9660233677211598E-2</v>
      </c>
      <c r="Q125" s="12">
        <f t="shared" si="125"/>
        <v>6.4878771134798275E-3</v>
      </c>
      <c r="R125" s="9">
        <f t="shared" si="126"/>
        <v>9.3951000000000007E-2</v>
      </c>
      <c r="S125" s="13">
        <f t="shared" si="127"/>
        <v>6.9055966551498413E-2</v>
      </c>
      <c r="T125" s="2">
        <f t="shared" si="128"/>
        <v>0.01</v>
      </c>
      <c r="U125" s="14">
        <f t="shared" si="129"/>
        <v>6.9055966551498415E-4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6.1805596655149847E-3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14.675068362129</v>
      </c>
      <c r="E126" s="10">
        <f t="shared" si="139"/>
        <v>9.5392151840999997</v>
      </c>
      <c r="F126" s="7" t="s">
        <v>85</v>
      </c>
      <c r="G126" s="1">
        <v>6</v>
      </c>
      <c r="H126" s="9">
        <f t="shared" si="119"/>
        <v>14.675068362129</v>
      </c>
      <c r="I126" s="9">
        <f t="shared" si="120"/>
        <v>287.825068362129</v>
      </c>
      <c r="J126" s="9">
        <f t="shared" si="121"/>
        <v>0.10728082540254635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0.60387042415271042</v>
      </c>
      <c r="P126" s="9">
        <f t="shared" si="124"/>
        <v>6.4783717539288535E-2</v>
      </c>
      <c r="Q126" s="12">
        <f t="shared" si="125"/>
        <v>2.1378626787965219E-2</v>
      </c>
      <c r="R126" s="9">
        <f t="shared" si="126"/>
        <v>9.3951000000000007E-2</v>
      </c>
      <c r="S126" s="13">
        <f t="shared" si="127"/>
        <v>0.22755081678710409</v>
      </c>
      <c r="T126" s="2">
        <f t="shared" si="128"/>
        <v>0.01</v>
      </c>
      <c r="U126" s="14">
        <f t="shared" si="129"/>
        <v>2.2755081678710412E-3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7.7655081678710417E-3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18.0208437233333</v>
      </c>
      <c r="E127" s="10">
        <f t="shared" si="139"/>
        <v>14.675068362129</v>
      </c>
      <c r="F127" s="7" t="s">
        <v>83</v>
      </c>
      <c r="G127" s="1">
        <v>7</v>
      </c>
      <c r="H127" s="9">
        <f t="shared" si="119"/>
        <v>18.0208437233333</v>
      </c>
      <c r="I127" s="9">
        <f t="shared" si="120"/>
        <v>291.17084372333329</v>
      </c>
      <c r="J127" s="9">
        <f t="shared" si="121"/>
        <v>0.15824891063434618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0.82378670661342179</v>
      </c>
      <c r="P127" s="9">
        <f t="shared" si="124"/>
        <v>0.13036334891662973</v>
      </c>
      <c r="Q127" s="12">
        <f t="shared" si="125"/>
        <v>4.3019905142487817E-2</v>
      </c>
      <c r="R127" s="9">
        <f t="shared" si="126"/>
        <v>9.3951000000000007E-2</v>
      </c>
      <c r="S127" s="13">
        <f t="shared" si="127"/>
        <v>0.45789725646866786</v>
      </c>
      <c r="T127" s="2">
        <f t="shared" si="128"/>
        <v>0.01</v>
      </c>
      <c r="U127" s="14">
        <f t="shared" si="129"/>
        <v>4.5789725646866791E-3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1.452897256468668E-2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19.969649510967699</v>
      </c>
      <c r="E128" s="10">
        <f t="shared" si="139"/>
        <v>18.0208437233333</v>
      </c>
      <c r="F128" s="7" t="s">
        <v>83</v>
      </c>
      <c r="G128" s="1">
        <v>8</v>
      </c>
      <c r="H128" s="9">
        <f t="shared" si="119"/>
        <v>19.969649510967699</v>
      </c>
      <c r="I128" s="9">
        <f t="shared" si="120"/>
        <v>293.11964951096769</v>
      </c>
      <c r="J128" s="9">
        <f t="shared" si="121"/>
        <v>0.19764961043487622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0.97812335769679215</v>
      </c>
      <c r="P128" s="9">
        <f t="shared" si="124"/>
        <v>0.19332570060602405</v>
      </c>
      <c r="Q128" s="12">
        <f t="shared" si="125"/>
        <v>6.3797481199987946E-2</v>
      </c>
      <c r="R128" s="9">
        <f t="shared" si="126"/>
        <v>9.3951000000000007E-2</v>
      </c>
      <c r="S128" s="13">
        <f t="shared" si="127"/>
        <v>0.6790505816860698</v>
      </c>
      <c r="T128" s="2">
        <f t="shared" si="128"/>
        <v>0.01</v>
      </c>
      <c r="U128" s="14">
        <f t="shared" si="129"/>
        <v>6.7905058168606985E-3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1.67405058168607E-2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19.142340573225798</v>
      </c>
      <c r="E129" s="10">
        <f t="shared" si="139"/>
        <v>19.969649510967699</v>
      </c>
      <c r="F129" s="7" t="s">
        <v>83</v>
      </c>
      <c r="G129" s="1">
        <v>9</v>
      </c>
      <c r="H129" s="9">
        <f t="shared" si="119"/>
        <v>19.142340573225798</v>
      </c>
      <c r="I129" s="9">
        <f t="shared" si="120"/>
        <v>292.29234057322577</v>
      </c>
      <c r="J129" s="9">
        <f t="shared" si="121"/>
        <v>0.17991340129801411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1.0694976570907682</v>
      </c>
      <c r="P129" s="9">
        <f t="shared" si="124"/>
        <v>0.19241696116745727</v>
      </c>
      <c r="Q129" s="12">
        <f t="shared" si="125"/>
        <v>6.3497597185260907E-2</v>
      </c>
      <c r="R129" s="9">
        <f t="shared" si="126"/>
        <v>9.3951000000000007E-2</v>
      </c>
      <c r="S129" s="13">
        <f t="shared" si="127"/>
        <v>0.67585866233739822</v>
      </c>
      <c r="T129" s="2">
        <f t="shared" si="128"/>
        <v>0.01</v>
      </c>
      <c r="U129" s="14">
        <f t="shared" si="129"/>
        <v>6.7585866233739822E-3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1.6708586623373982E-2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15.104500974800001</v>
      </c>
      <c r="E130" s="10">
        <f t="shared" si="139"/>
        <v>19.142340573225798</v>
      </c>
      <c r="F130" s="7" t="s">
        <v>83</v>
      </c>
      <c r="G130" s="1">
        <v>10</v>
      </c>
      <c r="H130" s="9">
        <f t="shared" si="119"/>
        <v>15.104500974800001</v>
      </c>
      <c r="I130" s="9">
        <f t="shared" si="120"/>
        <v>288.25450097479995</v>
      </c>
      <c r="J130" s="9">
        <f t="shared" si="121"/>
        <v>0.11282603216638218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1.1617806959233108</v>
      </c>
      <c r="P130" s="9">
        <f t="shared" si="124"/>
        <v>0.13107910616852533</v>
      </c>
      <c r="Q130" s="12">
        <f t="shared" si="125"/>
        <v>4.3256105035613363E-2</v>
      </c>
      <c r="R130" s="9">
        <f t="shared" si="126"/>
        <v>9.3951000000000007E-2</v>
      </c>
      <c r="S130" s="13">
        <f t="shared" si="127"/>
        <v>0.46041133181779181</v>
      </c>
      <c r="T130" s="2">
        <f t="shared" si="128"/>
        <v>0.01</v>
      </c>
      <c r="U130" s="14">
        <f t="shared" si="129"/>
        <v>4.604113318177918E-3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1.4554113318177919E-2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8.7405114585483901</v>
      </c>
      <c r="E131" s="10">
        <f t="shared" si="139"/>
        <v>15.104500974800001</v>
      </c>
      <c r="F131" s="7" t="s">
        <v>83</v>
      </c>
      <c r="G131" s="1">
        <v>11</v>
      </c>
      <c r="H131" s="9">
        <f t="shared" si="119"/>
        <v>8.7405114585483901</v>
      </c>
      <c r="I131" s="9">
        <f t="shared" si="120"/>
        <v>281.89051145854836</v>
      </c>
      <c r="J131" s="9">
        <f t="shared" si="121"/>
        <v>5.2628688509761448E-2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0.97916651026704626</v>
      </c>
      <c r="O131" s="9">
        <f t="shared" si="140"/>
        <v>0.33623507948773923</v>
      </c>
      <c r="P131" s="9">
        <f t="shared" si="124"/>
        <v>1.7695611264415108E-2</v>
      </c>
      <c r="Q131" s="12">
        <f t="shared" si="125"/>
        <v>5.8395517172569857E-3</v>
      </c>
      <c r="R131" s="9">
        <f t="shared" si="126"/>
        <v>9.3951000000000007E-2</v>
      </c>
      <c r="S131" s="13">
        <f t="shared" si="127"/>
        <v>6.2155290707464374E-2</v>
      </c>
      <c r="T131" s="2">
        <f t="shared" si="128"/>
        <v>0.01</v>
      </c>
      <c r="U131" s="14">
        <f t="shared" si="129"/>
        <v>6.2155290707464374E-4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6.1115529070746438E-3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5.5646691685666703</v>
      </c>
      <c r="E132" s="10">
        <f t="shared" si="139"/>
        <v>8.7405114585483901</v>
      </c>
      <c r="F132" s="7" t="s">
        <v>85</v>
      </c>
      <c r="G132" s="1">
        <v>12</v>
      </c>
      <c r="H132" s="9">
        <f t="shared" si="119"/>
        <v>5.5646691685666703</v>
      </c>
      <c r="I132" s="9">
        <f t="shared" si="120"/>
        <v>278.71466916856667</v>
      </c>
      <c r="J132" s="9">
        <f t="shared" si="121"/>
        <v>3.5505234053091778E-2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0.60323946822332419</v>
      </c>
      <c r="P132" s="9">
        <f t="shared" si="124"/>
        <v>2.1418158509331747E-2</v>
      </c>
      <c r="Q132" s="12">
        <f t="shared" si="125"/>
        <v>7.0679923080794764E-3</v>
      </c>
      <c r="R132" s="9">
        <f t="shared" si="126"/>
        <v>9.3951000000000007E-2</v>
      </c>
      <c r="S132" s="13">
        <f t="shared" si="127"/>
        <v>7.5230623496072166E-2</v>
      </c>
      <c r="T132" s="2">
        <f t="shared" si="128"/>
        <v>0.01</v>
      </c>
      <c r="U132" s="14">
        <f t="shared" si="129"/>
        <v>7.5230623496072167E-4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6.2423062349607214E-3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-2.8099322126129</v>
      </c>
      <c r="E133" s="10">
        <f t="shared" si="139"/>
        <v>5.5646691685666703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0.69410592783870895</v>
      </c>
      <c r="E136" s="7"/>
      <c r="F136" s="7"/>
      <c r="G136" s="1">
        <v>1</v>
      </c>
      <c r="H136" s="9">
        <f t="shared" ref="H136:H147" si="141">E137</f>
        <v>0.69410592783870895</v>
      </c>
      <c r="I136" s="9">
        <f t="shared" ref="I136:I147" si="142">H136+273.15</f>
        <v>273.84410592783871</v>
      </c>
      <c r="J136" s="9">
        <f t="shared" ref="J136:J147" si="143">EXP(($C$15*(I136-$C$13))/($C$16*I136*$C$13))</f>
        <v>1.9074200653158839E-2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1.447823226786219E-2</v>
      </c>
      <c r="Q136" s="12">
        <f t="shared" ref="Q136:Q147" si="147">P136*$B$138</f>
        <v>3.7643403896441695E-3</v>
      </c>
      <c r="R136" s="9">
        <f t="shared" ref="R136:R147" si="148">L136*$B$138</f>
        <v>0.19735245833333334</v>
      </c>
      <c r="S136" s="13">
        <f t="shared" ref="S136:S147" si="149">Q136/R136</f>
        <v>1.9074200653158839E-2</v>
      </c>
      <c r="T136" s="2">
        <f t="shared" ref="T136:T147" si="150">$B$137/100</f>
        <v>0.01</v>
      </c>
      <c r="U136" s="14">
        <f t="shared" ref="U136:U147" si="151">S136*T136</f>
        <v>1.9074200653158841E-4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5.6807420065315885E-3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-1.72782068164516</v>
      </c>
      <c r="E137" s="10">
        <f t="shared" ref="E137:E148" si="159">D136</f>
        <v>0.69410592783870895</v>
      </c>
      <c r="F137" s="7" t="s">
        <v>83</v>
      </c>
      <c r="G137" s="1">
        <v>2</v>
      </c>
      <c r="H137" s="9">
        <f t="shared" si="141"/>
        <v>-1.72782068164516</v>
      </c>
      <c r="I137" s="9">
        <f t="shared" si="142"/>
        <v>271.42217931835484</v>
      </c>
      <c r="J137" s="9">
        <f t="shared" si="143"/>
        <v>1.3888586652281416E-2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1.5036176010654712</v>
      </c>
      <c r="P137" s="9">
        <f t="shared" si="146"/>
        <v>2.0883123344293306E-2</v>
      </c>
      <c r="Q137" s="12">
        <f t="shared" si="147"/>
        <v>5.4296120695162594E-3</v>
      </c>
      <c r="R137" s="9">
        <f t="shared" si="148"/>
        <v>0.19735245833333334</v>
      </c>
      <c r="S137" s="13">
        <f t="shared" si="149"/>
        <v>2.751225961596843E-2</v>
      </c>
      <c r="T137" s="2">
        <f t="shared" si="150"/>
        <v>0.01</v>
      </c>
      <c r="U137" s="14">
        <f t="shared" si="151"/>
        <v>2.7512259615968432E-4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5.7651225961596842E-3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-6.0159113660344801</v>
      </c>
      <c r="E138" s="10">
        <f t="shared" si="159"/>
        <v>-1.72782068164516</v>
      </c>
      <c r="F138" s="7" t="s">
        <v>83</v>
      </c>
      <c r="G138" s="1">
        <v>3</v>
      </c>
      <c r="H138" s="9">
        <f t="shared" si="141"/>
        <v>-6.0159113660344801</v>
      </c>
      <c r="I138" s="9">
        <f t="shared" si="142"/>
        <v>267.13408863396552</v>
      </c>
      <c r="J138" s="9">
        <f t="shared" si="143"/>
        <v>7.8085796701266195E-3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2.2417823943878443</v>
      </c>
      <c r="P138" s="9">
        <f t="shared" si="146"/>
        <v>1.7505136429664697E-2</v>
      </c>
      <c r="Q138" s="12">
        <f t="shared" si="147"/>
        <v>4.5513354717128217E-3</v>
      </c>
      <c r="R138" s="9">
        <f t="shared" si="148"/>
        <v>0.19735245833333334</v>
      </c>
      <c r="S138" s="13">
        <f t="shared" si="149"/>
        <v>2.3061964923819189E-2</v>
      </c>
      <c r="T138" s="2">
        <f t="shared" si="150"/>
        <v>0.01</v>
      </c>
      <c r="U138" s="14">
        <f t="shared" si="151"/>
        <v>2.306196492381919E-4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5.7206196492381916E-3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4.85897773954839</v>
      </c>
      <c r="E139" s="10">
        <f t="shared" si="159"/>
        <v>-6.0159113660344801</v>
      </c>
      <c r="F139" s="7" t="s">
        <v>83</v>
      </c>
      <c r="G139" s="1">
        <v>4</v>
      </c>
      <c r="H139" s="9">
        <f t="shared" si="141"/>
        <v>4.85897773954839</v>
      </c>
      <c r="I139" s="9">
        <f t="shared" si="142"/>
        <v>278.00897773954836</v>
      </c>
      <c r="J139" s="9">
        <f t="shared" si="143"/>
        <v>3.2492293112198936E-2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2.9833251746248464</v>
      </c>
      <c r="P139" s="9">
        <f t="shared" si="146"/>
        <v>9.6935076022912584E-2</v>
      </c>
      <c r="Q139" s="12">
        <f t="shared" si="147"/>
        <v>2.5203119765957273E-2</v>
      </c>
      <c r="R139" s="9">
        <f t="shared" si="148"/>
        <v>0.19735245833333334</v>
      </c>
      <c r="S139" s="13">
        <f t="shared" si="149"/>
        <v>0.12770613540262346</v>
      </c>
      <c r="T139" s="2">
        <f t="shared" si="150"/>
        <v>0.01</v>
      </c>
      <c r="U139" s="14">
        <f t="shared" si="151"/>
        <v>1.2770613540262347E-3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6.767061354026235E-3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9.5392151840999997</v>
      </c>
      <c r="E140" s="10">
        <f t="shared" si="159"/>
        <v>4.85897773954839</v>
      </c>
      <c r="F140" s="7" t="s">
        <v>83</v>
      </c>
      <c r="G140" s="1">
        <v>5</v>
      </c>
      <c r="H140" s="9">
        <f t="shared" si="141"/>
        <v>9.5392151840999997</v>
      </c>
      <c r="I140" s="9">
        <f t="shared" si="142"/>
        <v>282.68921518409996</v>
      </c>
      <c r="J140" s="9">
        <f t="shared" si="143"/>
        <v>5.8023774481116057E-2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3.6454380152686006</v>
      </c>
      <c r="P140" s="9">
        <f t="shared" si="146"/>
        <v>0.2115220732828326</v>
      </c>
      <c r="Q140" s="12">
        <f t="shared" si="147"/>
        <v>5.4995739053536476E-2</v>
      </c>
      <c r="R140" s="9">
        <f t="shared" si="148"/>
        <v>0.19735245833333334</v>
      </c>
      <c r="S140" s="13">
        <f t="shared" si="149"/>
        <v>0.27866761588876315</v>
      </c>
      <c r="T140" s="2">
        <f t="shared" si="150"/>
        <v>0.01</v>
      </c>
      <c r="U140" s="14">
        <f t="shared" si="151"/>
        <v>2.7866761588876314E-3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8.2766761588876324E-3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14.675068362129</v>
      </c>
      <c r="E141" s="10">
        <f t="shared" si="159"/>
        <v>9.5392151840999997</v>
      </c>
      <c r="F141" s="7" t="s">
        <v>85</v>
      </c>
      <c r="G141" s="1">
        <v>6</v>
      </c>
      <c r="H141" s="9">
        <f t="shared" si="141"/>
        <v>14.675068362129</v>
      </c>
      <c r="I141" s="9">
        <f t="shared" si="142"/>
        <v>287.825068362129</v>
      </c>
      <c r="J141" s="9">
        <f t="shared" si="143"/>
        <v>0.10728082540254635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4.1929638586524343</v>
      </c>
      <c r="P141" s="9">
        <f t="shared" si="146"/>
        <v>0.44982462363927883</v>
      </c>
      <c r="Q141" s="12">
        <f t="shared" si="147"/>
        <v>0.1169544021462125</v>
      </c>
      <c r="R141" s="9">
        <f t="shared" si="148"/>
        <v>0.19735245833333334</v>
      </c>
      <c r="S141" s="13">
        <f t="shared" si="149"/>
        <v>0.59261690041212223</v>
      </c>
      <c r="T141" s="2">
        <f t="shared" si="150"/>
        <v>0.01</v>
      </c>
      <c r="U141" s="14">
        <f t="shared" si="151"/>
        <v>5.9261690041212227E-3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1.1416169004121225E-2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18.0208437233333</v>
      </c>
      <c r="E142" s="10">
        <f t="shared" si="159"/>
        <v>14.675068362129</v>
      </c>
      <c r="F142" s="7" t="s">
        <v>83</v>
      </c>
      <c r="G142" s="1">
        <v>7</v>
      </c>
      <c r="H142" s="9">
        <f t="shared" si="141"/>
        <v>18.0208437233333</v>
      </c>
      <c r="I142" s="9">
        <f t="shared" si="142"/>
        <v>291.17084372333329</v>
      </c>
      <c r="J142" s="9">
        <f t="shared" si="143"/>
        <v>0.15824891063434618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4.5021871516798226</v>
      </c>
      <c r="P142" s="9">
        <f t="shared" si="146"/>
        <v>0.71246621222528184</v>
      </c>
      <c r="Q142" s="12">
        <f t="shared" si="147"/>
        <v>0.18524121517857328</v>
      </c>
      <c r="R142" s="9">
        <f t="shared" si="148"/>
        <v>0.19735245833333334</v>
      </c>
      <c r="S142" s="13">
        <f t="shared" si="149"/>
        <v>0.93863140466026596</v>
      </c>
      <c r="T142" s="2">
        <f t="shared" si="150"/>
        <v>0.01</v>
      </c>
      <c r="U142" s="14">
        <f t="shared" si="151"/>
        <v>9.386314046602659E-3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1.933631404660266E-2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19.969649510967699</v>
      </c>
      <c r="E143" s="10">
        <f t="shared" si="159"/>
        <v>18.0208437233333</v>
      </c>
      <c r="F143" s="7" t="s">
        <v>83</v>
      </c>
      <c r="G143" s="1">
        <v>8</v>
      </c>
      <c r="H143" s="9">
        <f t="shared" si="141"/>
        <v>19.969649510967699</v>
      </c>
      <c r="I143" s="9">
        <f t="shared" si="142"/>
        <v>293.11964951096769</v>
      </c>
      <c r="J143" s="9">
        <f t="shared" si="143"/>
        <v>0.19764961043487622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4.5487688561212076</v>
      </c>
      <c r="P143" s="9">
        <f t="shared" si="146"/>
        <v>0.89906239237065422</v>
      </c>
      <c r="Q143" s="12">
        <f t="shared" si="147"/>
        <v>0.23375622201637011</v>
      </c>
      <c r="R143" s="9">
        <f t="shared" si="148"/>
        <v>0.19735245833333334</v>
      </c>
      <c r="S143" s="13">
        <f t="shared" si="149"/>
        <v>1.1844606547618974</v>
      </c>
      <c r="T143" s="2">
        <f t="shared" si="150"/>
        <v>0.01</v>
      </c>
      <c r="U143" s="14">
        <f t="shared" si="151"/>
        <v>1.1844606547618975E-2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2.1794606547618976E-2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19.142340573225798</v>
      </c>
      <c r="E144" s="10">
        <f t="shared" si="159"/>
        <v>19.969649510967699</v>
      </c>
      <c r="F144" s="7" t="s">
        <v>83</v>
      </c>
      <c r="G144" s="1">
        <v>9</v>
      </c>
      <c r="H144" s="9">
        <f t="shared" si="141"/>
        <v>19.142340573225798</v>
      </c>
      <c r="I144" s="9">
        <f t="shared" si="142"/>
        <v>292.29234057322577</v>
      </c>
      <c r="J144" s="9">
        <f t="shared" si="143"/>
        <v>0.17991340129801411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4.4087543804172205</v>
      </c>
      <c r="P144" s="9">
        <f t="shared" si="146"/>
        <v>0.79319399606838092</v>
      </c>
      <c r="Q144" s="12">
        <f t="shared" si="147"/>
        <v>0.20623043897777904</v>
      </c>
      <c r="R144" s="9">
        <f t="shared" si="148"/>
        <v>0.19735245833333334</v>
      </c>
      <c r="S144" s="13">
        <f t="shared" si="149"/>
        <v>1.0449854069182689</v>
      </c>
      <c r="T144" s="2">
        <f t="shared" si="150"/>
        <v>0.01</v>
      </c>
      <c r="U144" s="14">
        <f t="shared" si="151"/>
        <v>1.0449854069182689E-2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2.0399854069182689E-2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15.104500974800001</v>
      </c>
      <c r="E145" s="10">
        <f t="shared" si="159"/>
        <v>19.142340573225798</v>
      </c>
      <c r="F145" s="7" t="s">
        <v>83</v>
      </c>
      <c r="G145" s="1">
        <v>10</v>
      </c>
      <c r="H145" s="9">
        <f t="shared" si="141"/>
        <v>15.104500974800001</v>
      </c>
      <c r="I145" s="9">
        <f t="shared" si="142"/>
        <v>288.25450097479995</v>
      </c>
      <c r="J145" s="9">
        <f t="shared" si="143"/>
        <v>0.11282603216638218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4.3746083010155061</v>
      </c>
      <c r="P145" s="9">
        <f t="shared" si="146"/>
        <v>0.49356969688569796</v>
      </c>
      <c r="Q145" s="12">
        <f t="shared" si="147"/>
        <v>0.12832812119028147</v>
      </c>
      <c r="R145" s="9">
        <f t="shared" si="148"/>
        <v>0.19735245833333334</v>
      </c>
      <c r="S145" s="13">
        <f t="shared" si="149"/>
        <v>0.65024840467673328</v>
      </c>
      <c r="T145" s="2">
        <f t="shared" si="150"/>
        <v>0.01</v>
      </c>
      <c r="U145" s="14">
        <f t="shared" si="151"/>
        <v>6.5024840467673333E-3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1.6452484046767333E-2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8.7405114585483901</v>
      </c>
      <c r="E146" s="10">
        <f t="shared" si="159"/>
        <v>15.104500974800001</v>
      </c>
      <c r="F146" s="7" t="s">
        <v>83</v>
      </c>
      <c r="G146" s="1">
        <v>11</v>
      </c>
      <c r="H146" s="9">
        <f t="shared" si="141"/>
        <v>8.7405114585483901</v>
      </c>
      <c r="I146" s="9">
        <f t="shared" si="142"/>
        <v>281.89051145854836</v>
      </c>
      <c r="J146" s="9">
        <f t="shared" si="143"/>
        <v>5.2628688509761448E-2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4.6400865207964745</v>
      </c>
      <c r="P146" s="9">
        <f t="shared" si="146"/>
        <v>0.2442016681613404</v>
      </c>
      <c r="Q146" s="12">
        <f t="shared" si="147"/>
        <v>6.3492433721948502E-2</v>
      </c>
      <c r="R146" s="9">
        <f t="shared" si="148"/>
        <v>0.19735245833333334</v>
      </c>
      <c r="S146" s="13">
        <f t="shared" si="149"/>
        <v>0.32172101760550742</v>
      </c>
      <c r="T146" s="2">
        <f t="shared" si="150"/>
        <v>0.01</v>
      </c>
      <c r="U146" s="14">
        <f t="shared" si="151"/>
        <v>3.2172101760550745E-3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8.7072101760550732E-3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5.5646691685666703</v>
      </c>
      <c r="E147" s="10">
        <f t="shared" si="159"/>
        <v>8.7405114585483901</v>
      </c>
      <c r="F147" s="7" t="s">
        <v>85</v>
      </c>
      <c r="G147" s="1">
        <v>12</v>
      </c>
      <c r="H147" s="9">
        <f t="shared" si="141"/>
        <v>5.5646691685666703</v>
      </c>
      <c r="I147" s="9">
        <f t="shared" si="142"/>
        <v>278.71466916856667</v>
      </c>
      <c r="J147" s="9">
        <f t="shared" si="143"/>
        <v>3.5505234053091778E-2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5.1549327693018006</v>
      </c>
      <c r="P147" s="9">
        <f t="shared" si="146"/>
        <v>0.18302709450201299</v>
      </c>
      <c r="Q147" s="12">
        <f t="shared" si="147"/>
        <v>4.758704457052338E-2</v>
      </c>
      <c r="R147" s="9">
        <f t="shared" si="148"/>
        <v>0.19735245833333334</v>
      </c>
      <c r="S147" s="13">
        <f t="shared" si="149"/>
        <v>0.24112719432229035</v>
      </c>
      <c r="T147" s="2">
        <f t="shared" si="150"/>
        <v>0.01</v>
      </c>
      <c r="U147" s="14">
        <f t="shared" si="151"/>
        <v>2.4112719432229034E-3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7.9012719432229039E-3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-2.8099322126129</v>
      </c>
      <c r="E148" s="10">
        <f t="shared" si="159"/>
        <v>5.5646691685666703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462300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26645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119976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347310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23200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1557973.2125159695</v>
      </c>
      <c r="J13" s="6" t="s">
        <v>37</v>
      </c>
      <c r="K13" s="6">
        <f>I13/(10000*1000)</f>
        <v>0.15579732125159695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1.96120200870968</v>
      </c>
      <c r="E26" s="7"/>
      <c r="F26" s="7"/>
      <c r="G26" s="1">
        <v>1</v>
      </c>
      <c r="H26" s="9">
        <f t="shared" ref="H26:H37" si="0">E27</f>
        <v>1.96120200870968</v>
      </c>
      <c r="I26" s="9">
        <f t="shared" ref="I26:I37" si="1">H26+273.15</f>
        <v>275.11120200870965</v>
      </c>
      <c r="J26" s="9">
        <f t="shared" ref="J26:J37" si="2">EXP(($C$15*(I26-$C$13))/($C$16*I26*$C$13))</f>
        <v>2.2468152492207984E-2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0.91068127256520037</v>
      </c>
      <c r="Q26" s="12">
        <f t="shared" ref="Q26:Q37" si="6">P26*$B$28</f>
        <v>9.106812725652004E-2</v>
      </c>
      <c r="R26" s="9">
        <f t="shared" ref="R26:R37" si="7">L26*$B$28</f>
        <v>4.0532094166666672</v>
      </c>
      <c r="S26" s="13">
        <f t="shared" ref="S26:S37" si="8">Q26/R26</f>
        <v>2.2468152492207981E-2</v>
      </c>
      <c r="T26" s="2">
        <f t="shared" ref="T26:T37" si="9">$B$27/100</f>
        <v>0.34</v>
      </c>
      <c r="U26" s="14">
        <f t="shared" ref="U26:U37" si="10">S26*T26</f>
        <v>7.6391718473507141E-3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2.0539171847350712E-2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-0.12315456916129</v>
      </c>
      <c r="E27" s="10">
        <f t="shared" ref="E27:E38" si="18">D26</f>
        <v>1.96120200870968</v>
      </c>
      <c r="F27" s="7" t="s">
        <v>83</v>
      </c>
      <c r="G27" s="1">
        <v>2</v>
      </c>
      <c r="H27" s="9">
        <f t="shared" si="0"/>
        <v>-0.12315456916129</v>
      </c>
      <c r="I27" s="9">
        <f t="shared" si="1"/>
        <v>273.0268454308387</v>
      </c>
      <c r="J27" s="9">
        <f t="shared" si="2"/>
        <v>1.7148416255336685E-2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80.153507060768135</v>
      </c>
      <c r="P27" s="9">
        <f t="shared" si="5"/>
        <v>1.3745057034031201</v>
      </c>
      <c r="Q27" s="12">
        <f t="shared" si="6"/>
        <v>0.13745057034031202</v>
      </c>
      <c r="R27" s="9">
        <f t="shared" si="7"/>
        <v>4.0532094166666672</v>
      </c>
      <c r="S27" s="13">
        <f t="shared" si="8"/>
        <v>3.3911539279248608E-2</v>
      </c>
      <c r="T27" s="2">
        <f t="shared" si="9"/>
        <v>0.34</v>
      </c>
      <c r="U27" s="14">
        <f t="shared" si="10"/>
        <v>1.1529923354944528E-2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2.4429923354944528E-2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-3.1355977153793102</v>
      </c>
      <c r="E28" s="10">
        <f t="shared" si="18"/>
        <v>-0.12315456916129</v>
      </c>
      <c r="F28" s="7" t="s">
        <v>83</v>
      </c>
      <c r="G28" s="1">
        <v>3</v>
      </c>
      <c r="H28" s="9">
        <f t="shared" si="0"/>
        <v>-3.1355977153793102</v>
      </c>
      <c r="I28" s="9">
        <f t="shared" si="1"/>
        <v>270.01440228462064</v>
      </c>
      <c r="J28" s="9">
        <f t="shared" si="2"/>
        <v>1.1519425336856928E-2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119.31109552403169</v>
      </c>
      <c r="P28" s="9">
        <f t="shared" si="5"/>
        <v>1.3743952567476878</v>
      </c>
      <c r="Q28" s="12">
        <f t="shared" si="6"/>
        <v>0.13743952567476878</v>
      </c>
      <c r="R28" s="9">
        <f t="shared" si="7"/>
        <v>4.0532094166666672</v>
      </c>
      <c r="S28" s="13">
        <f t="shared" si="8"/>
        <v>3.3908814360694477E-2</v>
      </c>
      <c r="T28" s="2">
        <f t="shared" si="9"/>
        <v>0.34</v>
      </c>
      <c r="U28" s="14">
        <f t="shared" si="10"/>
        <v>1.1528996882636124E-2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2.4428996882636125E-2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7.9164898318064498</v>
      </c>
      <c r="E29" s="10">
        <f t="shared" si="18"/>
        <v>-3.1355977153793102</v>
      </c>
      <c r="F29" s="7" t="s">
        <v>83</v>
      </c>
      <c r="G29" s="1">
        <v>4</v>
      </c>
      <c r="H29" s="9">
        <f t="shared" si="0"/>
        <v>7.9164898318064498</v>
      </c>
      <c r="I29" s="9">
        <f t="shared" si="1"/>
        <v>281.06648983180645</v>
      </c>
      <c r="J29" s="9">
        <f t="shared" si="2"/>
        <v>4.7560144124688633E-2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158.46879443395068</v>
      </c>
      <c r="P29" s="9">
        <f t="shared" si="5"/>
        <v>7.5367987025443499</v>
      </c>
      <c r="Q29" s="12">
        <f t="shared" si="6"/>
        <v>0.75367987025443506</v>
      </c>
      <c r="R29" s="9">
        <f t="shared" si="7"/>
        <v>4.0532094166666672</v>
      </c>
      <c r="S29" s="13">
        <f t="shared" si="8"/>
        <v>0.18594644213430661</v>
      </c>
      <c r="T29" s="2">
        <f t="shared" si="9"/>
        <v>0.34</v>
      </c>
      <c r="U29" s="14">
        <f t="shared" si="10"/>
        <v>6.3221790325664246E-2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7.612179032566424E-2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9.5921012044333391</v>
      </c>
      <c r="E30" s="10">
        <f t="shared" si="18"/>
        <v>7.9164898318064498</v>
      </c>
      <c r="F30" s="7" t="s">
        <v>83</v>
      </c>
      <c r="G30" s="1">
        <v>5</v>
      </c>
      <c r="H30" s="9">
        <f t="shared" si="0"/>
        <v>9.5921012044333391</v>
      </c>
      <c r="I30" s="9">
        <f t="shared" si="1"/>
        <v>282.74210120443331</v>
      </c>
      <c r="J30" s="9">
        <f t="shared" si="2"/>
        <v>5.8398801569072387E-2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143.38539594483601</v>
      </c>
      <c r="O30" s="9">
        <f t="shared" si="19"/>
        <v>48.078693953236979</v>
      </c>
      <c r="P30" s="9">
        <f t="shared" si="5"/>
        <v>2.8077381078752466</v>
      </c>
      <c r="Q30" s="12">
        <f t="shared" si="6"/>
        <v>0.28077381078752467</v>
      </c>
      <c r="R30" s="9">
        <f t="shared" si="7"/>
        <v>4.0532094166666672</v>
      </c>
      <c r="S30" s="13">
        <f t="shared" si="8"/>
        <v>6.9271972386374059E-2</v>
      </c>
      <c r="T30" s="2">
        <f t="shared" si="9"/>
        <v>0.34</v>
      </c>
      <c r="U30" s="14">
        <f t="shared" si="10"/>
        <v>2.3552470611367182E-2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3.645247061136718E-2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14.1930347171613</v>
      </c>
      <c r="E31" s="10">
        <f t="shared" si="18"/>
        <v>9.5921012044333391</v>
      </c>
      <c r="F31" s="7" t="s">
        <v>85</v>
      </c>
      <c r="G31" s="1">
        <v>6</v>
      </c>
      <c r="H31" s="9">
        <f t="shared" si="0"/>
        <v>14.1930347171613</v>
      </c>
      <c r="I31" s="9">
        <f t="shared" si="1"/>
        <v>287.34303471716129</v>
      </c>
      <c r="J31" s="9">
        <f t="shared" si="2"/>
        <v>0.10136219582433539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85.803050012028393</v>
      </c>
      <c r="P31" s="9">
        <f t="shared" si="5"/>
        <v>8.697185557644465</v>
      </c>
      <c r="Q31" s="12">
        <f t="shared" si="6"/>
        <v>0.86971855576444657</v>
      </c>
      <c r="R31" s="9">
        <f t="shared" si="7"/>
        <v>4.0532094166666672</v>
      </c>
      <c r="S31" s="13">
        <f t="shared" si="8"/>
        <v>0.21457528253738672</v>
      </c>
      <c r="T31" s="2">
        <f t="shared" si="9"/>
        <v>0.34</v>
      </c>
      <c r="U31" s="14">
        <f t="shared" si="10"/>
        <v>7.2955596062711486E-2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8.5855596062711481E-2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19.272357438</v>
      </c>
      <c r="E32" s="10">
        <f t="shared" si="18"/>
        <v>14.1930347171613</v>
      </c>
      <c r="F32" s="7" t="s">
        <v>83</v>
      </c>
      <c r="G32" s="1">
        <v>7</v>
      </c>
      <c r="H32" s="9">
        <f t="shared" si="0"/>
        <v>19.272357438</v>
      </c>
      <c r="I32" s="9">
        <f t="shared" si="1"/>
        <v>292.42235743799995</v>
      </c>
      <c r="J32" s="9">
        <f t="shared" si="2"/>
        <v>0.18259794896055589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117.6379586210506</v>
      </c>
      <c r="P32" s="9">
        <f t="shared" si="5"/>
        <v>21.480449964110583</v>
      </c>
      <c r="Q32" s="12">
        <f t="shared" si="6"/>
        <v>2.1480449964110586</v>
      </c>
      <c r="R32" s="9">
        <f t="shared" si="7"/>
        <v>4.0532094166666672</v>
      </c>
      <c r="S32" s="13">
        <f t="shared" si="8"/>
        <v>0.52996151335738206</v>
      </c>
      <c r="T32" s="2">
        <f t="shared" si="9"/>
        <v>0.34</v>
      </c>
      <c r="U32" s="14">
        <f t="shared" si="10"/>
        <v>0.18018691454150992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0.20583691454150993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20.382587203871001</v>
      </c>
      <c r="E33" s="10">
        <f t="shared" si="18"/>
        <v>19.272357438</v>
      </c>
      <c r="F33" s="7" t="s">
        <v>83</v>
      </c>
      <c r="G33" s="1">
        <v>8</v>
      </c>
      <c r="H33" s="9">
        <f t="shared" si="0"/>
        <v>20.382587203871001</v>
      </c>
      <c r="I33" s="9">
        <f t="shared" si="1"/>
        <v>293.532587203871</v>
      </c>
      <c r="J33" s="9">
        <f t="shared" si="2"/>
        <v>0.2071050534331571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136.68960282360669</v>
      </c>
      <c r="P33" s="9">
        <f t="shared" si="5"/>
        <v>28.309107496540086</v>
      </c>
      <c r="Q33" s="12">
        <f t="shared" si="6"/>
        <v>2.8309107496540089</v>
      </c>
      <c r="R33" s="9">
        <f t="shared" si="7"/>
        <v>4.0532094166666672</v>
      </c>
      <c r="S33" s="13">
        <f t="shared" si="8"/>
        <v>0.69843683329398043</v>
      </c>
      <c r="T33" s="2">
        <f t="shared" si="9"/>
        <v>0.34</v>
      </c>
      <c r="U33" s="14">
        <f t="shared" si="10"/>
        <v>0.23746852331995336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0.26311852331995333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20.8313210245161</v>
      </c>
      <c r="E34" s="10">
        <f t="shared" si="18"/>
        <v>20.382587203871001</v>
      </c>
      <c r="F34" s="7" t="s">
        <v>83</v>
      </c>
      <c r="G34" s="1">
        <v>9</v>
      </c>
      <c r="H34" s="9">
        <f t="shared" si="0"/>
        <v>20.8313210245161</v>
      </c>
      <c r="I34" s="9">
        <f t="shared" si="1"/>
        <v>293.98132102451609</v>
      </c>
      <c r="J34" s="9">
        <f t="shared" si="2"/>
        <v>0.2178612883705231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148.91258949373326</v>
      </c>
      <c r="P34" s="9">
        <f t="shared" si="5"/>
        <v>32.442288601695552</v>
      </c>
      <c r="Q34" s="12">
        <f t="shared" si="6"/>
        <v>3.2442288601695553</v>
      </c>
      <c r="R34" s="9">
        <f t="shared" si="7"/>
        <v>4.0532094166666672</v>
      </c>
      <c r="S34" s="13">
        <f t="shared" si="8"/>
        <v>0.80040987934879215</v>
      </c>
      <c r="T34" s="2">
        <f t="shared" si="9"/>
        <v>0.34</v>
      </c>
      <c r="U34" s="14">
        <f t="shared" si="10"/>
        <v>0.27213935897858937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0.29778935897858938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15.437281119033299</v>
      </c>
      <c r="E35" s="10">
        <f t="shared" si="18"/>
        <v>20.8313210245161</v>
      </c>
      <c r="F35" s="7" t="s">
        <v>83</v>
      </c>
      <c r="G35" s="1">
        <v>10</v>
      </c>
      <c r="H35" s="9">
        <f t="shared" si="0"/>
        <v>15.437281119033299</v>
      </c>
      <c r="I35" s="9">
        <f t="shared" si="1"/>
        <v>288.58728111903326</v>
      </c>
      <c r="J35" s="9">
        <f t="shared" si="2"/>
        <v>0.11730744323674987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157.00239505870439</v>
      </c>
      <c r="P35" s="9">
        <f t="shared" si="5"/>
        <v>18.417549546382745</v>
      </c>
      <c r="Q35" s="12">
        <f t="shared" si="6"/>
        <v>1.8417549546382745</v>
      </c>
      <c r="R35" s="9">
        <f t="shared" si="7"/>
        <v>4.0532094166666672</v>
      </c>
      <c r="S35" s="13">
        <f t="shared" si="8"/>
        <v>0.45439422573751981</v>
      </c>
      <c r="T35" s="2">
        <f t="shared" si="9"/>
        <v>0.34</v>
      </c>
      <c r="U35" s="14">
        <f t="shared" si="10"/>
        <v>0.15449403675075674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0.18014403675075674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10.0435443138387</v>
      </c>
      <c r="E36" s="10">
        <f t="shared" si="18"/>
        <v>15.437281119033299</v>
      </c>
      <c r="F36" s="7" t="s">
        <v>83</v>
      </c>
      <c r="G36" s="1">
        <v>11</v>
      </c>
      <c r="H36" s="9">
        <f t="shared" si="0"/>
        <v>10.0435443138387</v>
      </c>
      <c r="I36" s="9">
        <f t="shared" si="1"/>
        <v>283.19354431383869</v>
      </c>
      <c r="J36" s="9">
        <f t="shared" si="2"/>
        <v>6.1694322405425009E-2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131.65560323670556</v>
      </c>
      <c r="O36" s="9">
        <f t="shared" si="19"/>
        <v>47.461336442282771</v>
      </c>
      <c r="P36" s="9">
        <f t="shared" si="5"/>
        <v>2.9280949922625403</v>
      </c>
      <c r="Q36" s="12">
        <f t="shared" si="6"/>
        <v>0.29280949922625404</v>
      </c>
      <c r="R36" s="9">
        <f t="shared" si="7"/>
        <v>4.0532094166666672</v>
      </c>
      <c r="S36" s="13">
        <f t="shared" si="8"/>
        <v>7.2241394195481423E-2</v>
      </c>
      <c r="T36" s="2">
        <f t="shared" si="9"/>
        <v>0.34</v>
      </c>
      <c r="U36" s="14">
        <f t="shared" si="10"/>
        <v>2.4562074026463685E-2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3.7462074026463683E-2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7.0899724280333301</v>
      </c>
      <c r="E37" s="10">
        <f t="shared" si="18"/>
        <v>10.0435443138387</v>
      </c>
      <c r="F37" s="7" t="s">
        <v>85</v>
      </c>
      <c r="G37" s="1">
        <v>12</v>
      </c>
      <c r="H37" s="9">
        <f t="shared" si="0"/>
        <v>7.0899724280333301</v>
      </c>
      <c r="I37" s="9">
        <f t="shared" si="1"/>
        <v>280.2399724280333</v>
      </c>
      <c r="J37" s="9">
        <f t="shared" si="2"/>
        <v>4.2940862291673876E-2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85.065335616686895</v>
      </c>
      <c r="P37" s="9">
        <f t="shared" si="5"/>
        <v>3.6527788625111728</v>
      </c>
      <c r="Q37" s="12">
        <f t="shared" si="6"/>
        <v>0.36527788625111729</v>
      </c>
      <c r="R37" s="9">
        <f t="shared" si="7"/>
        <v>4.0532094166666672</v>
      </c>
      <c r="S37" s="13">
        <f t="shared" si="8"/>
        <v>9.0120654696277558E-2</v>
      </c>
      <c r="T37" s="2">
        <f t="shared" si="9"/>
        <v>0.34</v>
      </c>
      <c r="U37" s="14">
        <f t="shared" si="10"/>
        <v>3.0641022596734371E-2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4.3541022596734369E-2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-0.45526887351612899</v>
      </c>
      <c r="E38" s="10">
        <f t="shared" si="18"/>
        <v>7.0899724280333301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1.96120200870968</v>
      </c>
      <c r="E42" s="7"/>
      <c r="F42" s="7"/>
      <c r="G42" s="1">
        <v>1</v>
      </c>
      <c r="H42" s="9">
        <f t="shared" ref="H42:H53" si="20">E43</f>
        <v>1.96120200870968</v>
      </c>
      <c r="I42" s="9">
        <f t="shared" ref="I42:I53" si="21">H42+273.15</f>
        <v>275.11120200870965</v>
      </c>
      <c r="J42" s="9">
        <f t="shared" ref="J42:J53" si="22">EXP(($C$15*(I42-$C$13))/($C$16*I42*$C$13))</f>
        <v>2.2468152492207984E-2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1.3223912001195162</v>
      </c>
      <c r="Q42" s="12">
        <f t="shared" ref="Q42:Q53" si="26">P42*$B$44</f>
        <v>0.31737388802868388</v>
      </c>
      <c r="R42" s="9">
        <f t="shared" ref="R42:R53" si="27">L42*$B$44</f>
        <v>14.125500000000001</v>
      </c>
      <c r="S42" s="13">
        <f t="shared" ref="S42:S53" si="28">Q42/R42</f>
        <v>2.2468152492207984E-2</v>
      </c>
      <c r="T42" s="2">
        <f t="shared" ref="T42:T53" si="29">$B$43/100</f>
        <v>0.43</v>
      </c>
      <c r="U42" s="14">
        <f t="shared" ref="U42:U53" si="30">S42*T42</f>
        <v>9.6613055716494329E-3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1.8081305571649432E-2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38525</v>
      </c>
      <c r="AU42" s="1">
        <f t="shared" ref="AU42:AU53" si="38">AT42*10000*AS42*0.67*AR42*AQ42</f>
        <v>153314280.6907438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-0.12315456916129</v>
      </c>
      <c r="E43" s="10">
        <f t="shared" ref="E43:E54" si="39">D42</f>
        <v>1.96120200870968</v>
      </c>
      <c r="F43" s="7" t="s">
        <v>83</v>
      </c>
      <c r="G43" s="1">
        <v>2</v>
      </c>
      <c r="H43" s="9">
        <f t="shared" si="20"/>
        <v>-0.12315456916129</v>
      </c>
      <c r="I43" s="9">
        <f t="shared" si="21"/>
        <v>273.0268454308387</v>
      </c>
      <c r="J43" s="9">
        <f t="shared" si="22"/>
        <v>1.7148416255336685E-2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116.39010879988049</v>
      </c>
      <c r="P43" s="9">
        <f t="shared" si="25"/>
        <v>1.995906033704276</v>
      </c>
      <c r="Q43" s="12">
        <f t="shared" si="26"/>
        <v>0.47901744808902624</v>
      </c>
      <c r="R43" s="9">
        <f t="shared" si="27"/>
        <v>14.125500000000001</v>
      </c>
      <c r="S43" s="13">
        <f t="shared" si="28"/>
        <v>3.3911539279248608E-2</v>
      </c>
      <c r="T43" s="2">
        <f t="shared" si="29"/>
        <v>0.43</v>
      </c>
      <c r="U43" s="14">
        <f t="shared" si="30"/>
        <v>1.4581961890076902E-2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2.3001961890076902E-2</v>
      </c>
      <c r="AR43" s="9">
        <f t="shared" si="35"/>
        <v>136.875</v>
      </c>
      <c r="AS43" s="1">
        <f t="shared" si="36"/>
        <v>0.24</v>
      </c>
      <c r="AT43" s="1">
        <f t="shared" si="37"/>
        <v>38525</v>
      </c>
      <c r="AU43" s="1">
        <f t="shared" si="38"/>
        <v>195037312.30461922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-3.1355977153793102</v>
      </c>
      <c r="E44" s="10">
        <f t="shared" si="39"/>
        <v>-0.12315456916129</v>
      </c>
      <c r="F44" s="7" t="s">
        <v>83</v>
      </c>
      <c r="G44" s="1">
        <v>3</v>
      </c>
      <c r="H44" s="9">
        <f t="shared" si="20"/>
        <v>-3.1355977153793102</v>
      </c>
      <c r="I44" s="9">
        <f t="shared" si="21"/>
        <v>270.01440228462064</v>
      </c>
      <c r="J44" s="9">
        <f t="shared" si="22"/>
        <v>1.1519425336856928E-2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173.25045276617624</v>
      </c>
      <c r="P44" s="9">
        <f t="shared" si="25"/>
        <v>1.9957456552166248</v>
      </c>
      <c r="Q44" s="12">
        <f t="shared" si="26"/>
        <v>0.47897895725198997</v>
      </c>
      <c r="R44" s="9">
        <f t="shared" si="27"/>
        <v>14.125500000000001</v>
      </c>
      <c r="S44" s="13">
        <f t="shared" si="28"/>
        <v>3.3908814360694484E-2</v>
      </c>
      <c r="T44" s="2">
        <f t="shared" si="29"/>
        <v>0.43</v>
      </c>
      <c r="U44" s="14">
        <f t="shared" si="30"/>
        <v>1.4580790175098628E-2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2.3000790175098627E-2</v>
      </c>
      <c r="AR44" s="9">
        <f t="shared" si="35"/>
        <v>136.875</v>
      </c>
      <c r="AS44" s="1">
        <f t="shared" si="36"/>
        <v>0.24</v>
      </c>
      <c r="AT44" s="1">
        <f t="shared" si="37"/>
        <v>38525</v>
      </c>
      <c r="AU44" s="1">
        <f t="shared" si="38"/>
        <v>195027377.14599049</v>
      </c>
    </row>
    <row r="45" spans="1:48" x14ac:dyDescent="0.15">
      <c r="C45" s="7">
        <v>3</v>
      </c>
      <c r="D45" s="8">
        <v>7.9164898318064498</v>
      </c>
      <c r="E45" s="10">
        <f t="shared" si="39"/>
        <v>-3.1355977153793102</v>
      </c>
      <c r="F45" s="7" t="s">
        <v>83</v>
      </c>
      <c r="G45" s="1">
        <v>4</v>
      </c>
      <c r="H45" s="9">
        <f t="shared" si="20"/>
        <v>7.9164898318064498</v>
      </c>
      <c r="I45" s="9">
        <f t="shared" si="21"/>
        <v>281.06648983180645</v>
      </c>
      <c r="J45" s="9">
        <f t="shared" si="22"/>
        <v>4.7560144124688633E-2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230.11095711095959</v>
      </c>
      <c r="P45" s="9">
        <f t="shared" si="25"/>
        <v>10.944110284867282</v>
      </c>
      <c r="Q45" s="12">
        <f t="shared" si="26"/>
        <v>2.6265864683681475</v>
      </c>
      <c r="R45" s="9">
        <f t="shared" si="27"/>
        <v>14.125500000000001</v>
      </c>
      <c r="S45" s="13">
        <f t="shared" si="28"/>
        <v>0.18594644213430656</v>
      </c>
      <c r="T45" s="2">
        <f t="shared" si="29"/>
        <v>0.43</v>
      </c>
      <c r="U45" s="14">
        <f t="shared" si="30"/>
        <v>7.9956970117751824E-2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8.8376970117751835E-2</v>
      </c>
      <c r="AR45" s="9">
        <f t="shared" si="35"/>
        <v>136.875</v>
      </c>
      <c r="AS45" s="1">
        <f t="shared" si="36"/>
        <v>0.24</v>
      </c>
      <c r="AT45" s="1">
        <f t="shared" si="37"/>
        <v>38525</v>
      </c>
      <c r="AU45" s="1">
        <f t="shared" si="38"/>
        <v>749362458.89651537</v>
      </c>
    </row>
    <row r="46" spans="1:48" x14ac:dyDescent="0.15">
      <c r="C46" s="7">
        <v>4</v>
      </c>
      <c r="D46" s="8">
        <v>9.5921012044333391</v>
      </c>
      <c r="E46" s="10">
        <f t="shared" si="39"/>
        <v>7.9164898318064498</v>
      </c>
      <c r="F46" s="7" t="s">
        <v>83</v>
      </c>
      <c r="G46" s="1">
        <v>5</v>
      </c>
      <c r="H46" s="9">
        <f t="shared" si="20"/>
        <v>9.5921012044333391</v>
      </c>
      <c r="I46" s="9">
        <f t="shared" si="21"/>
        <v>282.74210120443331</v>
      </c>
      <c r="J46" s="9">
        <f t="shared" si="22"/>
        <v>5.8398801569072387E-2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208.20850448478771</v>
      </c>
      <c r="O46" s="9">
        <f t="shared" si="40"/>
        <v>69.814592341304575</v>
      </c>
      <c r="P46" s="9">
        <f t="shared" si="25"/>
        <v>4.0770885247655269</v>
      </c>
      <c r="Q46" s="12">
        <f t="shared" si="26"/>
        <v>0.97850124594372645</v>
      </c>
      <c r="R46" s="9">
        <f t="shared" si="27"/>
        <v>14.125500000000001</v>
      </c>
      <c r="S46" s="13">
        <f t="shared" si="28"/>
        <v>6.9271972386374031E-2</v>
      </c>
      <c r="T46" s="2">
        <f t="shared" si="29"/>
        <v>0.43</v>
      </c>
      <c r="U46" s="14">
        <f t="shared" si="30"/>
        <v>2.9786948126140834E-2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3.8206948126140831E-2</v>
      </c>
      <c r="AR46" s="9">
        <f t="shared" si="35"/>
        <v>136.875</v>
      </c>
      <c r="AS46" s="1">
        <f t="shared" si="36"/>
        <v>0.24</v>
      </c>
      <c r="AT46" s="1">
        <f t="shared" si="37"/>
        <v>38525</v>
      </c>
      <c r="AU46" s="1">
        <f t="shared" si="38"/>
        <v>323962821.49737978</v>
      </c>
    </row>
    <row r="47" spans="1:48" x14ac:dyDescent="0.15">
      <c r="C47" s="7">
        <v>5</v>
      </c>
      <c r="D47" s="8">
        <v>14.1930347171613</v>
      </c>
      <c r="E47" s="10">
        <f t="shared" si="39"/>
        <v>9.5921012044333391</v>
      </c>
      <c r="F47" s="7" t="s">
        <v>85</v>
      </c>
      <c r="G47" s="1">
        <v>6</v>
      </c>
      <c r="H47" s="9">
        <f t="shared" si="20"/>
        <v>14.1930347171613</v>
      </c>
      <c r="I47" s="9">
        <f t="shared" si="21"/>
        <v>287.34303471716129</v>
      </c>
      <c r="J47" s="9">
        <f t="shared" si="22"/>
        <v>0.10136219582433539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124.59375381653906</v>
      </c>
      <c r="P47" s="9">
        <f t="shared" si="25"/>
        <v>12.629096472841068</v>
      </c>
      <c r="Q47" s="12">
        <f t="shared" si="26"/>
        <v>3.0309831534818561</v>
      </c>
      <c r="R47" s="9">
        <f t="shared" si="27"/>
        <v>14.125500000000001</v>
      </c>
      <c r="S47" s="13">
        <f t="shared" si="28"/>
        <v>0.2145752825373867</v>
      </c>
      <c r="T47" s="2">
        <f t="shared" si="29"/>
        <v>0.43</v>
      </c>
      <c r="U47" s="14">
        <f t="shared" si="30"/>
        <v>9.2267371491076278E-2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0.10068737149107629</v>
      </c>
      <c r="AR47" s="9">
        <f t="shared" si="35"/>
        <v>136.875</v>
      </c>
      <c r="AS47" s="1">
        <f t="shared" si="36"/>
        <v>0.24</v>
      </c>
      <c r="AT47" s="1">
        <f t="shared" si="37"/>
        <v>38525</v>
      </c>
      <c r="AU47" s="1">
        <f t="shared" si="38"/>
        <v>853744320.26635301</v>
      </c>
    </row>
    <row r="48" spans="1:48" x14ac:dyDescent="0.15">
      <c r="C48" s="7">
        <v>6</v>
      </c>
      <c r="D48" s="8">
        <v>19.272357438</v>
      </c>
      <c r="E48" s="10">
        <f t="shared" si="39"/>
        <v>14.1930347171613</v>
      </c>
      <c r="F48" s="7" t="s">
        <v>83</v>
      </c>
      <c r="G48" s="1">
        <v>7</v>
      </c>
      <c r="H48" s="9">
        <f t="shared" si="20"/>
        <v>19.272357438</v>
      </c>
      <c r="I48" s="9">
        <f t="shared" si="21"/>
        <v>292.42235743799995</v>
      </c>
      <c r="J48" s="9">
        <f t="shared" si="22"/>
        <v>0.18259794896055589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170.820907343698</v>
      </c>
      <c r="P48" s="9">
        <f t="shared" si="25"/>
        <v>31.191547320540415</v>
      </c>
      <c r="Q48" s="12">
        <f t="shared" si="26"/>
        <v>7.4859713569296993</v>
      </c>
      <c r="R48" s="9">
        <f t="shared" si="27"/>
        <v>14.125500000000001</v>
      </c>
      <c r="S48" s="13">
        <f t="shared" si="28"/>
        <v>0.52996151335738195</v>
      </c>
      <c r="T48" s="2">
        <f t="shared" si="29"/>
        <v>0.43</v>
      </c>
      <c r="U48" s="14">
        <f t="shared" si="30"/>
        <v>0.22788345074367425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0.24348345074367422</v>
      </c>
      <c r="AR48" s="9">
        <f t="shared" si="35"/>
        <v>136.875</v>
      </c>
      <c r="AS48" s="1">
        <f t="shared" si="36"/>
        <v>0.24</v>
      </c>
      <c r="AT48" s="1">
        <f t="shared" si="37"/>
        <v>38525</v>
      </c>
      <c r="AU48" s="1">
        <f t="shared" si="38"/>
        <v>2064535105.7723014</v>
      </c>
    </row>
    <row r="49" spans="1:48" x14ac:dyDescent="0.15">
      <c r="C49" s="7">
        <v>7</v>
      </c>
      <c r="D49" s="8">
        <v>20.382587203871001</v>
      </c>
      <c r="E49" s="10">
        <f t="shared" si="39"/>
        <v>19.272357438</v>
      </c>
      <c r="F49" s="7" t="s">
        <v>83</v>
      </c>
      <c r="G49" s="1">
        <v>8</v>
      </c>
      <c r="H49" s="9">
        <f t="shared" si="20"/>
        <v>20.382587203871001</v>
      </c>
      <c r="I49" s="9">
        <f t="shared" si="21"/>
        <v>293.532587203871</v>
      </c>
      <c r="J49" s="9">
        <f t="shared" si="22"/>
        <v>0.2071050534331571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198.48561002315759</v>
      </c>
      <c r="P49" s="9">
        <f t="shared" si="25"/>
        <v>41.107372869558837</v>
      </c>
      <c r="Q49" s="12">
        <f t="shared" si="26"/>
        <v>9.8657694886941201</v>
      </c>
      <c r="R49" s="9">
        <f t="shared" si="27"/>
        <v>14.125500000000001</v>
      </c>
      <c r="S49" s="13">
        <f t="shared" si="28"/>
        <v>0.69843683329398032</v>
      </c>
      <c r="T49" s="2">
        <f t="shared" si="29"/>
        <v>0.43</v>
      </c>
      <c r="U49" s="14">
        <f t="shared" si="30"/>
        <v>0.30032783831641152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0.31592783831641152</v>
      </c>
      <c r="AR49" s="9">
        <f t="shared" si="35"/>
        <v>136.875</v>
      </c>
      <c r="AS49" s="1">
        <f t="shared" si="36"/>
        <v>0.24</v>
      </c>
      <c r="AT49" s="1">
        <f t="shared" si="37"/>
        <v>38525</v>
      </c>
      <c r="AU49" s="1">
        <f t="shared" si="38"/>
        <v>2678802650.0480042</v>
      </c>
    </row>
    <row r="50" spans="1:48" x14ac:dyDescent="0.15">
      <c r="C50" s="7">
        <v>8</v>
      </c>
      <c r="D50" s="8">
        <v>20.8313210245161</v>
      </c>
      <c r="E50" s="10">
        <f t="shared" si="39"/>
        <v>20.382587203871001</v>
      </c>
      <c r="F50" s="7" t="s">
        <v>83</v>
      </c>
      <c r="G50" s="1">
        <v>9</v>
      </c>
      <c r="H50" s="9">
        <f t="shared" si="20"/>
        <v>20.8313210245161</v>
      </c>
      <c r="I50" s="9">
        <f t="shared" si="21"/>
        <v>293.98132102451609</v>
      </c>
      <c r="J50" s="9">
        <f t="shared" si="22"/>
        <v>0.2178612883705231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216.23448715359876</v>
      </c>
      <c r="P50" s="9">
        <f t="shared" si="25"/>
        <v>47.109123961422355</v>
      </c>
      <c r="Q50" s="12">
        <f t="shared" si="26"/>
        <v>11.306189750741364</v>
      </c>
      <c r="R50" s="9">
        <f t="shared" si="27"/>
        <v>14.125500000000001</v>
      </c>
      <c r="S50" s="13">
        <f t="shared" si="28"/>
        <v>0.80040987934879215</v>
      </c>
      <c r="T50" s="2">
        <f t="shared" si="29"/>
        <v>0.43</v>
      </c>
      <c r="U50" s="14">
        <f t="shared" si="30"/>
        <v>0.3441762481199806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0.3597762481199806</v>
      </c>
      <c r="AR50" s="9">
        <f t="shared" si="35"/>
        <v>136.875</v>
      </c>
      <c r="AS50" s="1">
        <f t="shared" si="36"/>
        <v>0.24</v>
      </c>
      <c r="AT50" s="1">
        <f t="shared" si="37"/>
        <v>38525</v>
      </c>
      <c r="AU50" s="1">
        <f t="shared" si="38"/>
        <v>3050600327.0369835</v>
      </c>
    </row>
    <row r="51" spans="1:48" x14ac:dyDescent="0.15">
      <c r="C51" s="7">
        <v>9</v>
      </c>
      <c r="D51" s="8">
        <v>15.437281119033299</v>
      </c>
      <c r="E51" s="10">
        <f t="shared" si="39"/>
        <v>20.8313210245161</v>
      </c>
      <c r="F51" s="7" t="s">
        <v>83</v>
      </c>
      <c r="G51" s="1">
        <v>10</v>
      </c>
      <c r="H51" s="9">
        <f t="shared" si="20"/>
        <v>15.437281119033299</v>
      </c>
      <c r="I51" s="9">
        <f t="shared" si="21"/>
        <v>288.58728111903326</v>
      </c>
      <c r="J51" s="9">
        <f t="shared" si="22"/>
        <v>0.11730744323674987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227.98161319217638</v>
      </c>
      <c r="P51" s="9">
        <f t="shared" si="25"/>
        <v>26.743940148563894</v>
      </c>
      <c r="Q51" s="12">
        <f t="shared" si="26"/>
        <v>6.4185456356553345</v>
      </c>
      <c r="R51" s="9">
        <f t="shared" si="27"/>
        <v>14.125500000000001</v>
      </c>
      <c r="S51" s="13">
        <f t="shared" si="28"/>
        <v>0.4543942257375197</v>
      </c>
      <c r="T51" s="2">
        <f t="shared" si="29"/>
        <v>0.43</v>
      </c>
      <c r="U51" s="14">
        <f t="shared" si="30"/>
        <v>0.19538951706713348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0.21098951706713348</v>
      </c>
      <c r="AR51" s="9">
        <f t="shared" si="35"/>
        <v>136.875</v>
      </c>
      <c r="AS51" s="1">
        <f t="shared" si="36"/>
        <v>0.24</v>
      </c>
      <c r="AT51" s="1">
        <f t="shared" si="37"/>
        <v>38525</v>
      </c>
      <c r="AU51" s="1">
        <f t="shared" si="38"/>
        <v>1789013847.1612659</v>
      </c>
    </row>
    <row r="52" spans="1:48" x14ac:dyDescent="0.15">
      <c r="C52" s="7">
        <v>10</v>
      </c>
      <c r="D52" s="8">
        <v>10.0435443138387</v>
      </c>
      <c r="E52" s="10">
        <f t="shared" si="39"/>
        <v>15.437281119033299</v>
      </c>
      <c r="F52" s="7" t="s">
        <v>83</v>
      </c>
      <c r="G52" s="1">
        <v>11</v>
      </c>
      <c r="H52" s="9">
        <f t="shared" si="20"/>
        <v>10.0435443138387</v>
      </c>
      <c r="I52" s="9">
        <f t="shared" si="21"/>
        <v>283.19354431383869</v>
      </c>
      <c r="J52" s="9">
        <f t="shared" si="22"/>
        <v>6.1694322405425009E-2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191.17578939143186</v>
      </c>
      <c r="O52" s="9">
        <f t="shared" si="40"/>
        <v>68.918133652180586</v>
      </c>
      <c r="P52" s="9">
        <f t="shared" si="25"/>
        <v>4.2518575571178001</v>
      </c>
      <c r="Q52" s="12">
        <f t="shared" si="26"/>
        <v>1.0204458137082719</v>
      </c>
      <c r="R52" s="9">
        <f t="shared" si="27"/>
        <v>14.125500000000001</v>
      </c>
      <c r="S52" s="13">
        <f t="shared" si="28"/>
        <v>7.2241394195481354E-2</v>
      </c>
      <c r="T52" s="2">
        <f t="shared" si="29"/>
        <v>0.43</v>
      </c>
      <c r="U52" s="14">
        <f t="shared" si="30"/>
        <v>3.1063799504056983E-2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3.9483799504056984E-2</v>
      </c>
      <c r="AR52" s="9">
        <f t="shared" si="35"/>
        <v>136.875</v>
      </c>
      <c r="AS52" s="1">
        <f t="shared" si="36"/>
        <v>0.24</v>
      </c>
      <c r="AT52" s="1">
        <f t="shared" si="37"/>
        <v>38525</v>
      </c>
      <c r="AU52" s="1">
        <f t="shared" si="38"/>
        <v>334789448.46734488</v>
      </c>
    </row>
    <row r="53" spans="1:48" x14ac:dyDescent="0.15">
      <c r="C53" s="7">
        <v>11</v>
      </c>
      <c r="D53" s="8">
        <v>7.0899724280333301</v>
      </c>
      <c r="E53" s="10">
        <f t="shared" si="39"/>
        <v>10.0435443138387</v>
      </c>
      <c r="F53" s="7" t="s">
        <v>85</v>
      </c>
      <c r="G53" s="1">
        <v>12</v>
      </c>
      <c r="H53" s="9">
        <f t="shared" si="20"/>
        <v>7.0899724280333301</v>
      </c>
      <c r="I53" s="9">
        <f t="shared" si="21"/>
        <v>280.2399724280333</v>
      </c>
      <c r="J53" s="9">
        <f t="shared" si="22"/>
        <v>4.2940862291673876E-2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123.52252609506279</v>
      </c>
      <c r="P53" s="9">
        <f t="shared" si="25"/>
        <v>5.3041637829677839</v>
      </c>
      <c r="Q53" s="12">
        <f t="shared" si="26"/>
        <v>1.2729993079122681</v>
      </c>
      <c r="R53" s="9">
        <f t="shared" si="27"/>
        <v>14.125500000000001</v>
      </c>
      <c r="S53" s="13">
        <f t="shared" si="28"/>
        <v>9.0120654696277516E-2</v>
      </c>
      <c r="T53" s="2">
        <f t="shared" si="29"/>
        <v>0.43</v>
      </c>
      <c r="U53" s="14">
        <f t="shared" si="30"/>
        <v>3.8751881519399331E-2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4.7171881519399328E-2</v>
      </c>
      <c r="AR53" s="9">
        <f t="shared" si="35"/>
        <v>136.875</v>
      </c>
      <c r="AS53" s="1">
        <f t="shared" si="36"/>
        <v>0.24</v>
      </c>
      <c r="AT53" s="1">
        <f t="shared" si="37"/>
        <v>38525</v>
      </c>
      <c r="AU53" s="1">
        <f t="shared" si="38"/>
        <v>399977925.00754482</v>
      </c>
      <c r="AV53" s="1">
        <f>SUM(AU42:AU53)</f>
        <v>12788167874.295046</v>
      </c>
    </row>
    <row r="54" spans="1:48" x14ac:dyDescent="0.15">
      <c r="C54" s="7">
        <v>12</v>
      </c>
      <c r="D54" s="8">
        <v>-0.45526887351612899</v>
      </c>
      <c r="E54" s="10">
        <f t="shared" si="39"/>
        <v>7.0899724280333301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1.96120200870968</v>
      </c>
      <c r="E58" s="7"/>
      <c r="F58" s="7"/>
      <c r="G58" s="1">
        <v>1</v>
      </c>
      <c r="H58" s="9">
        <f t="shared" ref="H58:H69" si="41">E59</f>
        <v>1.96120200870968</v>
      </c>
      <c r="I58" s="9">
        <f t="shared" ref="I58:I69" si="42">H58+273.15</f>
        <v>275.11120200870965</v>
      </c>
      <c r="J58" s="9">
        <f t="shared" ref="J58:J69" si="43">EXP(($C$15*(I58-$C$13))/($C$16*I58*$C$13))</f>
        <v>2.2468152492207984E-2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2.2415726803059499E-3</v>
      </c>
      <c r="Q58" s="12">
        <f t="shared" ref="Q58:Q69" si="47">P58*$B$60</f>
        <v>4.2589880925813047E-4</v>
      </c>
      <c r="R58" s="9">
        <f t="shared" ref="R58:R69" si="48">L58*$B$60</f>
        <v>1.8955666666666669E-2</v>
      </c>
      <c r="S58" s="13">
        <f t="shared" ref="S58:S69" si="49">Q58/R58</f>
        <v>2.2468152492207981E-2</v>
      </c>
      <c r="T58" s="2">
        <f t="shared" ref="T58:T69" si="50">$B$59/100</f>
        <v>0.01</v>
      </c>
      <c r="U58" s="14">
        <f t="shared" ref="U58:U69" si="51">S58*T58</f>
        <v>2.246815249220798E-4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1.2224681524922081E-2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9998</v>
      </c>
      <c r="AU58" s="1">
        <f t="shared" ref="AU58:AU69" si="58">AT58*10000*AS58*0.67*AR58*AQ58</f>
        <v>1552260.3060562508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-0.12315456916129</v>
      </c>
      <c r="E59" s="10">
        <f t="shared" ref="E59:E70" si="59">D58</f>
        <v>1.96120200870968</v>
      </c>
      <c r="F59" s="7" t="s">
        <v>83</v>
      </c>
      <c r="G59" s="1">
        <v>2</v>
      </c>
      <c r="H59" s="9">
        <f t="shared" si="41"/>
        <v>-0.12315456916129</v>
      </c>
      <c r="I59" s="9">
        <f t="shared" si="42"/>
        <v>273.0268454308387</v>
      </c>
      <c r="J59" s="9">
        <f t="shared" si="43"/>
        <v>1.7148416255336685E-2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0.19729176065302739</v>
      </c>
      <c r="P59" s="9">
        <f t="shared" si="46"/>
        <v>3.3832412354263697E-3</v>
      </c>
      <c r="Q59" s="12">
        <f t="shared" si="47"/>
        <v>6.4281583473101026E-4</v>
      </c>
      <c r="R59" s="9">
        <f t="shared" si="48"/>
        <v>1.8955666666666669E-2</v>
      </c>
      <c r="S59" s="13">
        <f t="shared" si="49"/>
        <v>3.3911539279248608E-2</v>
      </c>
      <c r="T59" s="2">
        <f t="shared" si="50"/>
        <v>0.01</v>
      </c>
      <c r="U59" s="14">
        <f t="shared" si="51"/>
        <v>3.3911539279248606E-4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1.2339115392792485E-2</v>
      </c>
      <c r="AR59" s="9">
        <f t="shared" si="55"/>
        <v>9.9766666666666666</v>
      </c>
      <c r="AS59" s="1">
        <f t="shared" si="56"/>
        <v>0.19</v>
      </c>
      <c r="AT59" s="1">
        <f t="shared" si="57"/>
        <v>9998</v>
      </c>
      <c r="AU59" s="1">
        <f t="shared" si="58"/>
        <v>1566790.8400747923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-3.1355977153793102</v>
      </c>
      <c r="E60" s="10">
        <f t="shared" si="59"/>
        <v>-0.12315456916129</v>
      </c>
      <c r="F60" s="7" t="s">
        <v>83</v>
      </c>
      <c r="G60" s="1">
        <v>3</v>
      </c>
      <c r="H60" s="9">
        <f t="shared" si="41"/>
        <v>-3.1355977153793102</v>
      </c>
      <c r="I60" s="9">
        <f t="shared" si="42"/>
        <v>270.01440228462064</v>
      </c>
      <c r="J60" s="9">
        <f t="shared" si="43"/>
        <v>1.1519425336856928E-2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0.29367518608426768</v>
      </c>
      <c r="P60" s="9">
        <f t="shared" si="46"/>
        <v>3.3829693793852862E-3</v>
      </c>
      <c r="Q60" s="12">
        <f t="shared" si="47"/>
        <v>6.427641820832044E-4</v>
      </c>
      <c r="R60" s="9">
        <f t="shared" si="48"/>
        <v>1.8955666666666669E-2</v>
      </c>
      <c r="S60" s="13">
        <f t="shared" si="49"/>
        <v>3.3908814360694477E-2</v>
      </c>
      <c r="T60" s="2">
        <f t="shared" si="50"/>
        <v>0.01</v>
      </c>
      <c r="U60" s="14">
        <f t="shared" si="51"/>
        <v>3.3908814360694478E-4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1.2339088143606946E-2</v>
      </c>
      <c r="AR60" s="9">
        <f t="shared" si="55"/>
        <v>9.9766666666666666</v>
      </c>
      <c r="AS60" s="1">
        <f t="shared" si="56"/>
        <v>0.19</v>
      </c>
      <c r="AT60" s="1">
        <f t="shared" si="57"/>
        <v>9998</v>
      </c>
      <c r="AU60" s="1">
        <f t="shared" si="58"/>
        <v>1566787.380039535</v>
      </c>
    </row>
    <row r="61" spans="1:48" x14ac:dyDescent="0.15">
      <c r="C61" s="7">
        <v>3</v>
      </c>
      <c r="D61" s="8">
        <v>7.9164898318064498</v>
      </c>
      <c r="E61" s="10">
        <f t="shared" si="59"/>
        <v>-3.1355977153793102</v>
      </c>
      <c r="F61" s="7" t="s">
        <v>83</v>
      </c>
      <c r="G61" s="1">
        <v>4</v>
      </c>
      <c r="H61" s="9">
        <f t="shared" si="41"/>
        <v>7.9164898318064498</v>
      </c>
      <c r="I61" s="9">
        <f t="shared" si="42"/>
        <v>281.06648983180645</v>
      </c>
      <c r="J61" s="9">
        <f t="shared" si="43"/>
        <v>4.7560144124688633E-2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0.39005888337154909</v>
      </c>
      <c r="P61" s="9">
        <f t="shared" si="46"/>
        <v>1.855125671026599E-2</v>
      </c>
      <c r="Q61" s="12">
        <f t="shared" si="47"/>
        <v>3.5247387749505381E-3</v>
      </c>
      <c r="R61" s="9">
        <f t="shared" si="48"/>
        <v>1.8955666666666669E-2</v>
      </c>
      <c r="S61" s="13">
        <f t="shared" si="49"/>
        <v>0.18594644213430658</v>
      </c>
      <c r="T61" s="2">
        <f t="shared" si="50"/>
        <v>0.01</v>
      </c>
      <c r="U61" s="14">
        <f t="shared" si="51"/>
        <v>1.8594644213430658E-3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1.3859464421343066E-2</v>
      </c>
      <c r="AR61" s="9">
        <f t="shared" si="55"/>
        <v>9.9766666666666666</v>
      </c>
      <c r="AS61" s="1">
        <f t="shared" si="56"/>
        <v>0.19</v>
      </c>
      <c r="AT61" s="1">
        <f t="shared" si="57"/>
        <v>9998</v>
      </c>
      <c r="AU61" s="1">
        <f t="shared" si="58"/>
        <v>1759841.0593021018</v>
      </c>
    </row>
    <row r="62" spans="1:48" x14ac:dyDescent="0.15">
      <c r="C62" s="7">
        <v>4</v>
      </c>
      <c r="D62" s="8">
        <v>9.5921012044333391</v>
      </c>
      <c r="E62" s="10">
        <f t="shared" si="59"/>
        <v>7.9164898318064498</v>
      </c>
      <c r="F62" s="7" t="s">
        <v>83</v>
      </c>
      <c r="G62" s="1">
        <v>5</v>
      </c>
      <c r="H62" s="9">
        <f t="shared" si="41"/>
        <v>9.5921012044333391</v>
      </c>
      <c r="I62" s="9">
        <f t="shared" si="42"/>
        <v>282.74210120443331</v>
      </c>
      <c r="J62" s="9">
        <f t="shared" si="43"/>
        <v>5.8398801569072387E-2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0.35293224532821893</v>
      </c>
      <c r="O62" s="9">
        <f t="shared" si="60"/>
        <v>0.11834204799973086</v>
      </c>
      <c r="P62" s="9">
        <f t="shared" si="46"/>
        <v>6.9110337784139223E-3</v>
      </c>
      <c r="Q62" s="12">
        <f t="shared" si="47"/>
        <v>1.3130964178986453E-3</v>
      </c>
      <c r="R62" s="9">
        <f t="shared" si="48"/>
        <v>1.8955666666666669E-2</v>
      </c>
      <c r="S62" s="13">
        <f t="shared" si="49"/>
        <v>6.9271972386374087E-2</v>
      </c>
      <c r="T62" s="2">
        <f t="shared" si="50"/>
        <v>0.01</v>
      </c>
      <c r="U62" s="14">
        <f t="shared" si="51"/>
        <v>6.9271972386374093E-4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1.2692719723863741E-2</v>
      </c>
      <c r="AR62" s="9">
        <f t="shared" si="55"/>
        <v>9.9766666666666666</v>
      </c>
      <c r="AS62" s="1">
        <f t="shared" si="56"/>
        <v>0.19</v>
      </c>
      <c r="AT62" s="1">
        <f t="shared" si="57"/>
        <v>9998</v>
      </c>
      <c r="AU62" s="1">
        <f t="shared" si="58"/>
        <v>1611690.6573872096</v>
      </c>
    </row>
    <row r="63" spans="1:48" x14ac:dyDescent="0.15">
      <c r="C63" s="7">
        <v>5</v>
      </c>
      <c r="D63" s="8">
        <v>14.1930347171613</v>
      </c>
      <c r="E63" s="10">
        <f t="shared" si="59"/>
        <v>9.5921012044333391</v>
      </c>
      <c r="F63" s="7" t="s">
        <v>85</v>
      </c>
      <c r="G63" s="1">
        <v>6</v>
      </c>
      <c r="H63" s="9">
        <f t="shared" si="41"/>
        <v>14.1930347171613</v>
      </c>
      <c r="I63" s="9">
        <f t="shared" si="42"/>
        <v>287.34303471716129</v>
      </c>
      <c r="J63" s="9">
        <f t="shared" si="43"/>
        <v>0.10136219582433539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0.2111976808879836</v>
      </c>
      <c r="P63" s="9">
        <f t="shared" si="46"/>
        <v>2.1407460687813292E-2</v>
      </c>
      <c r="Q63" s="12">
        <f t="shared" si="47"/>
        <v>4.0674175306845252E-3</v>
      </c>
      <c r="R63" s="9">
        <f t="shared" si="48"/>
        <v>1.8955666666666669E-2</v>
      </c>
      <c r="S63" s="13">
        <f t="shared" si="49"/>
        <v>0.21457528253738678</v>
      </c>
      <c r="T63" s="2">
        <f t="shared" si="50"/>
        <v>0.01</v>
      </c>
      <c r="U63" s="14">
        <f t="shared" si="51"/>
        <v>2.1457528253738677E-3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1.4145752825373867E-2</v>
      </c>
      <c r="AR63" s="9">
        <f t="shared" si="55"/>
        <v>9.9766666666666666</v>
      </c>
      <c r="AS63" s="1">
        <f t="shared" si="56"/>
        <v>0.19</v>
      </c>
      <c r="AT63" s="1">
        <f t="shared" si="57"/>
        <v>9998</v>
      </c>
      <c r="AU63" s="1">
        <f t="shared" si="58"/>
        <v>1796193.2640409521</v>
      </c>
    </row>
    <row r="64" spans="1:48" x14ac:dyDescent="0.15">
      <c r="C64" s="7">
        <v>6</v>
      </c>
      <c r="D64" s="8">
        <v>19.272357438</v>
      </c>
      <c r="E64" s="10">
        <f t="shared" si="59"/>
        <v>14.1930347171613</v>
      </c>
      <c r="F64" s="7" t="s">
        <v>83</v>
      </c>
      <c r="G64" s="1">
        <v>7</v>
      </c>
      <c r="H64" s="9">
        <f t="shared" si="41"/>
        <v>19.272357438</v>
      </c>
      <c r="I64" s="9">
        <f t="shared" si="42"/>
        <v>292.42235743799995</v>
      </c>
      <c r="J64" s="9">
        <f t="shared" si="43"/>
        <v>0.18259794896055589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0.289556886866837</v>
      </c>
      <c r="P64" s="9">
        <f t="shared" si="46"/>
        <v>5.2872493649288158E-2</v>
      </c>
      <c r="Q64" s="12">
        <f t="shared" si="47"/>
        <v>1.004577379336475E-2</v>
      </c>
      <c r="R64" s="9">
        <f t="shared" si="48"/>
        <v>1.8955666666666669E-2</v>
      </c>
      <c r="S64" s="13">
        <f t="shared" si="49"/>
        <v>0.52996151335738206</v>
      </c>
      <c r="T64" s="2">
        <f t="shared" si="50"/>
        <v>0.01</v>
      </c>
      <c r="U64" s="14">
        <f t="shared" si="51"/>
        <v>5.299615133573821E-3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2.5399615133573819E-2</v>
      </c>
      <c r="AR64" s="9">
        <f t="shared" si="55"/>
        <v>9.9766666666666666</v>
      </c>
      <c r="AS64" s="1">
        <f t="shared" si="56"/>
        <v>0.19</v>
      </c>
      <c r="AT64" s="1">
        <f t="shared" si="57"/>
        <v>9998</v>
      </c>
      <c r="AU64" s="1">
        <f t="shared" si="58"/>
        <v>3225181.308860607</v>
      </c>
    </row>
    <row r="65" spans="1:48" x14ac:dyDescent="0.15">
      <c r="C65" s="7">
        <v>7</v>
      </c>
      <c r="D65" s="8">
        <v>20.382587203871001</v>
      </c>
      <c r="E65" s="10">
        <f t="shared" si="59"/>
        <v>19.272357438</v>
      </c>
      <c r="F65" s="7" t="s">
        <v>83</v>
      </c>
      <c r="G65" s="1">
        <v>8</v>
      </c>
      <c r="H65" s="9">
        <f t="shared" si="41"/>
        <v>20.382587203871001</v>
      </c>
      <c r="I65" s="9">
        <f t="shared" si="42"/>
        <v>293.532587203871</v>
      </c>
      <c r="J65" s="9">
        <f t="shared" si="43"/>
        <v>0.2071050534331571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0.33645105988421553</v>
      </c>
      <c r="P65" s="9">
        <f t="shared" si="46"/>
        <v>6.9680714734962804E-2</v>
      </c>
      <c r="Q65" s="12">
        <f t="shared" si="47"/>
        <v>1.3239335799642933E-2</v>
      </c>
      <c r="R65" s="9">
        <f t="shared" si="48"/>
        <v>1.8955666666666669E-2</v>
      </c>
      <c r="S65" s="13">
        <f t="shared" si="49"/>
        <v>0.69843683329398054</v>
      </c>
      <c r="T65" s="2">
        <f t="shared" si="50"/>
        <v>0.01</v>
      </c>
      <c r="U65" s="14">
        <f t="shared" si="51"/>
        <v>6.9843683329398054E-3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2.7084368332939805E-2</v>
      </c>
      <c r="AR65" s="9">
        <f t="shared" si="55"/>
        <v>9.9766666666666666</v>
      </c>
      <c r="AS65" s="1">
        <f t="shared" si="56"/>
        <v>0.19</v>
      </c>
      <c r="AT65" s="1">
        <f t="shared" si="57"/>
        <v>9998</v>
      </c>
      <c r="AU65" s="1">
        <f t="shared" si="58"/>
        <v>3439107.1695503611</v>
      </c>
    </row>
    <row r="66" spans="1:48" x14ac:dyDescent="0.15">
      <c r="C66" s="7">
        <v>8</v>
      </c>
      <c r="D66" s="8">
        <v>20.8313210245161</v>
      </c>
      <c r="E66" s="10">
        <f t="shared" si="59"/>
        <v>20.382587203871001</v>
      </c>
      <c r="F66" s="7" t="s">
        <v>83</v>
      </c>
      <c r="G66" s="1">
        <v>9</v>
      </c>
      <c r="H66" s="9">
        <f t="shared" si="41"/>
        <v>20.8313210245161</v>
      </c>
      <c r="I66" s="9">
        <f t="shared" si="42"/>
        <v>293.98132102451609</v>
      </c>
      <c r="J66" s="9">
        <f t="shared" si="43"/>
        <v>0.2178612883705231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0.36653701181591941</v>
      </c>
      <c r="P66" s="9">
        <f t="shared" si="46"/>
        <v>7.985422562969785E-2</v>
      </c>
      <c r="Q66" s="12">
        <f t="shared" si="47"/>
        <v>1.5172302869642591E-2</v>
      </c>
      <c r="R66" s="9">
        <f t="shared" si="48"/>
        <v>1.8955666666666669E-2</v>
      </c>
      <c r="S66" s="13">
        <f t="shared" si="49"/>
        <v>0.80040987934879226</v>
      </c>
      <c r="T66" s="2">
        <f t="shared" si="50"/>
        <v>0.01</v>
      </c>
      <c r="U66" s="14">
        <f t="shared" si="51"/>
        <v>8.0040987934879224E-3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2.8104098793487922E-2</v>
      </c>
      <c r="AR66" s="9">
        <f t="shared" si="55"/>
        <v>9.9766666666666666</v>
      </c>
      <c r="AS66" s="1">
        <f t="shared" si="56"/>
        <v>0.19</v>
      </c>
      <c r="AT66" s="1">
        <f t="shared" si="57"/>
        <v>9998</v>
      </c>
      <c r="AU66" s="1">
        <f t="shared" si="58"/>
        <v>3568590.0614816002</v>
      </c>
    </row>
    <row r="67" spans="1:48" x14ac:dyDescent="0.15">
      <c r="C67" s="7">
        <v>9</v>
      </c>
      <c r="D67" s="8">
        <v>15.437281119033299</v>
      </c>
      <c r="E67" s="10">
        <f t="shared" si="59"/>
        <v>20.8313210245161</v>
      </c>
      <c r="F67" s="7" t="s">
        <v>83</v>
      </c>
      <c r="G67" s="1">
        <v>10</v>
      </c>
      <c r="H67" s="9">
        <f t="shared" si="41"/>
        <v>15.437281119033299</v>
      </c>
      <c r="I67" s="9">
        <f t="shared" si="42"/>
        <v>288.58728111903326</v>
      </c>
      <c r="J67" s="9">
        <f t="shared" si="43"/>
        <v>0.11730744323674987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0.38644945285288823</v>
      </c>
      <c r="P67" s="9">
        <f t="shared" si="46"/>
        <v>4.5333397254413231E-2</v>
      </c>
      <c r="Q67" s="12">
        <f t="shared" si="47"/>
        <v>8.6133454783385143E-3</v>
      </c>
      <c r="R67" s="9">
        <f t="shared" si="48"/>
        <v>1.8955666666666669E-2</v>
      </c>
      <c r="S67" s="13">
        <f t="shared" si="49"/>
        <v>0.45439422573751981</v>
      </c>
      <c r="T67" s="2">
        <f t="shared" si="50"/>
        <v>0.01</v>
      </c>
      <c r="U67" s="14">
        <f t="shared" si="51"/>
        <v>4.543942257375198E-3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2.46439422573752E-2</v>
      </c>
      <c r="AR67" s="9">
        <f t="shared" si="55"/>
        <v>9.9766666666666666</v>
      </c>
      <c r="AS67" s="1">
        <f t="shared" si="56"/>
        <v>0.19</v>
      </c>
      <c r="AT67" s="1">
        <f t="shared" si="57"/>
        <v>9998</v>
      </c>
      <c r="AU67" s="1">
        <f t="shared" si="58"/>
        <v>3129227.806293271</v>
      </c>
    </row>
    <row r="68" spans="1:48" x14ac:dyDescent="0.15">
      <c r="C68" s="7">
        <v>10</v>
      </c>
      <c r="D68" s="8">
        <v>10.0435443138387</v>
      </c>
      <c r="E68" s="10">
        <f t="shared" si="59"/>
        <v>15.437281119033299</v>
      </c>
      <c r="F68" s="7" t="s">
        <v>83</v>
      </c>
      <c r="G68" s="1">
        <v>11</v>
      </c>
      <c r="H68" s="9">
        <f t="shared" si="41"/>
        <v>10.0435443138387</v>
      </c>
      <c r="I68" s="9">
        <f t="shared" si="42"/>
        <v>283.19354431383869</v>
      </c>
      <c r="J68" s="9">
        <f t="shared" si="43"/>
        <v>6.1694322405425009E-2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0.32406025281855128</v>
      </c>
      <c r="O68" s="9">
        <f t="shared" si="60"/>
        <v>0.11682246944659042</v>
      </c>
      <c r="P68" s="9">
        <f t="shared" si="46"/>
        <v>7.2072830942358614E-3</v>
      </c>
      <c r="Q68" s="12">
        <f t="shared" si="47"/>
        <v>1.3693837879048137E-3</v>
      </c>
      <c r="R68" s="9">
        <f t="shared" si="48"/>
        <v>1.8955666666666669E-2</v>
      </c>
      <c r="S68" s="13">
        <f t="shared" si="49"/>
        <v>7.2241394195481395E-2</v>
      </c>
      <c r="T68" s="2">
        <f t="shared" si="50"/>
        <v>0.01</v>
      </c>
      <c r="U68" s="14">
        <f t="shared" si="51"/>
        <v>7.2241394195481394E-4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1.2722413941954815E-2</v>
      </c>
      <c r="AR68" s="9">
        <f t="shared" si="55"/>
        <v>9.9766666666666666</v>
      </c>
      <c r="AS68" s="1">
        <f t="shared" si="56"/>
        <v>0.19</v>
      </c>
      <c r="AT68" s="1">
        <f t="shared" si="57"/>
        <v>9998</v>
      </c>
      <c r="AU68" s="1">
        <f t="shared" si="58"/>
        <v>1615461.1569268648</v>
      </c>
    </row>
    <row r="69" spans="1:48" x14ac:dyDescent="0.15">
      <c r="C69" s="7">
        <v>11</v>
      </c>
      <c r="D69" s="8">
        <v>7.0899724280333301</v>
      </c>
      <c r="E69" s="10">
        <f t="shared" si="59"/>
        <v>10.0435443138387</v>
      </c>
      <c r="F69" s="7" t="s">
        <v>85</v>
      </c>
      <c r="G69" s="1">
        <v>12</v>
      </c>
      <c r="H69" s="9">
        <f t="shared" si="41"/>
        <v>7.0899724280333301</v>
      </c>
      <c r="I69" s="9">
        <f t="shared" si="42"/>
        <v>280.2399724280333</v>
      </c>
      <c r="J69" s="9">
        <f t="shared" si="43"/>
        <v>4.2940862291673876E-2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0.20938185301902124</v>
      </c>
      <c r="P69" s="9">
        <f t="shared" si="46"/>
        <v>8.9910373168652913E-3</v>
      </c>
      <c r="Q69" s="12">
        <f t="shared" si="47"/>
        <v>1.7082970902044053E-3</v>
      </c>
      <c r="R69" s="9">
        <f t="shared" si="48"/>
        <v>1.8955666666666669E-2</v>
      </c>
      <c r="S69" s="13">
        <f t="shared" si="49"/>
        <v>9.0120654696277544E-2</v>
      </c>
      <c r="T69" s="2">
        <f t="shared" si="50"/>
        <v>0.01</v>
      </c>
      <c r="U69" s="14">
        <f t="shared" si="51"/>
        <v>9.0120654696277541E-4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1.2901206546962776E-2</v>
      </c>
      <c r="AR69" s="9">
        <f t="shared" si="55"/>
        <v>9.9766666666666666</v>
      </c>
      <c r="AS69" s="1">
        <f t="shared" si="56"/>
        <v>0.19</v>
      </c>
      <c r="AT69" s="1">
        <f t="shared" si="57"/>
        <v>9998</v>
      </c>
      <c r="AU69" s="1">
        <f t="shared" si="58"/>
        <v>1638163.8067426865</v>
      </c>
      <c r="AV69" s="1">
        <f>SUM(AU58:AU69)</f>
        <v>26469294.81675623</v>
      </c>
    </row>
    <row r="70" spans="1:48" x14ac:dyDescent="0.15">
      <c r="C70" s="7">
        <v>12</v>
      </c>
      <c r="D70" s="8">
        <v>-0.45526887351612899</v>
      </c>
      <c r="E70" s="10">
        <f t="shared" si="59"/>
        <v>7.0899724280333301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1.96120200870968</v>
      </c>
      <c r="E73" s="7"/>
      <c r="F73" s="7"/>
      <c r="G73" s="1">
        <v>1</v>
      </c>
      <c r="H73" s="9">
        <f t="shared" ref="H73:H84" si="61">E74</f>
        <v>1.96120200870968</v>
      </c>
      <c r="I73" s="9">
        <f t="shared" ref="I73:I84" si="62">H73+273.15</f>
        <v>275.11120200870965</v>
      </c>
      <c r="J73" s="9">
        <f t="shared" ref="J73:J84" si="63">EXP(($C$15*(I73-$C$13))/($C$16*I73*$C$13))</f>
        <v>2.2468152492207984E-2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2.4602626978967746E-3</v>
      </c>
      <c r="Q73" s="12">
        <f t="shared" ref="Q73:Q84" si="67">P73*$B$75</f>
        <v>4.4284728562141943E-4</v>
      </c>
      <c r="R73" s="9">
        <f t="shared" ref="R73:R84" si="68">L73*$B$75</f>
        <v>1.9710000000000002E-2</v>
      </c>
      <c r="S73" s="13">
        <f t="shared" ref="S73:S84" si="69">Q73/R73</f>
        <v>2.2468152492207984E-2</v>
      </c>
      <c r="T73" s="2">
        <f t="shared" ref="T73:T84" si="70">$B$74/100</f>
        <v>0.01</v>
      </c>
      <c r="U73" s="14">
        <f t="shared" ref="U73:U84" si="71">S73*T73</f>
        <v>2.2468152492207986E-4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1.2824681524922081E-2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2220.4166666666665</v>
      </c>
      <c r="AU73" s="1">
        <f t="shared" ref="AU73:AU84" si="78">AT73*10000*AS73*0.67*AR73*AQ73</f>
        <v>376047.31713333877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-0.12315456916129</v>
      </c>
      <c r="E74" s="10">
        <f t="shared" ref="E74:E85" si="79">D73</f>
        <v>1.96120200870968</v>
      </c>
      <c r="F74" s="7" t="s">
        <v>83</v>
      </c>
      <c r="G74" s="1">
        <v>2</v>
      </c>
      <c r="H74" s="9">
        <f t="shared" si="61"/>
        <v>-0.12315456916129</v>
      </c>
      <c r="I74" s="9">
        <f t="shared" si="62"/>
        <v>273.0268454308387</v>
      </c>
      <c r="J74" s="9">
        <f t="shared" si="63"/>
        <v>1.7148416255336685E-2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0.21653973730210324</v>
      </c>
      <c r="P74" s="9">
        <f t="shared" si="66"/>
        <v>3.7133135510777227E-3</v>
      </c>
      <c r="Q74" s="12">
        <f t="shared" si="67"/>
        <v>6.6839643919399002E-4</v>
      </c>
      <c r="R74" s="9">
        <f t="shared" si="68"/>
        <v>1.9710000000000002E-2</v>
      </c>
      <c r="S74" s="13">
        <f t="shared" si="69"/>
        <v>3.3911539279248601E-2</v>
      </c>
      <c r="T74" s="2">
        <f t="shared" si="70"/>
        <v>0.01</v>
      </c>
      <c r="U74" s="14">
        <f t="shared" si="71"/>
        <v>3.39115392792486E-4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1.2939115392792485E-2</v>
      </c>
      <c r="AR74" s="9">
        <f t="shared" si="75"/>
        <v>10.950000000000001</v>
      </c>
      <c r="AS74" s="1">
        <f t="shared" si="76"/>
        <v>0.18</v>
      </c>
      <c r="AT74" s="1">
        <f t="shared" si="77"/>
        <v>2220.4166666666665</v>
      </c>
      <c r="AU74" s="1">
        <f t="shared" si="78"/>
        <v>379402.76490163087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-3.1355977153793102</v>
      </c>
      <c r="E75" s="10">
        <f t="shared" si="79"/>
        <v>-0.12315456916129</v>
      </c>
      <c r="F75" s="7" t="s">
        <v>83</v>
      </c>
      <c r="G75" s="1">
        <v>3</v>
      </c>
      <c r="H75" s="9">
        <f t="shared" si="61"/>
        <v>-3.1355977153793102</v>
      </c>
      <c r="I75" s="9">
        <f t="shared" si="62"/>
        <v>270.01440228462064</v>
      </c>
      <c r="J75" s="9">
        <f t="shared" si="63"/>
        <v>1.1519425336856928E-2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0.32232642375102549</v>
      </c>
      <c r="P75" s="9">
        <f t="shared" si="66"/>
        <v>3.7130151724960457E-3</v>
      </c>
      <c r="Q75" s="12">
        <f t="shared" si="67"/>
        <v>6.6834273104928821E-4</v>
      </c>
      <c r="R75" s="9">
        <f t="shared" si="68"/>
        <v>1.9710000000000002E-2</v>
      </c>
      <c r="S75" s="13">
        <f t="shared" si="69"/>
        <v>3.3908814360694477E-2</v>
      </c>
      <c r="T75" s="2">
        <f t="shared" si="70"/>
        <v>0.01</v>
      </c>
      <c r="U75" s="14">
        <f t="shared" si="71"/>
        <v>3.3908814360694478E-4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1.2939088143606945E-2</v>
      </c>
      <c r="AR75" s="9">
        <f t="shared" si="75"/>
        <v>10.950000000000001</v>
      </c>
      <c r="AS75" s="1">
        <f t="shared" si="76"/>
        <v>0.18</v>
      </c>
      <c r="AT75" s="1">
        <f t="shared" si="77"/>
        <v>2220.4166666666665</v>
      </c>
      <c r="AU75" s="1">
        <f t="shared" si="78"/>
        <v>379401.96589675138</v>
      </c>
    </row>
    <row r="76" spans="1:48" x14ac:dyDescent="0.15">
      <c r="C76" s="7">
        <v>3</v>
      </c>
      <c r="D76" s="8">
        <v>7.9164898318064498</v>
      </c>
      <c r="E76" s="10">
        <f t="shared" si="79"/>
        <v>-3.1355977153793102</v>
      </c>
      <c r="F76" s="7" t="s">
        <v>83</v>
      </c>
      <c r="G76" s="1">
        <v>4</v>
      </c>
      <c r="H76" s="9">
        <f t="shared" si="61"/>
        <v>7.9164898318064498</v>
      </c>
      <c r="I76" s="9">
        <f t="shared" si="62"/>
        <v>281.06648983180645</v>
      </c>
      <c r="J76" s="9">
        <f t="shared" si="63"/>
        <v>4.7560144124688633E-2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0.42811340857852948</v>
      </c>
      <c r="P76" s="9">
        <f t="shared" si="66"/>
        <v>2.0361135413706571E-2</v>
      </c>
      <c r="Q76" s="12">
        <f t="shared" si="67"/>
        <v>3.6650043744671829E-3</v>
      </c>
      <c r="R76" s="9">
        <f t="shared" si="68"/>
        <v>1.9710000000000002E-2</v>
      </c>
      <c r="S76" s="13">
        <f t="shared" si="69"/>
        <v>0.18594644213430658</v>
      </c>
      <c r="T76" s="2">
        <f t="shared" si="70"/>
        <v>0.01</v>
      </c>
      <c r="U76" s="14">
        <f t="shared" si="71"/>
        <v>1.8594644213430658E-3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1.4459464421343066E-2</v>
      </c>
      <c r="AR76" s="9">
        <f t="shared" si="75"/>
        <v>10.950000000000001</v>
      </c>
      <c r="AS76" s="1">
        <f t="shared" si="76"/>
        <v>0.18</v>
      </c>
      <c r="AT76" s="1">
        <f t="shared" si="77"/>
        <v>2220.4166666666665</v>
      </c>
      <c r="AU76" s="1">
        <f t="shared" si="78"/>
        <v>423982.67686137033</v>
      </c>
    </row>
    <row r="77" spans="1:48" x14ac:dyDescent="0.15">
      <c r="C77" s="7">
        <v>4</v>
      </c>
      <c r="D77" s="8">
        <v>9.5921012044333391</v>
      </c>
      <c r="E77" s="10">
        <f t="shared" si="79"/>
        <v>7.9164898318064498</v>
      </c>
      <c r="F77" s="7" t="s">
        <v>83</v>
      </c>
      <c r="G77" s="1">
        <v>5</v>
      </c>
      <c r="H77" s="9">
        <f t="shared" si="61"/>
        <v>9.5921012044333391</v>
      </c>
      <c r="I77" s="9">
        <f t="shared" si="62"/>
        <v>282.74210120443331</v>
      </c>
      <c r="J77" s="9">
        <f t="shared" si="63"/>
        <v>5.8398801569072387E-2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0.38736465950658172</v>
      </c>
      <c r="O77" s="9">
        <f t="shared" si="80"/>
        <v>0.1298876136582412</v>
      </c>
      <c r="P77" s="9">
        <f t="shared" si="66"/>
        <v>7.585280976307964E-3</v>
      </c>
      <c r="Q77" s="12">
        <f t="shared" si="67"/>
        <v>1.3653505757354335E-3</v>
      </c>
      <c r="R77" s="9">
        <f t="shared" si="68"/>
        <v>1.9710000000000002E-2</v>
      </c>
      <c r="S77" s="13">
        <f t="shared" si="69"/>
        <v>6.9271972386374087E-2</v>
      </c>
      <c r="T77" s="2">
        <f t="shared" si="70"/>
        <v>0.01</v>
      </c>
      <c r="U77" s="14">
        <f t="shared" si="71"/>
        <v>6.9271972386374093E-4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1.3292719723863741E-2</v>
      </c>
      <c r="AR77" s="9">
        <f t="shared" si="75"/>
        <v>10.950000000000001</v>
      </c>
      <c r="AS77" s="1">
        <f t="shared" si="76"/>
        <v>0.18</v>
      </c>
      <c r="AT77" s="1">
        <f t="shared" si="77"/>
        <v>2220.4166666666665</v>
      </c>
      <c r="AU77" s="1">
        <f t="shared" si="78"/>
        <v>389771.20639217948</v>
      </c>
    </row>
    <row r="78" spans="1:48" x14ac:dyDescent="0.15">
      <c r="C78" s="7">
        <v>5</v>
      </c>
      <c r="D78" s="8">
        <v>14.1930347171613</v>
      </c>
      <c r="E78" s="10">
        <f t="shared" si="79"/>
        <v>9.5921012044333391</v>
      </c>
      <c r="F78" s="7" t="s">
        <v>85</v>
      </c>
      <c r="G78" s="1">
        <v>6</v>
      </c>
      <c r="H78" s="9">
        <f t="shared" si="61"/>
        <v>14.1930347171613</v>
      </c>
      <c r="I78" s="9">
        <f t="shared" si="62"/>
        <v>287.34303471716129</v>
      </c>
      <c r="J78" s="9">
        <f t="shared" si="63"/>
        <v>0.10136219582433539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0.23180233268193326</v>
      </c>
      <c r="P78" s="9">
        <f t="shared" si="66"/>
        <v>2.3495993437843858E-2</v>
      </c>
      <c r="Q78" s="12">
        <f t="shared" si="67"/>
        <v>4.2292788188118945E-3</v>
      </c>
      <c r="R78" s="9">
        <f t="shared" si="68"/>
        <v>1.9710000000000002E-2</v>
      </c>
      <c r="S78" s="13">
        <f t="shared" si="69"/>
        <v>0.21457528253738681</v>
      </c>
      <c r="T78" s="2">
        <f t="shared" si="70"/>
        <v>0.01</v>
      </c>
      <c r="U78" s="14">
        <f t="shared" si="71"/>
        <v>2.1457528253738681E-3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1.4745752825373867E-2</v>
      </c>
      <c r="AR78" s="9">
        <f t="shared" si="75"/>
        <v>10.950000000000001</v>
      </c>
      <c r="AS78" s="1">
        <f t="shared" si="76"/>
        <v>0.18</v>
      </c>
      <c r="AT78" s="1">
        <f t="shared" si="77"/>
        <v>2220.4166666666665</v>
      </c>
      <c r="AU78" s="1">
        <f t="shared" si="78"/>
        <v>432377.27021271066</v>
      </c>
    </row>
    <row r="79" spans="1:48" x14ac:dyDescent="0.15">
      <c r="C79" s="7">
        <v>6</v>
      </c>
      <c r="D79" s="8">
        <v>19.272357438</v>
      </c>
      <c r="E79" s="10">
        <f t="shared" si="79"/>
        <v>14.1930347171613</v>
      </c>
      <c r="F79" s="7" t="s">
        <v>83</v>
      </c>
      <c r="G79" s="1">
        <v>7</v>
      </c>
      <c r="H79" s="9">
        <f t="shared" si="61"/>
        <v>19.272357438</v>
      </c>
      <c r="I79" s="9">
        <f t="shared" si="62"/>
        <v>292.42235743799995</v>
      </c>
      <c r="J79" s="9">
        <f t="shared" si="63"/>
        <v>0.18259794896055589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0.31780633924408941</v>
      </c>
      <c r="P79" s="9">
        <f t="shared" si="66"/>
        <v>5.803078571263335E-2</v>
      </c>
      <c r="Q79" s="12">
        <f t="shared" si="67"/>
        <v>1.0445541428274002E-2</v>
      </c>
      <c r="R79" s="9">
        <f t="shared" si="68"/>
        <v>1.9710000000000002E-2</v>
      </c>
      <c r="S79" s="13">
        <f t="shared" si="69"/>
        <v>0.52996151335738206</v>
      </c>
      <c r="T79" s="2">
        <f t="shared" si="70"/>
        <v>0.01</v>
      </c>
      <c r="U79" s="14">
        <f t="shared" si="71"/>
        <v>5.299615133573821E-3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2.689961513357382E-2</v>
      </c>
      <c r="AR79" s="9">
        <f t="shared" si="75"/>
        <v>10.950000000000001</v>
      </c>
      <c r="AS79" s="1">
        <f t="shared" si="76"/>
        <v>0.18</v>
      </c>
      <c r="AT79" s="1">
        <f t="shared" si="77"/>
        <v>2220.4166666666665</v>
      </c>
      <c r="AU79" s="1">
        <f t="shared" si="78"/>
        <v>788754.72137396818</v>
      </c>
    </row>
    <row r="80" spans="1:48" x14ac:dyDescent="0.15">
      <c r="C80" s="7">
        <v>7</v>
      </c>
      <c r="D80" s="8">
        <v>20.382587203871001</v>
      </c>
      <c r="E80" s="10">
        <f t="shared" si="79"/>
        <v>19.272357438</v>
      </c>
      <c r="F80" s="7" t="s">
        <v>83</v>
      </c>
      <c r="G80" s="1">
        <v>8</v>
      </c>
      <c r="H80" s="9">
        <f t="shared" si="61"/>
        <v>20.382587203871001</v>
      </c>
      <c r="I80" s="9">
        <f t="shared" si="62"/>
        <v>293.532587203871</v>
      </c>
      <c r="J80" s="9">
        <f t="shared" si="63"/>
        <v>0.2071050534331571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0.36927555353145608</v>
      </c>
      <c r="P80" s="9">
        <f t="shared" si="66"/>
        <v>7.647883324569088E-2</v>
      </c>
      <c r="Q80" s="12">
        <f t="shared" si="67"/>
        <v>1.3766189984224358E-2</v>
      </c>
      <c r="R80" s="9">
        <f t="shared" si="68"/>
        <v>1.9710000000000002E-2</v>
      </c>
      <c r="S80" s="13">
        <f t="shared" si="69"/>
        <v>0.69843683329398054</v>
      </c>
      <c r="T80" s="2">
        <f t="shared" si="70"/>
        <v>0.01</v>
      </c>
      <c r="U80" s="14">
        <f t="shared" si="71"/>
        <v>6.9843683329398054E-3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2.8584368332939807E-2</v>
      </c>
      <c r="AR80" s="9">
        <f t="shared" si="75"/>
        <v>10.950000000000001</v>
      </c>
      <c r="AS80" s="1">
        <f t="shared" si="76"/>
        <v>0.18</v>
      </c>
      <c r="AT80" s="1">
        <f t="shared" si="77"/>
        <v>2220.4166666666665</v>
      </c>
      <c r="AU80" s="1">
        <f t="shared" si="78"/>
        <v>838155.31813905912</v>
      </c>
    </row>
    <row r="81" spans="1:48" x14ac:dyDescent="0.15">
      <c r="C81" s="7">
        <v>8</v>
      </c>
      <c r="D81" s="8">
        <v>20.8313210245161</v>
      </c>
      <c r="E81" s="10">
        <f t="shared" si="79"/>
        <v>20.382587203871001</v>
      </c>
      <c r="F81" s="7" t="s">
        <v>83</v>
      </c>
      <c r="G81" s="1">
        <v>9</v>
      </c>
      <c r="H81" s="9">
        <f t="shared" si="61"/>
        <v>20.8313210245161</v>
      </c>
      <c r="I81" s="9">
        <f t="shared" si="62"/>
        <v>293.98132102451609</v>
      </c>
      <c r="J81" s="9">
        <f t="shared" si="63"/>
        <v>0.2178612883705231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0.40229672028576519</v>
      </c>
      <c r="P81" s="9">
        <f t="shared" si="66"/>
        <v>8.7644881788692758E-2</v>
      </c>
      <c r="Q81" s="12">
        <f t="shared" si="67"/>
        <v>1.5776078721964695E-2</v>
      </c>
      <c r="R81" s="9">
        <f t="shared" si="68"/>
        <v>1.9710000000000002E-2</v>
      </c>
      <c r="S81" s="13">
        <f t="shared" si="69"/>
        <v>0.80040987934879215</v>
      </c>
      <c r="T81" s="2">
        <f t="shared" si="70"/>
        <v>0.01</v>
      </c>
      <c r="U81" s="14">
        <f t="shared" si="71"/>
        <v>8.0040987934879224E-3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2.9604098793487924E-2</v>
      </c>
      <c r="AR81" s="9">
        <f t="shared" si="75"/>
        <v>10.950000000000001</v>
      </c>
      <c r="AS81" s="1">
        <f t="shared" si="76"/>
        <v>0.18</v>
      </c>
      <c r="AT81" s="1">
        <f t="shared" si="77"/>
        <v>2220.4166666666665</v>
      </c>
      <c r="AU81" s="1">
        <f t="shared" si="78"/>
        <v>868056.01416360179</v>
      </c>
    </row>
    <row r="82" spans="1:48" x14ac:dyDescent="0.15">
      <c r="C82" s="7">
        <v>9</v>
      </c>
      <c r="D82" s="8">
        <v>15.437281119033299</v>
      </c>
      <c r="E82" s="10">
        <f t="shared" si="79"/>
        <v>20.8313210245161</v>
      </c>
      <c r="F82" s="7" t="s">
        <v>83</v>
      </c>
      <c r="G82" s="1">
        <v>10</v>
      </c>
      <c r="H82" s="9">
        <f t="shared" si="61"/>
        <v>15.437281119033299</v>
      </c>
      <c r="I82" s="9">
        <f t="shared" si="62"/>
        <v>288.58728111903326</v>
      </c>
      <c r="J82" s="9">
        <f t="shared" si="63"/>
        <v>0.11730744323674987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0.42415183849707239</v>
      </c>
      <c r="P82" s="9">
        <f t="shared" si="66"/>
        <v>4.9756167718258415E-2</v>
      </c>
      <c r="Q82" s="12">
        <f t="shared" si="67"/>
        <v>8.956110189286515E-3</v>
      </c>
      <c r="R82" s="9">
        <f t="shared" si="68"/>
        <v>1.9710000000000002E-2</v>
      </c>
      <c r="S82" s="13">
        <f t="shared" si="69"/>
        <v>0.45439422573751975</v>
      </c>
      <c r="T82" s="2">
        <f t="shared" si="70"/>
        <v>0.01</v>
      </c>
      <c r="U82" s="14">
        <f t="shared" si="71"/>
        <v>4.543942257375198E-3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2.6143942257375201E-2</v>
      </c>
      <c r="AR82" s="9">
        <f t="shared" si="75"/>
        <v>10.950000000000001</v>
      </c>
      <c r="AS82" s="1">
        <f t="shared" si="76"/>
        <v>0.18</v>
      </c>
      <c r="AT82" s="1">
        <f t="shared" si="77"/>
        <v>2220.4166666666665</v>
      </c>
      <c r="AU82" s="1">
        <f t="shared" si="78"/>
        <v>766596.76312972629</v>
      </c>
    </row>
    <row r="83" spans="1:48" x14ac:dyDescent="0.15">
      <c r="C83" s="7">
        <v>10</v>
      </c>
      <c r="D83" s="8">
        <v>10.0435443138387</v>
      </c>
      <c r="E83" s="10">
        <f t="shared" si="79"/>
        <v>15.437281119033299</v>
      </c>
      <c r="F83" s="7" t="s">
        <v>83</v>
      </c>
      <c r="G83" s="1">
        <v>11</v>
      </c>
      <c r="H83" s="9">
        <f t="shared" si="61"/>
        <v>10.0435443138387</v>
      </c>
      <c r="I83" s="9">
        <f t="shared" si="62"/>
        <v>283.19354431383869</v>
      </c>
      <c r="J83" s="9">
        <f t="shared" si="63"/>
        <v>6.1694322405425009E-2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0.35567588723987326</v>
      </c>
      <c r="O83" s="9">
        <f t="shared" si="80"/>
        <v>0.12821978353894076</v>
      </c>
      <c r="P83" s="9">
        <f t="shared" si="66"/>
        <v>7.9104326644052168E-3</v>
      </c>
      <c r="Q83" s="12">
        <f t="shared" si="67"/>
        <v>1.4238778795929389E-3</v>
      </c>
      <c r="R83" s="9">
        <f t="shared" si="68"/>
        <v>1.9710000000000002E-2</v>
      </c>
      <c r="S83" s="13">
        <f t="shared" si="69"/>
        <v>7.2241394195481423E-2</v>
      </c>
      <c r="T83" s="2">
        <f t="shared" si="70"/>
        <v>0.01</v>
      </c>
      <c r="U83" s="14">
        <f t="shared" si="71"/>
        <v>7.2241394195481426E-4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1.3322413941954814E-2</v>
      </c>
      <c r="AR83" s="9">
        <f t="shared" si="75"/>
        <v>10.950000000000001</v>
      </c>
      <c r="AS83" s="1">
        <f t="shared" si="76"/>
        <v>0.18</v>
      </c>
      <c r="AT83" s="1">
        <f t="shared" si="77"/>
        <v>2220.4166666666665</v>
      </c>
      <c r="AU83" s="1">
        <f t="shared" si="78"/>
        <v>390641.90489847929</v>
      </c>
    </row>
    <row r="84" spans="1:48" x14ac:dyDescent="0.15">
      <c r="C84" s="7">
        <v>11</v>
      </c>
      <c r="D84" s="8">
        <v>7.0899724280333301</v>
      </c>
      <c r="E84" s="10">
        <f t="shared" si="79"/>
        <v>10.0435443138387</v>
      </c>
      <c r="F84" s="7" t="s">
        <v>85</v>
      </c>
      <c r="G84" s="1">
        <v>12</v>
      </c>
      <c r="H84" s="9">
        <f t="shared" si="61"/>
        <v>7.0899724280333301</v>
      </c>
      <c r="I84" s="9">
        <f t="shared" si="62"/>
        <v>280.2399724280333</v>
      </c>
      <c r="J84" s="9">
        <f t="shared" si="63"/>
        <v>4.2940862291673876E-2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0.22980935087453555</v>
      </c>
      <c r="P84" s="9">
        <f t="shared" si="66"/>
        <v>9.8682116892423941E-3</v>
      </c>
      <c r="Q84" s="12">
        <f t="shared" si="67"/>
        <v>1.7762781040636308E-3</v>
      </c>
      <c r="R84" s="9">
        <f t="shared" si="68"/>
        <v>1.9710000000000002E-2</v>
      </c>
      <c r="S84" s="13">
        <f t="shared" si="69"/>
        <v>9.0120654696277558E-2</v>
      </c>
      <c r="T84" s="2">
        <f t="shared" si="70"/>
        <v>0.01</v>
      </c>
      <c r="U84" s="14">
        <f t="shared" si="71"/>
        <v>9.0120654696277563E-4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1.3501206546962775E-2</v>
      </c>
      <c r="AR84" s="9">
        <f t="shared" si="75"/>
        <v>10.950000000000001</v>
      </c>
      <c r="AS84" s="1">
        <f t="shared" si="76"/>
        <v>0.18</v>
      </c>
      <c r="AT84" s="1">
        <f t="shared" si="77"/>
        <v>2220.4166666666665</v>
      </c>
      <c r="AU84" s="1">
        <f t="shared" si="78"/>
        <v>395884.48962121631</v>
      </c>
      <c r="AV84" s="1">
        <f>SUM(AU73:AU84)</f>
        <v>6429072.412724033</v>
      </c>
    </row>
    <row r="85" spans="1:48" x14ac:dyDescent="0.15">
      <c r="C85" s="7">
        <v>12</v>
      </c>
      <c r="D85" s="8">
        <v>-0.45526887351612899</v>
      </c>
      <c r="E85" s="10">
        <f t="shared" si="79"/>
        <v>7.0899724280333301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1.96120200870968</v>
      </c>
      <c r="E89" s="7"/>
      <c r="F89" s="7"/>
      <c r="G89" s="1">
        <v>1</v>
      </c>
      <c r="H89" s="9">
        <f t="shared" ref="H89:H100" si="81">E90</f>
        <v>1.96120200870968</v>
      </c>
      <c r="I89" s="9">
        <f t="shared" ref="I89:I100" si="82">H89+273.15</f>
        <v>275.11120200870965</v>
      </c>
      <c r="J89" s="9">
        <f t="shared" ref="J89:J100" si="83">EXP(($C$15*(I89-$C$13))/($C$16*I89*$C$13))</f>
        <v>2.2468152492207984E-2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0.11919972771309871</v>
      </c>
      <c r="Q89" s="12">
        <f t="shared" ref="Q89:Q100" si="87">P89*$B$91</f>
        <v>5.3639877470894423E-2</v>
      </c>
      <c r="R89" s="9">
        <f t="shared" ref="R89:R100" si="88">L89*$B$91</f>
        <v>2.3873737500000001</v>
      </c>
      <c r="S89" s="13">
        <f t="shared" ref="S89:S100" si="89">Q89/R89</f>
        <v>2.2468152492207984E-2</v>
      </c>
      <c r="T89" s="2">
        <f t="shared" ref="T89:T100" si="90">$B$90/100</f>
        <v>0.51</v>
      </c>
      <c r="U89" s="14">
        <f t="shared" ref="U89:U100" si="91">S89*T89</f>
        <v>1.1458757771026073E-2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3.3791815467964358E-2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28942.5</v>
      </c>
      <c r="AN89" s="1">
        <f t="shared" ref="AN89:AN100" si="96">AM89*10000*AK89*AJ89</f>
        <v>101738490.88536161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-0.12315456916129</v>
      </c>
      <c r="E90" s="10">
        <f t="shared" ref="E90:E101" si="97">D89</f>
        <v>1.96120200870968</v>
      </c>
      <c r="F90" s="7" t="s">
        <v>83</v>
      </c>
      <c r="G90" s="1">
        <v>2</v>
      </c>
      <c r="H90" s="9">
        <f t="shared" si="81"/>
        <v>-0.12315456916129</v>
      </c>
      <c r="I90" s="9">
        <f t="shared" si="82"/>
        <v>273.0268454308387</v>
      </c>
      <c r="J90" s="9">
        <f t="shared" si="83"/>
        <v>1.7148416255336685E-2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10.491350272286901</v>
      </c>
      <c r="P90" s="9">
        <f t="shared" si="86"/>
        <v>0.17991004154971565</v>
      </c>
      <c r="Q90" s="12">
        <f t="shared" si="87"/>
        <v>8.0959518697372043E-2</v>
      </c>
      <c r="R90" s="9">
        <f t="shared" si="88"/>
        <v>2.3873737500000001</v>
      </c>
      <c r="S90" s="13">
        <f t="shared" si="89"/>
        <v>3.3911539279248608E-2</v>
      </c>
      <c r="T90" s="2">
        <f t="shared" si="90"/>
        <v>0.51</v>
      </c>
      <c r="U90" s="14">
        <f t="shared" si="91"/>
        <v>1.7294885032416791E-2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3.555140783727366E-2</v>
      </c>
      <c r="AK90" s="9">
        <f t="shared" si="93"/>
        <v>10.4025</v>
      </c>
      <c r="AL90" s="1">
        <f t="shared" si="94"/>
        <v>0.45</v>
      </c>
      <c r="AM90" s="17">
        <f t="shared" si="95"/>
        <v>28942.5</v>
      </c>
      <c r="AN90" s="1">
        <f t="shared" si="96"/>
        <v>107036172.28388372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-3.1355977153793102</v>
      </c>
      <c r="E91" s="10">
        <f t="shared" si="97"/>
        <v>-0.12315456916129</v>
      </c>
      <c r="F91" s="7" t="s">
        <v>83</v>
      </c>
      <c r="G91" s="1">
        <v>3</v>
      </c>
      <c r="H91" s="9">
        <f t="shared" si="81"/>
        <v>-3.1355977153793102</v>
      </c>
      <c r="I91" s="9">
        <f t="shared" si="82"/>
        <v>270.01440228462064</v>
      </c>
      <c r="J91" s="9">
        <f t="shared" si="83"/>
        <v>1.1519425336856928E-2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15.616715230737185</v>
      </c>
      <c r="P91" s="9">
        <f t="shared" si="86"/>
        <v>0.17989558510743342</v>
      </c>
      <c r="Q91" s="12">
        <f t="shared" si="87"/>
        <v>8.0953013298345047E-2</v>
      </c>
      <c r="R91" s="9">
        <f t="shared" si="88"/>
        <v>2.3873737500000001</v>
      </c>
      <c r="S91" s="13">
        <f t="shared" si="89"/>
        <v>3.3908814360694484E-2</v>
      </c>
      <c r="T91" s="2">
        <f t="shared" si="90"/>
        <v>0.51</v>
      </c>
      <c r="U91" s="14">
        <f t="shared" si="91"/>
        <v>1.7293495323954185E-2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3.5550988840172187E-2</v>
      </c>
      <c r="AK91" s="9">
        <f t="shared" si="93"/>
        <v>10.4025</v>
      </c>
      <c r="AL91" s="1">
        <f t="shared" si="94"/>
        <v>0.45</v>
      </c>
      <c r="AM91" s="17">
        <f t="shared" si="95"/>
        <v>28942.5</v>
      </c>
      <c r="AN91" s="1">
        <f t="shared" si="96"/>
        <v>107034910.79105775</v>
      </c>
    </row>
    <row r="92" spans="1:48" x14ac:dyDescent="0.15">
      <c r="C92" s="7">
        <v>3</v>
      </c>
      <c r="D92" s="8">
        <v>7.9164898318064498</v>
      </c>
      <c r="E92" s="10">
        <f t="shared" si="97"/>
        <v>-3.1355977153793102</v>
      </c>
      <c r="F92" s="7" t="s">
        <v>83</v>
      </c>
      <c r="G92" s="1">
        <v>4</v>
      </c>
      <c r="H92" s="9">
        <f t="shared" si="81"/>
        <v>7.9164898318064498</v>
      </c>
      <c r="I92" s="9">
        <f t="shared" si="82"/>
        <v>281.06648983180645</v>
      </c>
      <c r="J92" s="9">
        <f t="shared" si="83"/>
        <v>4.7560144124688633E-2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20.742094645629752</v>
      </c>
      <c r="P92" s="9">
        <f t="shared" si="86"/>
        <v>0.98649701079408336</v>
      </c>
      <c r="Q92" s="12">
        <f t="shared" si="87"/>
        <v>0.44392365485733754</v>
      </c>
      <c r="R92" s="9">
        <f t="shared" si="88"/>
        <v>2.3873737500000001</v>
      </c>
      <c r="S92" s="13">
        <f t="shared" si="89"/>
        <v>0.18594644213430658</v>
      </c>
      <c r="T92" s="2">
        <f t="shared" si="90"/>
        <v>0.51</v>
      </c>
      <c r="U92" s="14">
        <f t="shared" si="91"/>
        <v>9.4832685488496354E-2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5.8929054674781656E-2</v>
      </c>
      <c r="AK92" s="9">
        <f t="shared" si="93"/>
        <v>10.4025</v>
      </c>
      <c r="AL92" s="1">
        <f t="shared" si="94"/>
        <v>0.45</v>
      </c>
      <c r="AM92" s="17">
        <f t="shared" si="95"/>
        <v>28942.5</v>
      </c>
      <c r="AN92" s="1">
        <f t="shared" si="96"/>
        <v>177420272.00630939</v>
      </c>
    </row>
    <row r="93" spans="1:48" x14ac:dyDescent="0.15">
      <c r="C93" s="7">
        <v>4</v>
      </c>
      <c r="D93" s="8">
        <v>9.5921012044333391</v>
      </c>
      <c r="E93" s="10">
        <f t="shared" si="97"/>
        <v>7.9164898318064498</v>
      </c>
      <c r="F93" s="7" t="s">
        <v>83</v>
      </c>
      <c r="G93" s="1">
        <v>5</v>
      </c>
      <c r="H93" s="9">
        <f t="shared" si="81"/>
        <v>9.5921012044333391</v>
      </c>
      <c r="I93" s="9">
        <f t="shared" si="82"/>
        <v>282.74210120443331</v>
      </c>
      <c r="J93" s="9">
        <f t="shared" si="83"/>
        <v>5.8398801569072387E-2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18.767817753093887</v>
      </c>
      <c r="O93" s="9">
        <f t="shared" si="98"/>
        <v>6.2930548817417815</v>
      </c>
      <c r="P93" s="9">
        <f t="shared" si="86"/>
        <v>0.36750686330212057</v>
      </c>
      <c r="Q93" s="12">
        <f t="shared" si="87"/>
        <v>0.16537808848595426</v>
      </c>
      <c r="R93" s="9">
        <f t="shared" si="88"/>
        <v>2.3873737500000001</v>
      </c>
      <c r="S93" s="13">
        <f t="shared" si="89"/>
        <v>6.9271972386374045E-2</v>
      </c>
      <c r="T93" s="2">
        <f t="shared" si="90"/>
        <v>0.51</v>
      </c>
      <c r="U93" s="14">
        <f t="shared" si="91"/>
        <v>3.5328705917050764E-2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3.3562604833990803E-2</v>
      </c>
      <c r="AK93" s="9">
        <f t="shared" si="93"/>
        <v>10.4025</v>
      </c>
      <c r="AL93" s="1">
        <f t="shared" si="94"/>
        <v>0.45</v>
      </c>
      <c r="AM93" s="17">
        <f t="shared" si="95"/>
        <v>28942.5</v>
      </c>
      <c r="AN93" s="1">
        <f t="shared" si="96"/>
        <v>101048396.44466919</v>
      </c>
    </row>
    <row r="94" spans="1:48" x14ac:dyDescent="0.15">
      <c r="C94" s="7">
        <v>5</v>
      </c>
      <c r="D94" s="8">
        <v>14.1930347171613</v>
      </c>
      <c r="E94" s="10">
        <f t="shared" si="97"/>
        <v>9.5921012044333391</v>
      </c>
      <c r="F94" s="7" t="s">
        <v>85</v>
      </c>
      <c r="G94" s="1">
        <v>6</v>
      </c>
      <c r="H94" s="9">
        <f t="shared" si="81"/>
        <v>14.1930347171613</v>
      </c>
      <c r="I94" s="9">
        <f t="shared" si="82"/>
        <v>287.34303471716129</v>
      </c>
      <c r="J94" s="9">
        <f t="shared" si="83"/>
        <v>0.10136219582433539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11.230823018439661</v>
      </c>
      <c r="P94" s="9">
        <f t="shared" si="86"/>
        <v>1.1383808820635344</v>
      </c>
      <c r="Q94" s="12">
        <f t="shared" si="87"/>
        <v>0.51227139692859047</v>
      </c>
      <c r="R94" s="9">
        <f t="shared" si="88"/>
        <v>2.3873737500000001</v>
      </c>
      <c r="S94" s="13">
        <f t="shared" si="89"/>
        <v>0.21457528253738672</v>
      </c>
      <c r="T94" s="2">
        <f t="shared" si="90"/>
        <v>0.51</v>
      </c>
      <c r="U94" s="14">
        <f t="shared" si="91"/>
        <v>0.10943339409406723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5.9123168319361277E-2</v>
      </c>
      <c r="AK94" s="9">
        <f t="shared" si="93"/>
        <v>10.4025</v>
      </c>
      <c r="AL94" s="1">
        <f t="shared" si="94"/>
        <v>0.45</v>
      </c>
      <c r="AM94" s="17">
        <f t="shared" si="95"/>
        <v>28942.5</v>
      </c>
      <c r="AN94" s="1">
        <f t="shared" si="96"/>
        <v>178004698.41212091</v>
      </c>
    </row>
    <row r="95" spans="1:48" x14ac:dyDescent="0.15">
      <c r="C95" s="7">
        <v>6</v>
      </c>
      <c r="D95" s="8">
        <v>19.272357438</v>
      </c>
      <c r="E95" s="10">
        <f t="shared" si="97"/>
        <v>14.1930347171613</v>
      </c>
      <c r="F95" s="7" t="s">
        <v>83</v>
      </c>
      <c r="G95" s="1">
        <v>7</v>
      </c>
      <c r="H95" s="9">
        <f t="shared" si="81"/>
        <v>19.272357438</v>
      </c>
      <c r="I95" s="9">
        <f t="shared" si="82"/>
        <v>292.42235743799995</v>
      </c>
      <c r="J95" s="9">
        <f t="shared" si="83"/>
        <v>0.18259794896055589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15.397717136376125</v>
      </c>
      <c r="P95" s="9">
        <f t="shared" si="86"/>
        <v>2.8115915677770844</v>
      </c>
      <c r="Q95" s="12">
        <f t="shared" si="87"/>
        <v>1.2652162054996881</v>
      </c>
      <c r="R95" s="9">
        <f t="shared" si="88"/>
        <v>2.3873737500000001</v>
      </c>
      <c r="S95" s="13">
        <f t="shared" si="89"/>
        <v>0.52996151335738195</v>
      </c>
      <c r="T95" s="2">
        <f t="shared" si="90"/>
        <v>0.51</v>
      </c>
      <c r="U95" s="14">
        <f t="shared" si="91"/>
        <v>0.27028037181226477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0.12794453210139783</v>
      </c>
      <c r="AK95" s="9">
        <f t="shared" si="93"/>
        <v>10.4025</v>
      </c>
      <c r="AL95" s="1">
        <f t="shared" si="94"/>
        <v>0.45</v>
      </c>
      <c r="AM95" s="17">
        <f t="shared" si="95"/>
        <v>28942.5</v>
      </c>
      <c r="AN95" s="1">
        <f t="shared" si="96"/>
        <v>385208176.38135815</v>
      </c>
    </row>
    <row r="96" spans="1:48" x14ac:dyDescent="0.15">
      <c r="C96" s="7">
        <v>7</v>
      </c>
      <c r="D96" s="8">
        <v>20.382587203871001</v>
      </c>
      <c r="E96" s="10">
        <f t="shared" si="97"/>
        <v>19.272357438</v>
      </c>
      <c r="F96" s="7" t="s">
        <v>83</v>
      </c>
      <c r="G96" s="1">
        <v>8</v>
      </c>
      <c r="H96" s="9">
        <f t="shared" si="81"/>
        <v>20.382587203871001</v>
      </c>
      <c r="I96" s="9">
        <f t="shared" si="82"/>
        <v>293.532587203871</v>
      </c>
      <c r="J96" s="9">
        <f t="shared" si="83"/>
        <v>0.2071050534331571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17.891400568599039</v>
      </c>
      <c r="P96" s="9">
        <f t="shared" si="86"/>
        <v>3.7053994707537212</v>
      </c>
      <c r="Q96" s="12">
        <f t="shared" si="87"/>
        <v>1.6674297618391747</v>
      </c>
      <c r="R96" s="9">
        <f t="shared" si="88"/>
        <v>2.3873737500000001</v>
      </c>
      <c r="S96" s="13">
        <f t="shared" si="89"/>
        <v>0.69843683329398032</v>
      </c>
      <c r="T96" s="2">
        <f t="shared" si="90"/>
        <v>0.51</v>
      </c>
      <c r="U96" s="14">
        <f t="shared" si="91"/>
        <v>0.35620278497992997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0.15385013967144889</v>
      </c>
      <c r="AK96" s="9">
        <f t="shared" si="93"/>
        <v>10.4025</v>
      </c>
      <c r="AL96" s="1">
        <f t="shared" si="94"/>
        <v>0.45</v>
      </c>
      <c r="AM96" s="17">
        <f t="shared" si="95"/>
        <v>28942.5</v>
      </c>
      <c r="AN96" s="1">
        <f t="shared" si="96"/>
        <v>463203317.60554063</v>
      </c>
    </row>
    <row r="97" spans="1:50" x14ac:dyDescent="0.15">
      <c r="C97" s="7">
        <v>8</v>
      </c>
      <c r="D97" s="8">
        <v>20.8313210245161</v>
      </c>
      <c r="E97" s="10">
        <f t="shared" si="97"/>
        <v>20.382587203871001</v>
      </c>
      <c r="F97" s="7" t="s">
        <v>83</v>
      </c>
      <c r="G97" s="1">
        <v>9</v>
      </c>
      <c r="H97" s="9">
        <f t="shared" si="81"/>
        <v>20.8313210245161</v>
      </c>
      <c r="I97" s="9">
        <f t="shared" si="82"/>
        <v>293.98132102451609</v>
      </c>
      <c r="J97" s="9">
        <f t="shared" si="83"/>
        <v>0.2178612883705231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19.491276097845319</v>
      </c>
      <c r="P97" s="9">
        <f t="shared" si="86"/>
        <v>4.2463945226621629</v>
      </c>
      <c r="Q97" s="12">
        <f t="shared" si="87"/>
        <v>1.9108775351979734</v>
      </c>
      <c r="R97" s="9">
        <f t="shared" si="88"/>
        <v>2.3873737500000001</v>
      </c>
      <c r="S97" s="13">
        <f t="shared" si="89"/>
        <v>0.80040987934879215</v>
      </c>
      <c r="T97" s="2">
        <f t="shared" si="90"/>
        <v>0.51</v>
      </c>
      <c r="U97" s="14">
        <f t="shared" si="91"/>
        <v>0.40820903846788398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0.16953002509806703</v>
      </c>
      <c r="AK97" s="9">
        <f t="shared" si="93"/>
        <v>10.4025</v>
      </c>
      <c r="AL97" s="1">
        <f t="shared" si="94"/>
        <v>0.45</v>
      </c>
      <c r="AM97" s="17">
        <f t="shared" si="95"/>
        <v>28942.5</v>
      </c>
      <c r="AN97" s="1">
        <f t="shared" si="96"/>
        <v>510411431.71446872</v>
      </c>
    </row>
    <row r="98" spans="1:50" x14ac:dyDescent="0.15">
      <c r="C98" s="7">
        <v>9</v>
      </c>
      <c r="D98" s="8">
        <v>15.437281119033299</v>
      </c>
      <c r="E98" s="10">
        <f t="shared" si="97"/>
        <v>20.8313210245161</v>
      </c>
      <c r="F98" s="7" t="s">
        <v>83</v>
      </c>
      <c r="G98" s="1">
        <v>10</v>
      </c>
      <c r="H98" s="9">
        <f t="shared" si="81"/>
        <v>15.437281119033299</v>
      </c>
      <c r="I98" s="9">
        <f t="shared" si="82"/>
        <v>288.58728111903326</v>
      </c>
      <c r="J98" s="9">
        <f t="shared" si="83"/>
        <v>0.11730744323674987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20.550156575183152</v>
      </c>
      <c r="P98" s="9">
        <f t="shared" si="86"/>
        <v>2.4106863259496198</v>
      </c>
      <c r="Q98" s="12">
        <f t="shared" si="87"/>
        <v>1.0848088466773289</v>
      </c>
      <c r="R98" s="9">
        <f t="shared" si="88"/>
        <v>2.3873737500000001</v>
      </c>
      <c r="S98" s="13">
        <f t="shared" si="89"/>
        <v>0.4543942257375197</v>
      </c>
      <c r="T98" s="2">
        <f t="shared" si="90"/>
        <v>0.51</v>
      </c>
      <c r="U98" s="14">
        <f t="shared" si="91"/>
        <v>0.23174105512613505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0.11311892812052972</v>
      </c>
      <c r="AK98" s="9">
        <f t="shared" si="93"/>
        <v>10.4025</v>
      </c>
      <c r="AL98" s="1">
        <f t="shared" si="94"/>
        <v>0.45</v>
      </c>
      <c r="AM98" s="17">
        <f t="shared" si="95"/>
        <v>28942.5</v>
      </c>
      <c r="AN98" s="1">
        <f t="shared" si="96"/>
        <v>340572084.6357851</v>
      </c>
    </row>
    <row r="99" spans="1:50" x14ac:dyDescent="0.15">
      <c r="C99" s="7">
        <v>10</v>
      </c>
      <c r="D99" s="8">
        <v>10.0435443138387</v>
      </c>
      <c r="E99" s="10">
        <f t="shared" si="97"/>
        <v>15.437281119033299</v>
      </c>
      <c r="F99" s="7" t="s">
        <v>83</v>
      </c>
      <c r="G99" s="1">
        <v>11</v>
      </c>
      <c r="H99" s="9">
        <f t="shared" si="81"/>
        <v>10.0435443138387</v>
      </c>
      <c r="I99" s="9">
        <f t="shared" si="82"/>
        <v>283.19354431383869</v>
      </c>
      <c r="J99" s="9">
        <f t="shared" si="83"/>
        <v>6.1694322405425009E-2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17.232496736771857</v>
      </c>
      <c r="O99" s="9">
        <f t="shared" si="98"/>
        <v>6.2122485124616773</v>
      </c>
      <c r="P99" s="9">
        <f t="shared" si="86"/>
        <v>0.38326046259043262</v>
      </c>
      <c r="Q99" s="12">
        <f t="shared" si="87"/>
        <v>0.17246720816569469</v>
      </c>
      <c r="R99" s="9">
        <f t="shared" si="88"/>
        <v>2.3873737500000001</v>
      </c>
      <c r="S99" s="13">
        <f t="shared" si="89"/>
        <v>7.2241394195481409E-2</v>
      </c>
      <c r="T99" s="2">
        <f t="shared" si="90"/>
        <v>0.51</v>
      </c>
      <c r="U99" s="14">
        <f t="shared" si="91"/>
        <v>3.6843111039695522E-2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4.1445197978468198E-2</v>
      </c>
      <c r="AK99" s="9">
        <f t="shared" si="93"/>
        <v>10.4025</v>
      </c>
      <c r="AL99" s="1">
        <f t="shared" si="94"/>
        <v>0.45</v>
      </c>
      <c r="AM99" s="17">
        <f t="shared" si="95"/>
        <v>28942.5</v>
      </c>
      <c r="AN99" s="1">
        <f t="shared" si="96"/>
        <v>124780863.01021114</v>
      </c>
    </row>
    <row r="100" spans="1:50" x14ac:dyDescent="0.15">
      <c r="C100" s="7">
        <v>11</v>
      </c>
      <c r="D100" s="8">
        <v>7.0899724280333301</v>
      </c>
      <c r="E100" s="10">
        <f t="shared" si="97"/>
        <v>10.0435443138387</v>
      </c>
      <c r="F100" s="7" t="s">
        <v>85</v>
      </c>
      <c r="G100" s="1">
        <v>12</v>
      </c>
      <c r="H100" s="9">
        <f t="shared" si="81"/>
        <v>7.0899724280333301</v>
      </c>
      <c r="I100" s="9">
        <f t="shared" si="82"/>
        <v>280.2399724280333</v>
      </c>
      <c r="J100" s="9">
        <f t="shared" si="83"/>
        <v>4.2940862291673876E-2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11.134263049871244</v>
      </c>
      <c r="P100" s="9">
        <f t="shared" si="86"/>
        <v>0.47811485634379386</v>
      </c>
      <c r="Q100" s="12">
        <f t="shared" si="87"/>
        <v>0.21515168535470724</v>
      </c>
      <c r="R100" s="9">
        <f t="shared" si="88"/>
        <v>2.3873737500000001</v>
      </c>
      <c r="S100" s="13">
        <f t="shared" si="89"/>
        <v>9.0120654696277544E-2</v>
      </c>
      <c r="T100" s="2">
        <f t="shared" si="90"/>
        <v>0.51</v>
      </c>
      <c r="U100" s="14">
        <f t="shared" si="91"/>
        <v>4.5961533895101547E-2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4.4194402469373117E-2</v>
      </c>
      <c r="AK100" s="9">
        <f t="shared" si="93"/>
        <v>10.4025</v>
      </c>
      <c r="AL100" s="1">
        <f t="shared" si="94"/>
        <v>0.45</v>
      </c>
      <c r="AM100" s="17">
        <f t="shared" si="95"/>
        <v>28942.5</v>
      </c>
      <c r="AN100" s="1">
        <f t="shared" si="96"/>
        <v>133058012.73319922</v>
      </c>
      <c r="AO100" s="1">
        <f>SUM(AN89:AN100)</f>
        <v>2729516826.903965</v>
      </c>
    </row>
    <row r="101" spans="1:50" x14ac:dyDescent="0.15">
      <c r="C101" s="7">
        <v>12</v>
      </c>
      <c r="D101" s="8">
        <v>-0.45526887351612899</v>
      </c>
      <c r="E101" s="10">
        <f t="shared" si="97"/>
        <v>7.0899724280333301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1.96120200870968</v>
      </c>
      <c r="E105" s="7"/>
      <c r="F105" s="7"/>
      <c r="G105" s="1">
        <v>1</v>
      </c>
      <c r="H105" s="9">
        <f t="shared" ref="H105:H116" si="99">E106</f>
        <v>1.96120200870968</v>
      </c>
      <c r="I105" s="9">
        <f t="shared" ref="I105:I116" si="100">H105+273.15</f>
        <v>275.11120200870965</v>
      </c>
      <c r="J105" s="9">
        <f t="shared" ref="J105:J116" si="101">EXP(($C$15*(I105-$C$13))/($C$16*I105*$C$13))</f>
        <v>2.2468152492207984E-2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1.4556895999041737E-2</v>
      </c>
      <c r="Q105" s="12">
        <f t="shared" ref="Q105:Q116" si="105">P105*$B$107</f>
        <v>4.367068799712521E-3</v>
      </c>
      <c r="R105" s="9">
        <f t="shared" ref="R105:R116" si="106">L105*$B$107</f>
        <v>0.19436706250000002</v>
      </c>
      <c r="S105" s="13">
        <f t="shared" ref="S105:S116" si="107">Q105/R105</f>
        <v>2.2468152492207988E-2</v>
      </c>
      <c r="T105" s="2">
        <f t="shared" ref="T105:T116" si="108">$B$106/100</f>
        <v>0.01</v>
      </c>
      <c r="U105" s="14">
        <f t="shared" ref="U105:U116" si="109">S105*T105</f>
        <v>2.2468152492207988E-4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5.7146815249220799E-3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1933.3333333333333</v>
      </c>
      <c r="AX105" s="1">
        <f t="shared" ref="AX105:AX116" si="116">AW105*10000*AV105*0.67*AU105*AT105</f>
        <v>1438786.1387735261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-0.12315456916129</v>
      </c>
      <c r="E106" s="10">
        <f t="shared" ref="E106:E117" si="117">D105</f>
        <v>1.96120200870968</v>
      </c>
      <c r="F106" s="7" t="s">
        <v>83</v>
      </c>
      <c r="G106" s="1">
        <v>2</v>
      </c>
      <c r="H106" s="9">
        <f t="shared" si="99"/>
        <v>-0.12315456916129</v>
      </c>
      <c r="I106" s="9">
        <f t="shared" si="100"/>
        <v>273.0268454308387</v>
      </c>
      <c r="J106" s="9">
        <f t="shared" si="101"/>
        <v>1.7148416255336685E-2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1.2812235206676252</v>
      </c>
      <c r="P106" s="9">
        <f t="shared" si="104"/>
        <v>2.1970954248536404E-2</v>
      </c>
      <c r="Q106" s="12">
        <f t="shared" si="105"/>
        <v>6.5912862745609209E-3</v>
      </c>
      <c r="R106" s="9">
        <f t="shared" si="106"/>
        <v>0.19436706250000002</v>
      </c>
      <c r="S106" s="13">
        <f t="shared" si="107"/>
        <v>3.3911539279248615E-2</v>
      </c>
      <c r="T106" s="2">
        <f t="shared" si="108"/>
        <v>0.01</v>
      </c>
      <c r="U106" s="14">
        <f t="shared" si="109"/>
        <v>3.3911539279248617E-4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5.8291153927924862E-3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1933.3333333333333</v>
      </c>
      <c r="AX106" s="1">
        <f t="shared" si="116"/>
        <v>1467597.1691310625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-3.1355977153793102</v>
      </c>
      <c r="E107" s="10">
        <f t="shared" si="117"/>
        <v>-0.12315456916129</v>
      </c>
      <c r="F107" s="7" t="s">
        <v>83</v>
      </c>
      <c r="G107" s="1">
        <v>3</v>
      </c>
      <c r="H107" s="9">
        <f t="shared" si="99"/>
        <v>-3.1355977153793102</v>
      </c>
      <c r="I107" s="9">
        <f t="shared" si="100"/>
        <v>270.01440228462064</v>
      </c>
      <c r="J107" s="9">
        <f t="shared" si="101"/>
        <v>1.1519425336856928E-2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1.9071427747524223</v>
      </c>
      <c r="P107" s="9">
        <f t="shared" si="104"/>
        <v>2.1969188800486678E-2</v>
      </c>
      <c r="Q107" s="12">
        <f t="shared" si="105"/>
        <v>6.5907566401460027E-3</v>
      </c>
      <c r="R107" s="9">
        <f t="shared" si="106"/>
        <v>0.19436706250000002</v>
      </c>
      <c r="S107" s="13">
        <f t="shared" si="107"/>
        <v>3.3908814360694484E-2</v>
      </c>
      <c r="T107" s="2">
        <f t="shared" si="108"/>
        <v>0.01</v>
      </c>
      <c r="U107" s="14">
        <f t="shared" si="109"/>
        <v>3.3908814360694483E-4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5.8290881436069445E-3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1933.3333333333333</v>
      </c>
      <c r="AX107" s="1">
        <f t="shared" si="116"/>
        <v>1467590.308599941</v>
      </c>
    </row>
    <row r="108" spans="1:50" x14ac:dyDescent="0.15">
      <c r="C108" s="7">
        <v>3</v>
      </c>
      <c r="D108" s="8">
        <v>7.9164898318064498</v>
      </c>
      <c r="E108" s="10">
        <f t="shared" si="117"/>
        <v>-3.1355977153793102</v>
      </c>
      <c r="F108" s="7" t="s">
        <v>83</v>
      </c>
      <c r="G108" s="1">
        <v>4</v>
      </c>
      <c r="H108" s="9">
        <f t="shared" si="99"/>
        <v>7.9164898318064498</v>
      </c>
      <c r="I108" s="9">
        <f t="shared" si="100"/>
        <v>281.06648983180645</v>
      </c>
      <c r="J108" s="9">
        <f t="shared" si="101"/>
        <v>4.7560144124688633E-2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2.533063794285269</v>
      </c>
      <c r="P108" s="9">
        <f t="shared" si="104"/>
        <v>0.12047287913323804</v>
      </c>
      <c r="Q108" s="12">
        <f t="shared" si="105"/>
        <v>3.6141863739971407E-2</v>
      </c>
      <c r="R108" s="9">
        <f t="shared" si="106"/>
        <v>0.19436706250000002</v>
      </c>
      <c r="S108" s="13">
        <f t="shared" si="107"/>
        <v>0.18594644213430658</v>
      </c>
      <c r="T108" s="2">
        <f t="shared" si="108"/>
        <v>0.01</v>
      </c>
      <c r="U108" s="14">
        <f t="shared" si="109"/>
        <v>1.8594644213430658E-3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7.3494644213430655E-3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1933.3333333333333</v>
      </c>
      <c r="AX108" s="1">
        <f t="shared" si="116"/>
        <v>1850375.6492330127</v>
      </c>
    </row>
    <row r="109" spans="1:50" x14ac:dyDescent="0.15">
      <c r="C109" s="7">
        <v>4</v>
      </c>
      <c r="D109" s="8">
        <v>9.5921012044333391</v>
      </c>
      <c r="E109" s="10">
        <f t="shared" si="117"/>
        <v>7.9164898318064498</v>
      </c>
      <c r="F109" s="7" t="s">
        <v>83</v>
      </c>
      <c r="G109" s="1">
        <v>5</v>
      </c>
      <c r="H109" s="9">
        <f t="shared" si="99"/>
        <v>9.5921012044333391</v>
      </c>
      <c r="I109" s="9">
        <f t="shared" si="100"/>
        <v>282.74210120443331</v>
      </c>
      <c r="J109" s="9">
        <f t="shared" si="101"/>
        <v>5.8398801569072387E-2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2.2919613693944294</v>
      </c>
      <c r="O109" s="9">
        <f t="shared" si="118"/>
        <v>0.76851975409093498</v>
      </c>
      <c r="P109" s="9">
        <f t="shared" si="104"/>
        <v>4.4880632621068818E-2</v>
      </c>
      <c r="Q109" s="12">
        <f t="shared" si="105"/>
        <v>1.3464189786320645E-2</v>
      </c>
      <c r="R109" s="9">
        <f t="shared" si="106"/>
        <v>0.19436706250000002</v>
      </c>
      <c r="S109" s="13">
        <f t="shared" si="107"/>
        <v>6.9271972386374073E-2</v>
      </c>
      <c r="T109" s="2">
        <f t="shared" si="108"/>
        <v>0.01</v>
      </c>
      <c r="U109" s="14">
        <f t="shared" si="109"/>
        <v>6.9271972386374071E-4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6.1827197238637404E-3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1933.3333333333333</v>
      </c>
      <c r="AX109" s="1">
        <f t="shared" si="116"/>
        <v>1556624.1792867233</v>
      </c>
    </row>
    <row r="110" spans="1:50" x14ac:dyDescent="0.15">
      <c r="C110" s="7">
        <v>5</v>
      </c>
      <c r="D110" s="8">
        <v>14.1930347171613</v>
      </c>
      <c r="E110" s="10">
        <f t="shared" si="117"/>
        <v>9.5921012044333391</v>
      </c>
      <c r="F110" s="7" t="s">
        <v>85</v>
      </c>
      <c r="G110" s="1">
        <v>6</v>
      </c>
      <c r="H110" s="9">
        <f t="shared" si="99"/>
        <v>14.1930347171613</v>
      </c>
      <c r="I110" s="9">
        <f t="shared" si="100"/>
        <v>287.34303471716129</v>
      </c>
      <c r="J110" s="9">
        <f t="shared" si="101"/>
        <v>0.10136219582433539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1.3715293298031996</v>
      </c>
      <c r="P110" s="9">
        <f t="shared" si="104"/>
        <v>0.13902122450633139</v>
      </c>
      <c r="Q110" s="12">
        <f t="shared" si="105"/>
        <v>4.1706367351899414E-2</v>
      </c>
      <c r="R110" s="9">
        <f t="shared" si="106"/>
        <v>0.19436706250000002</v>
      </c>
      <c r="S110" s="13">
        <f t="shared" si="107"/>
        <v>0.21457528253738675</v>
      </c>
      <c r="T110" s="2">
        <f t="shared" si="108"/>
        <v>0.01</v>
      </c>
      <c r="U110" s="14">
        <f t="shared" si="109"/>
        <v>2.1457528253738677E-3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7.6357528253738682E-3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1933.3333333333333</v>
      </c>
      <c r="AX110" s="1">
        <f t="shared" si="116"/>
        <v>1922454.5193528538</v>
      </c>
    </row>
    <row r="111" spans="1:50" x14ac:dyDescent="0.15">
      <c r="C111" s="7">
        <v>6</v>
      </c>
      <c r="D111" s="8">
        <v>19.272357438</v>
      </c>
      <c r="E111" s="10">
        <f t="shared" si="117"/>
        <v>14.1930347171613</v>
      </c>
      <c r="F111" s="7" t="s">
        <v>83</v>
      </c>
      <c r="G111" s="1">
        <v>7</v>
      </c>
      <c r="H111" s="9">
        <f t="shared" si="99"/>
        <v>19.272357438</v>
      </c>
      <c r="I111" s="9">
        <f t="shared" si="100"/>
        <v>292.42235743799995</v>
      </c>
      <c r="J111" s="9">
        <f t="shared" si="101"/>
        <v>0.18259794896055589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1.8803983136302018</v>
      </c>
      <c r="P111" s="9">
        <f t="shared" si="104"/>
        <v>0.34335687529776299</v>
      </c>
      <c r="Q111" s="12">
        <f t="shared" si="105"/>
        <v>0.10300706258932889</v>
      </c>
      <c r="R111" s="9">
        <f t="shared" si="106"/>
        <v>0.19436706250000002</v>
      </c>
      <c r="S111" s="13">
        <f t="shared" si="107"/>
        <v>0.52996151335738217</v>
      </c>
      <c r="T111" s="2">
        <f t="shared" si="108"/>
        <v>0.01</v>
      </c>
      <c r="U111" s="14">
        <f t="shared" si="109"/>
        <v>5.2996151335738218E-3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1.5249615133573823E-2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1933.3333333333333</v>
      </c>
      <c r="AX111" s="1">
        <f t="shared" si="116"/>
        <v>3839397.6602425235</v>
      </c>
    </row>
    <row r="112" spans="1:50" x14ac:dyDescent="0.15">
      <c r="C112" s="7">
        <v>7</v>
      </c>
      <c r="D112" s="8">
        <v>20.382587203871001</v>
      </c>
      <c r="E112" s="10">
        <f t="shared" si="117"/>
        <v>19.272357438</v>
      </c>
      <c r="F112" s="7" t="s">
        <v>83</v>
      </c>
      <c r="G112" s="1">
        <v>8</v>
      </c>
      <c r="H112" s="9">
        <f t="shared" si="99"/>
        <v>20.382587203871001</v>
      </c>
      <c r="I112" s="9">
        <f t="shared" si="100"/>
        <v>293.532587203871</v>
      </c>
      <c r="J112" s="9">
        <f t="shared" si="101"/>
        <v>0.2071050534331571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2.1849316466657722</v>
      </c>
      <c r="P112" s="9">
        <f t="shared" si="104"/>
        <v>0.4525103854305107</v>
      </c>
      <c r="Q112" s="12">
        <f t="shared" si="105"/>
        <v>0.13575311562915321</v>
      </c>
      <c r="R112" s="9">
        <f t="shared" si="106"/>
        <v>0.19436706250000002</v>
      </c>
      <c r="S112" s="13">
        <f t="shared" si="107"/>
        <v>0.69843683329398054</v>
      </c>
      <c r="T112" s="2">
        <f t="shared" si="108"/>
        <v>0.01</v>
      </c>
      <c r="U112" s="14">
        <f t="shared" si="109"/>
        <v>6.9843683329398054E-3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1.6934368332939806E-2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1933.3333333333333</v>
      </c>
      <c r="AX112" s="1">
        <f t="shared" si="116"/>
        <v>4263568.2006183807</v>
      </c>
    </row>
    <row r="113" spans="1:53" x14ac:dyDescent="0.15">
      <c r="C113" s="7">
        <v>8</v>
      </c>
      <c r="D113" s="8">
        <v>20.8313210245161</v>
      </c>
      <c r="E113" s="10">
        <f t="shared" si="117"/>
        <v>20.382587203871001</v>
      </c>
      <c r="F113" s="7" t="s">
        <v>83</v>
      </c>
      <c r="G113" s="1">
        <v>9</v>
      </c>
      <c r="H113" s="9">
        <f t="shared" si="99"/>
        <v>20.8313210245161</v>
      </c>
      <c r="I113" s="9">
        <f t="shared" si="100"/>
        <v>293.98132102451609</v>
      </c>
      <c r="J113" s="9">
        <f t="shared" si="101"/>
        <v>0.2178612883705231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2.380311469568595</v>
      </c>
      <c r="P113" s="9">
        <f t="shared" si="104"/>
        <v>0.5185777234833473</v>
      </c>
      <c r="Q113" s="12">
        <f t="shared" si="105"/>
        <v>0.15557331704500418</v>
      </c>
      <c r="R113" s="9">
        <f t="shared" si="106"/>
        <v>0.19436706250000002</v>
      </c>
      <c r="S113" s="13">
        <f t="shared" si="107"/>
        <v>0.80040987934879226</v>
      </c>
      <c r="T113" s="2">
        <f t="shared" si="108"/>
        <v>0.01</v>
      </c>
      <c r="U113" s="14">
        <f t="shared" si="109"/>
        <v>8.0040987934879224E-3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1.7954098793487923E-2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1933.3333333333333</v>
      </c>
      <c r="AX113" s="1">
        <f t="shared" si="116"/>
        <v>4520305.8762917034</v>
      </c>
    </row>
    <row r="114" spans="1:53" x14ac:dyDescent="0.15">
      <c r="C114" s="7">
        <v>9</v>
      </c>
      <c r="D114" s="8">
        <v>15.437281119033299</v>
      </c>
      <c r="E114" s="10">
        <f t="shared" si="117"/>
        <v>20.8313210245161</v>
      </c>
      <c r="F114" s="7" t="s">
        <v>83</v>
      </c>
      <c r="G114" s="1">
        <v>10</v>
      </c>
      <c r="H114" s="9">
        <f t="shared" si="99"/>
        <v>15.437281119033299</v>
      </c>
      <c r="I114" s="9">
        <f t="shared" si="100"/>
        <v>288.58728111903326</v>
      </c>
      <c r="J114" s="9">
        <f t="shared" si="101"/>
        <v>0.11730744323674987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2.509623954418581</v>
      </c>
      <c r="P114" s="9">
        <f t="shared" si="104"/>
        <v>0.2943975695785454</v>
      </c>
      <c r="Q114" s="12">
        <f t="shared" si="105"/>
        <v>8.8319270873563616E-2</v>
      </c>
      <c r="R114" s="9">
        <f t="shared" si="106"/>
        <v>0.19436706250000002</v>
      </c>
      <c r="S114" s="13">
        <f t="shared" si="107"/>
        <v>0.45439422573751975</v>
      </c>
      <c r="T114" s="2">
        <f t="shared" si="108"/>
        <v>0.01</v>
      </c>
      <c r="U114" s="14">
        <f t="shared" si="109"/>
        <v>4.543942257375198E-3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1.4493942257375197E-2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1933.3333333333333</v>
      </c>
      <c r="AX114" s="1">
        <f t="shared" si="116"/>
        <v>3649141.7982176435</v>
      </c>
    </row>
    <row r="115" spans="1:53" x14ac:dyDescent="0.15">
      <c r="C115" s="7">
        <v>10</v>
      </c>
      <c r="D115" s="8">
        <v>10.0435443138387</v>
      </c>
      <c r="E115" s="10">
        <f t="shared" si="117"/>
        <v>15.437281119033299</v>
      </c>
      <c r="F115" s="7" t="s">
        <v>83</v>
      </c>
      <c r="G115" s="1">
        <v>11</v>
      </c>
      <c r="H115" s="9">
        <f t="shared" si="99"/>
        <v>10.0435443138387</v>
      </c>
      <c r="I115" s="9">
        <f t="shared" si="100"/>
        <v>283.19354431383869</v>
      </c>
      <c r="J115" s="9">
        <f t="shared" si="101"/>
        <v>6.1694322405425009E-2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2.1044650655980339</v>
      </c>
      <c r="O115" s="9">
        <f t="shared" si="118"/>
        <v>0.75865152757533538</v>
      </c>
      <c r="P115" s="9">
        <f t="shared" si="104"/>
        <v>4.680449193560092E-2</v>
      </c>
      <c r="Q115" s="12">
        <f t="shared" si="105"/>
        <v>1.4041347580680276E-2</v>
      </c>
      <c r="R115" s="9">
        <f t="shared" si="106"/>
        <v>0.19436706250000002</v>
      </c>
      <c r="S115" s="13">
        <f t="shared" si="107"/>
        <v>7.2241394195481423E-2</v>
      </c>
      <c r="T115" s="2">
        <f t="shared" si="108"/>
        <v>0.01</v>
      </c>
      <c r="U115" s="14">
        <f t="shared" si="109"/>
        <v>7.2241394195481426E-4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6.2124139419548145E-3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1933.3333333333333</v>
      </c>
      <c r="AX115" s="1">
        <f t="shared" si="116"/>
        <v>1564100.296582995</v>
      </c>
    </row>
    <row r="116" spans="1:53" x14ac:dyDescent="0.15">
      <c r="C116" s="7">
        <v>11</v>
      </c>
      <c r="D116" s="8">
        <v>7.0899724280333301</v>
      </c>
      <c r="E116" s="10">
        <f t="shared" si="117"/>
        <v>10.0435443138387</v>
      </c>
      <c r="F116" s="7" t="s">
        <v>85</v>
      </c>
      <c r="G116" s="1">
        <v>12</v>
      </c>
      <c r="H116" s="9">
        <f t="shared" si="99"/>
        <v>7.0899724280333301</v>
      </c>
      <c r="I116" s="9">
        <f t="shared" si="100"/>
        <v>280.2399724280333</v>
      </c>
      <c r="J116" s="9">
        <f t="shared" si="101"/>
        <v>4.2940862291673876E-2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1.3597372439730679</v>
      </c>
      <c r="P116" s="9">
        <f t="shared" si="104"/>
        <v>5.8388289746307671E-2</v>
      </c>
      <c r="Q116" s="12">
        <f t="shared" si="105"/>
        <v>1.7516486923892301E-2</v>
      </c>
      <c r="R116" s="9">
        <f t="shared" si="106"/>
        <v>0.19436706250000002</v>
      </c>
      <c r="S116" s="13">
        <f t="shared" si="107"/>
        <v>9.0120654696277558E-2</v>
      </c>
      <c r="T116" s="2">
        <f t="shared" si="108"/>
        <v>0.01</v>
      </c>
      <c r="U116" s="14">
        <f t="shared" si="109"/>
        <v>9.0120654696277563E-4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6.3912065469627754E-3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1933.3333333333333</v>
      </c>
      <c r="AX116" s="1">
        <f t="shared" si="116"/>
        <v>1609114.9348754014</v>
      </c>
      <c r="AY116" s="1">
        <f>SUM(AX105:AX116)</f>
        <v>29149056.731205765</v>
      </c>
    </row>
    <row r="117" spans="1:53" x14ac:dyDescent="0.15">
      <c r="C117" s="7">
        <v>12</v>
      </c>
      <c r="D117" s="8">
        <v>-0.45526887351612899</v>
      </c>
      <c r="E117" s="10">
        <f t="shared" si="117"/>
        <v>7.0899724280333301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1.96120200870968</v>
      </c>
      <c r="E121" s="7"/>
      <c r="F121" s="7"/>
      <c r="G121" s="1">
        <v>1</v>
      </c>
      <c r="H121" s="9">
        <f t="shared" ref="H121:H132" si="119">E122</f>
        <v>1.96120200870968</v>
      </c>
      <c r="I121" s="9">
        <f t="shared" ref="I121:I132" si="120">H121+273.15</f>
        <v>275.11120200870965</v>
      </c>
      <c r="J121" s="9">
        <f t="shared" ref="J121:J132" si="121">EXP(($C$15*(I121-$C$13))/($C$16*I121*$C$13))</f>
        <v>2.2468152492207984E-2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6.3966830145316131E-3</v>
      </c>
      <c r="Q121" s="12">
        <f t="shared" ref="Q121:Q132" si="125">P121*$B$123</f>
        <v>2.1109053947954326E-3</v>
      </c>
      <c r="R121" s="9">
        <f t="shared" ref="R121:R132" si="126">L121*$B$123</f>
        <v>9.3951000000000007E-2</v>
      </c>
      <c r="S121" s="13">
        <f t="shared" ref="S121:S132" si="127">Q121/R121</f>
        <v>2.2468152492207984E-2</v>
      </c>
      <c r="T121" s="2">
        <f t="shared" ref="T121:T132" si="128">$B$122/100</f>
        <v>0.01</v>
      </c>
      <c r="U121" s="14">
        <f t="shared" ref="U121:U132" si="129">S121*T121</f>
        <v>2.2468152492207986E-4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5.7146815249220799E-3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-0.12315456916129</v>
      </c>
      <c r="E122" s="10">
        <f t="shared" ref="E122:E133" si="139">D121</f>
        <v>1.96120200870968</v>
      </c>
      <c r="F122" s="7" t="s">
        <v>83</v>
      </c>
      <c r="G122" s="1">
        <v>2</v>
      </c>
      <c r="H122" s="9">
        <f t="shared" si="119"/>
        <v>-0.12315456916129</v>
      </c>
      <c r="I122" s="9">
        <f t="shared" si="120"/>
        <v>273.0268454308387</v>
      </c>
      <c r="J122" s="9">
        <f t="shared" si="121"/>
        <v>1.7148416255336685E-2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0.56300331698546835</v>
      </c>
      <c r="P122" s="9">
        <f t="shared" si="124"/>
        <v>9.654615232802078E-3</v>
      </c>
      <c r="Q122" s="12">
        <f t="shared" si="125"/>
        <v>3.1860230268246858E-3</v>
      </c>
      <c r="R122" s="9">
        <f t="shared" si="126"/>
        <v>9.3951000000000007E-2</v>
      </c>
      <c r="S122" s="13">
        <f t="shared" si="127"/>
        <v>3.3911539279248601E-2</v>
      </c>
      <c r="T122" s="2">
        <f t="shared" si="128"/>
        <v>0.01</v>
      </c>
      <c r="U122" s="14">
        <f t="shared" si="129"/>
        <v>3.39115392792486E-4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5.8291153927924862E-3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-3.1355977153793102</v>
      </c>
      <c r="E123" s="10">
        <f t="shared" si="139"/>
        <v>-0.12315456916129</v>
      </c>
      <c r="F123" s="7" t="s">
        <v>83</v>
      </c>
      <c r="G123" s="1">
        <v>3</v>
      </c>
      <c r="H123" s="9">
        <f t="shared" si="119"/>
        <v>-3.1355977153793102</v>
      </c>
      <c r="I123" s="9">
        <f t="shared" si="120"/>
        <v>270.01440228462064</v>
      </c>
      <c r="J123" s="9">
        <f t="shared" si="121"/>
        <v>1.1519425336856928E-2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0.83804870175266633</v>
      </c>
      <c r="P123" s="9">
        <f t="shared" si="124"/>
        <v>9.6538394484897184E-3</v>
      </c>
      <c r="Q123" s="12">
        <f t="shared" si="125"/>
        <v>3.1857670180016071E-3</v>
      </c>
      <c r="R123" s="9">
        <f t="shared" si="126"/>
        <v>9.3951000000000007E-2</v>
      </c>
      <c r="S123" s="13">
        <f t="shared" si="127"/>
        <v>3.3908814360694477E-2</v>
      </c>
      <c r="T123" s="2">
        <f t="shared" si="128"/>
        <v>0.01</v>
      </c>
      <c r="U123" s="14">
        <f t="shared" si="129"/>
        <v>3.3908814360694478E-4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5.8290881436069445E-3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7.9164898318064498</v>
      </c>
      <c r="E124" s="10">
        <f t="shared" si="139"/>
        <v>-3.1355977153793102</v>
      </c>
      <c r="F124" s="7" t="s">
        <v>83</v>
      </c>
      <c r="G124" s="1">
        <v>4</v>
      </c>
      <c r="H124" s="9">
        <f t="shared" si="119"/>
        <v>7.9164898318064498</v>
      </c>
      <c r="I124" s="9">
        <f t="shared" si="120"/>
        <v>281.06648983180645</v>
      </c>
      <c r="J124" s="9">
        <f t="shared" si="121"/>
        <v>4.7560144124688633E-2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1.1130948623041765</v>
      </c>
      <c r="P124" s="9">
        <f t="shared" si="124"/>
        <v>5.2938952075637084E-2</v>
      </c>
      <c r="Q124" s="12">
        <f t="shared" si="125"/>
        <v>1.7469854184960238E-2</v>
      </c>
      <c r="R124" s="9">
        <f t="shared" si="126"/>
        <v>9.3951000000000007E-2</v>
      </c>
      <c r="S124" s="13">
        <f t="shared" si="127"/>
        <v>0.18594644213430658</v>
      </c>
      <c r="T124" s="2">
        <f t="shared" si="128"/>
        <v>0.01</v>
      </c>
      <c r="U124" s="14">
        <f t="shared" si="129"/>
        <v>1.8594644213430658E-3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7.3494644213430655E-3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9.5921012044333391</v>
      </c>
      <c r="E125" s="10">
        <f t="shared" si="139"/>
        <v>7.9164898318064498</v>
      </c>
      <c r="F125" s="7" t="s">
        <v>83</v>
      </c>
      <c r="G125" s="1">
        <v>5</v>
      </c>
      <c r="H125" s="9">
        <f t="shared" si="119"/>
        <v>9.5921012044333391</v>
      </c>
      <c r="I125" s="9">
        <f t="shared" si="120"/>
        <v>282.74210120443331</v>
      </c>
      <c r="J125" s="9">
        <f t="shared" si="121"/>
        <v>5.8398801569072387E-2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1.0071481147171124</v>
      </c>
      <c r="O125" s="9">
        <f t="shared" si="140"/>
        <v>0.33770779551142693</v>
      </c>
      <c r="P125" s="9">
        <f t="shared" si="124"/>
        <v>1.9721730538400695E-2</v>
      </c>
      <c r="Q125" s="12">
        <f t="shared" si="125"/>
        <v>6.5081710776722299E-3</v>
      </c>
      <c r="R125" s="9">
        <f t="shared" si="126"/>
        <v>9.3951000000000007E-2</v>
      </c>
      <c r="S125" s="13">
        <f t="shared" si="127"/>
        <v>6.9271972386374059E-2</v>
      </c>
      <c r="T125" s="2">
        <f t="shared" si="128"/>
        <v>0.01</v>
      </c>
      <c r="U125" s="14">
        <f t="shared" si="129"/>
        <v>6.927197238637406E-4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6.1827197238637404E-3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14.1930347171613</v>
      </c>
      <c r="E126" s="10">
        <f t="shared" si="139"/>
        <v>9.5921012044333391</v>
      </c>
      <c r="F126" s="7" t="s">
        <v>85</v>
      </c>
      <c r="G126" s="1">
        <v>6</v>
      </c>
      <c r="H126" s="9">
        <f t="shared" si="119"/>
        <v>14.1930347171613</v>
      </c>
      <c r="I126" s="9">
        <f t="shared" si="120"/>
        <v>287.34303471716129</v>
      </c>
      <c r="J126" s="9">
        <f t="shared" si="121"/>
        <v>0.10136219582433539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0.60268606497302624</v>
      </c>
      <c r="P126" s="9">
        <f t="shared" si="124"/>
        <v>6.1089582938394012E-2</v>
      </c>
      <c r="Q126" s="12">
        <f t="shared" si="125"/>
        <v>2.0159562369670026E-2</v>
      </c>
      <c r="R126" s="9">
        <f t="shared" si="126"/>
        <v>9.3951000000000007E-2</v>
      </c>
      <c r="S126" s="13">
        <f t="shared" si="127"/>
        <v>0.21457528253738678</v>
      </c>
      <c r="T126" s="2">
        <f t="shared" si="128"/>
        <v>0.01</v>
      </c>
      <c r="U126" s="14">
        <f t="shared" si="129"/>
        <v>2.1457528253738677E-3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7.6357528253738682E-3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19.272357438</v>
      </c>
      <c r="E127" s="10">
        <f t="shared" si="139"/>
        <v>14.1930347171613</v>
      </c>
      <c r="F127" s="7" t="s">
        <v>83</v>
      </c>
      <c r="G127" s="1">
        <v>7</v>
      </c>
      <c r="H127" s="9">
        <f t="shared" si="119"/>
        <v>19.272357438</v>
      </c>
      <c r="I127" s="9">
        <f t="shared" si="120"/>
        <v>292.42235743799995</v>
      </c>
      <c r="J127" s="9">
        <f t="shared" si="121"/>
        <v>0.18259794896055589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0.82629648203463224</v>
      </c>
      <c r="P127" s="9">
        <f t="shared" si="124"/>
        <v>0.15088004285284667</v>
      </c>
      <c r="Q127" s="12">
        <f t="shared" si="125"/>
        <v>4.9790414141439407E-2</v>
      </c>
      <c r="R127" s="9">
        <f t="shared" si="126"/>
        <v>9.3951000000000007E-2</v>
      </c>
      <c r="S127" s="13">
        <f t="shared" si="127"/>
        <v>0.52996151335738206</v>
      </c>
      <c r="T127" s="2">
        <f t="shared" si="128"/>
        <v>0.01</v>
      </c>
      <c r="U127" s="14">
        <f t="shared" si="129"/>
        <v>5.299615133573821E-3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1.524961513357382E-2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20.382587203871001</v>
      </c>
      <c r="E128" s="10">
        <f t="shared" si="139"/>
        <v>19.272357438</v>
      </c>
      <c r="F128" s="7" t="s">
        <v>83</v>
      </c>
      <c r="G128" s="1">
        <v>8</v>
      </c>
      <c r="H128" s="9">
        <f t="shared" si="119"/>
        <v>20.382587203871001</v>
      </c>
      <c r="I128" s="9">
        <f t="shared" si="120"/>
        <v>293.532587203871</v>
      </c>
      <c r="J128" s="9">
        <f t="shared" si="121"/>
        <v>0.2071050534331571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0.96011643918178557</v>
      </c>
      <c r="P128" s="9">
        <f t="shared" si="124"/>
        <v>0.19884496643879623</v>
      </c>
      <c r="Q128" s="12">
        <f t="shared" si="125"/>
        <v>6.5618838924802761E-2</v>
      </c>
      <c r="R128" s="9">
        <f t="shared" si="126"/>
        <v>9.3951000000000007E-2</v>
      </c>
      <c r="S128" s="13">
        <f t="shared" si="127"/>
        <v>0.69843683329398043</v>
      </c>
      <c r="T128" s="2">
        <f t="shared" si="128"/>
        <v>0.01</v>
      </c>
      <c r="U128" s="14">
        <f t="shared" si="129"/>
        <v>6.9843683329398045E-3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1.6934368332939806E-2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20.8313210245161</v>
      </c>
      <c r="E129" s="10">
        <f t="shared" si="139"/>
        <v>20.382587203871001</v>
      </c>
      <c r="F129" s="7" t="s">
        <v>83</v>
      </c>
      <c r="G129" s="1">
        <v>9</v>
      </c>
      <c r="H129" s="9">
        <f t="shared" si="119"/>
        <v>20.8313210245161</v>
      </c>
      <c r="I129" s="9">
        <f t="shared" si="120"/>
        <v>293.98132102451609</v>
      </c>
      <c r="J129" s="9">
        <f t="shared" si="121"/>
        <v>0.2178612883705231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1.0459714727429894</v>
      </c>
      <c r="P129" s="9">
        <f t="shared" si="124"/>
        <v>0.22787669265060115</v>
      </c>
      <c r="Q129" s="12">
        <f t="shared" si="125"/>
        <v>7.5199308574698379E-2</v>
      </c>
      <c r="R129" s="9">
        <f t="shared" si="126"/>
        <v>9.3951000000000007E-2</v>
      </c>
      <c r="S129" s="13">
        <f t="shared" si="127"/>
        <v>0.80040987934879215</v>
      </c>
      <c r="T129" s="2">
        <f t="shared" si="128"/>
        <v>0.01</v>
      </c>
      <c r="U129" s="14">
        <f t="shared" si="129"/>
        <v>8.0040987934879224E-3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1.7954098793487923E-2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15.437281119033299</v>
      </c>
      <c r="E130" s="10">
        <f t="shared" si="139"/>
        <v>20.8313210245161</v>
      </c>
      <c r="F130" s="7" t="s">
        <v>83</v>
      </c>
      <c r="G130" s="1">
        <v>10</v>
      </c>
      <c r="H130" s="9">
        <f t="shared" si="119"/>
        <v>15.437281119033299</v>
      </c>
      <c r="I130" s="9">
        <f t="shared" si="120"/>
        <v>288.58728111903326</v>
      </c>
      <c r="J130" s="9">
        <f t="shared" si="121"/>
        <v>0.11730744323674987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1.1027947800923883</v>
      </c>
      <c r="P130" s="9">
        <f t="shared" si="124"/>
        <v>0.12936603606747188</v>
      </c>
      <c r="Q130" s="12">
        <f t="shared" si="125"/>
        <v>4.2690791902265719E-2</v>
      </c>
      <c r="R130" s="9">
        <f t="shared" si="126"/>
        <v>9.3951000000000007E-2</v>
      </c>
      <c r="S130" s="13">
        <f t="shared" si="127"/>
        <v>0.45439422573751975</v>
      </c>
      <c r="T130" s="2">
        <f t="shared" si="128"/>
        <v>0.01</v>
      </c>
      <c r="U130" s="14">
        <f t="shared" si="129"/>
        <v>4.543942257375198E-3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1.4493942257375197E-2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10.0435443138387</v>
      </c>
      <c r="E131" s="10">
        <f t="shared" si="139"/>
        <v>15.437281119033299</v>
      </c>
      <c r="F131" s="7" t="s">
        <v>83</v>
      </c>
      <c r="G131" s="1">
        <v>11</v>
      </c>
      <c r="H131" s="9">
        <f t="shared" si="119"/>
        <v>10.0435443138387</v>
      </c>
      <c r="I131" s="9">
        <f t="shared" si="120"/>
        <v>283.19354431383869</v>
      </c>
      <c r="J131" s="9">
        <f t="shared" si="121"/>
        <v>6.1694322405425009E-2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0.92475730682367052</v>
      </c>
      <c r="O131" s="9">
        <f t="shared" si="140"/>
        <v>0.33337143720124596</v>
      </c>
      <c r="P131" s="9">
        <f t="shared" si="124"/>
        <v>2.0567124927453564E-2</v>
      </c>
      <c r="Q131" s="12">
        <f t="shared" si="125"/>
        <v>6.787151226059677E-3</v>
      </c>
      <c r="R131" s="9">
        <f t="shared" si="126"/>
        <v>9.3951000000000007E-2</v>
      </c>
      <c r="S131" s="13">
        <f t="shared" si="127"/>
        <v>7.2241394195481437E-2</v>
      </c>
      <c r="T131" s="2">
        <f t="shared" si="128"/>
        <v>0.01</v>
      </c>
      <c r="U131" s="14">
        <f t="shared" si="129"/>
        <v>7.2241394195481437E-4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6.2124139419548145E-3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7.0899724280333301</v>
      </c>
      <c r="E132" s="10">
        <f t="shared" si="139"/>
        <v>10.0435443138387</v>
      </c>
      <c r="F132" s="7" t="s">
        <v>85</v>
      </c>
      <c r="G132" s="1">
        <v>12</v>
      </c>
      <c r="H132" s="9">
        <f t="shared" si="119"/>
        <v>7.0899724280333301</v>
      </c>
      <c r="I132" s="9">
        <f t="shared" si="120"/>
        <v>280.2399724280333</v>
      </c>
      <c r="J132" s="9">
        <f t="shared" si="121"/>
        <v>4.2940862291673876E-2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0.5975043122737923</v>
      </c>
      <c r="P132" s="9">
        <f t="shared" si="124"/>
        <v>2.565735039203022E-2</v>
      </c>
      <c r="Q132" s="12">
        <f t="shared" si="125"/>
        <v>8.4669256293699729E-3</v>
      </c>
      <c r="R132" s="9">
        <f t="shared" si="126"/>
        <v>9.3951000000000007E-2</v>
      </c>
      <c r="S132" s="13">
        <f t="shared" si="127"/>
        <v>9.0120654696277558E-2</v>
      </c>
      <c r="T132" s="2">
        <f t="shared" si="128"/>
        <v>0.01</v>
      </c>
      <c r="U132" s="14">
        <f t="shared" si="129"/>
        <v>9.0120654696277563E-4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6.3912065469627754E-3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-0.45526887351612899</v>
      </c>
      <c r="E133" s="10">
        <f t="shared" si="139"/>
        <v>7.0899724280333301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1.96120200870968</v>
      </c>
      <c r="E136" s="7"/>
      <c r="F136" s="7"/>
      <c r="G136" s="1">
        <v>1</v>
      </c>
      <c r="H136" s="9">
        <f t="shared" ref="H136:H147" si="141">E137</f>
        <v>1.96120200870968</v>
      </c>
      <c r="I136" s="9">
        <f t="shared" ref="I136:I147" si="142">H136+273.15</f>
        <v>275.11120200870965</v>
      </c>
      <c r="J136" s="9">
        <f t="shared" ref="J136:J147" si="143">EXP(($C$15*(I136-$C$13))/($C$16*I136*$C$13))</f>
        <v>2.2468152492207984E-2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1.7054404340559447E-2</v>
      </c>
      <c r="Q136" s="12">
        <f t="shared" ref="Q136:Q147" si="147">P136*$B$138</f>
        <v>4.4341451285454568E-3</v>
      </c>
      <c r="R136" s="9">
        <f t="shared" ref="R136:R147" si="148">L136*$B$138</f>
        <v>0.19735245833333334</v>
      </c>
      <c r="S136" s="13">
        <f t="shared" ref="S136:S147" si="149">Q136/R136</f>
        <v>2.2468152492207988E-2</v>
      </c>
      <c r="T136" s="2">
        <f t="shared" ref="T136:T147" si="150">$B$137/100</f>
        <v>0.01</v>
      </c>
      <c r="U136" s="14">
        <f t="shared" ref="U136:U147" si="151">S136*T136</f>
        <v>2.2468152492207988E-4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5.7146815249220799E-3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-0.12315456916129</v>
      </c>
      <c r="E137" s="10">
        <f t="shared" ref="E137:E148" si="159">D136</f>
        <v>1.96120200870968</v>
      </c>
      <c r="F137" s="7" t="s">
        <v>83</v>
      </c>
      <c r="G137" s="1">
        <v>2</v>
      </c>
      <c r="H137" s="9">
        <f t="shared" si="141"/>
        <v>-0.12315456916129</v>
      </c>
      <c r="I137" s="9">
        <f t="shared" si="142"/>
        <v>273.0268454308387</v>
      </c>
      <c r="J137" s="9">
        <f t="shared" si="143"/>
        <v>1.7148416255336685E-2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1.501041428992774</v>
      </c>
      <c r="P137" s="9">
        <f t="shared" si="146"/>
        <v>2.5740483240873493E-2</v>
      </c>
      <c r="Q137" s="12">
        <f t="shared" si="147"/>
        <v>6.6925256426271082E-3</v>
      </c>
      <c r="R137" s="9">
        <f t="shared" si="148"/>
        <v>0.19735245833333334</v>
      </c>
      <c r="S137" s="13">
        <f t="shared" si="149"/>
        <v>3.3911539279248608E-2</v>
      </c>
      <c r="T137" s="2">
        <f t="shared" si="150"/>
        <v>0.01</v>
      </c>
      <c r="U137" s="14">
        <f t="shared" si="151"/>
        <v>3.3911539279248606E-4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5.8291153927924862E-3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-3.1355977153793102</v>
      </c>
      <c r="E138" s="10">
        <f t="shared" si="159"/>
        <v>-0.12315456916129</v>
      </c>
      <c r="F138" s="7" t="s">
        <v>83</v>
      </c>
      <c r="G138" s="1">
        <v>3</v>
      </c>
      <c r="H138" s="9">
        <f t="shared" si="141"/>
        <v>-3.1355977153793102</v>
      </c>
      <c r="I138" s="9">
        <f t="shared" si="142"/>
        <v>270.01440228462064</v>
      </c>
      <c r="J138" s="9">
        <f t="shared" si="143"/>
        <v>1.1519425336856928E-2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2.2343488624185674</v>
      </c>
      <c r="P138" s="9">
        <f t="shared" si="146"/>
        <v>2.5738414897121899E-2</v>
      </c>
      <c r="Q138" s="12">
        <f t="shared" si="147"/>
        <v>6.691987873251694E-3</v>
      </c>
      <c r="R138" s="9">
        <f t="shared" si="148"/>
        <v>0.19735245833333334</v>
      </c>
      <c r="S138" s="13">
        <f t="shared" si="149"/>
        <v>3.3908814360694484E-2</v>
      </c>
      <c r="T138" s="2">
        <f t="shared" si="150"/>
        <v>0.01</v>
      </c>
      <c r="U138" s="14">
        <f t="shared" si="151"/>
        <v>3.3908814360694483E-4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5.8290881436069445E-3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7.9164898318064498</v>
      </c>
      <c r="E139" s="10">
        <f t="shared" si="159"/>
        <v>-3.1355977153793102</v>
      </c>
      <c r="F139" s="7" t="s">
        <v>83</v>
      </c>
      <c r="G139" s="1">
        <v>4</v>
      </c>
      <c r="H139" s="9">
        <f t="shared" si="141"/>
        <v>7.9164898318064498</v>
      </c>
      <c r="I139" s="9">
        <f t="shared" si="142"/>
        <v>281.06648983180645</v>
      </c>
      <c r="J139" s="9">
        <f t="shared" si="143"/>
        <v>4.7560144124688633E-2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2.9676583641881122</v>
      </c>
      <c r="P139" s="9">
        <f t="shared" si="146"/>
        <v>0.14114225951362433</v>
      </c>
      <c r="Q139" s="12">
        <f t="shared" si="147"/>
        <v>3.6696987473542324E-2</v>
      </c>
      <c r="R139" s="9">
        <f t="shared" si="148"/>
        <v>0.19735245833333334</v>
      </c>
      <c r="S139" s="13">
        <f t="shared" si="149"/>
        <v>0.18594644213430661</v>
      </c>
      <c r="T139" s="2">
        <f t="shared" si="150"/>
        <v>0.01</v>
      </c>
      <c r="U139" s="14">
        <f t="shared" si="151"/>
        <v>1.8594644213430662E-3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7.3494644213430663E-3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9.5921012044333391</v>
      </c>
      <c r="E140" s="10">
        <f t="shared" si="159"/>
        <v>7.9164898318064498</v>
      </c>
      <c r="F140" s="7" t="s">
        <v>83</v>
      </c>
      <c r="G140" s="1">
        <v>5</v>
      </c>
      <c r="H140" s="9">
        <f t="shared" si="141"/>
        <v>9.5921012044333391</v>
      </c>
      <c r="I140" s="9">
        <f t="shared" si="142"/>
        <v>282.74210120443331</v>
      </c>
      <c r="J140" s="9">
        <f t="shared" si="143"/>
        <v>5.8398801569072387E-2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3.5855640213411548</v>
      </c>
      <c r="P140" s="9">
        <f t="shared" si="146"/>
        <v>0.20939264179550732</v>
      </c>
      <c r="Q140" s="12">
        <f t="shared" si="147"/>
        <v>5.4442086866831906E-2</v>
      </c>
      <c r="R140" s="9">
        <f t="shared" si="148"/>
        <v>0.19735245833333334</v>
      </c>
      <c r="S140" s="13">
        <f t="shared" si="149"/>
        <v>0.27586221791510612</v>
      </c>
      <c r="T140" s="2">
        <f t="shared" si="150"/>
        <v>0.01</v>
      </c>
      <c r="U140" s="14">
        <f t="shared" si="151"/>
        <v>2.7586221791510612E-3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8.2486221791510626E-3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14.1930347171613</v>
      </c>
      <c r="E141" s="10">
        <f t="shared" si="159"/>
        <v>9.5921012044333391</v>
      </c>
      <c r="F141" s="7" t="s">
        <v>85</v>
      </c>
      <c r="G141" s="1">
        <v>6</v>
      </c>
      <c r="H141" s="9">
        <f t="shared" si="141"/>
        <v>14.1930347171613</v>
      </c>
      <c r="I141" s="9">
        <f t="shared" si="142"/>
        <v>287.34303471716129</v>
      </c>
      <c r="J141" s="9">
        <f t="shared" si="143"/>
        <v>0.10136219582433539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4.1352192962123135</v>
      </c>
      <c r="P141" s="9">
        <f t="shared" si="146"/>
        <v>0.41915490807924294</v>
      </c>
      <c r="Q141" s="12">
        <f t="shared" si="147"/>
        <v>0.10898027610060317</v>
      </c>
      <c r="R141" s="9">
        <f t="shared" si="148"/>
        <v>0.19735245833333334</v>
      </c>
      <c r="S141" s="13">
        <f t="shared" si="149"/>
        <v>0.55221139387345608</v>
      </c>
      <c r="T141" s="2">
        <f t="shared" si="150"/>
        <v>0.01</v>
      </c>
      <c r="U141" s="14">
        <f t="shared" si="151"/>
        <v>5.5221139387345609E-3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1.1012113938734563E-2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19.272357438</v>
      </c>
      <c r="E142" s="10">
        <f t="shared" si="159"/>
        <v>14.1930347171613</v>
      </c>
      <c r="F142" s="7" t="s">
        <v>83</v>
      </c>
      <c r="G142" s="1">
        <v>7</v>
      </c>
      <c r="H142" s="9">
        <f t="shared" si="141"/>
        <v>19.272357438</v>
      </c>
      <c r="I142" s="9">
        <f t="shared" si="142"/>
        <v>292.42235743799995</v>
      </c>
      <c r="J142" s="9">
        <f t="shared" si="143"/>
        <v>0.18259794896055589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4.4751123047997377</v>
      </c>
      <c r="P142" s="9">
        <f t="shared" si="146"/>
        <v>0.81714632822457811</v>
      </c>
      <c r="Q142" s="12">
        <f t="shared" si="147"/>
        <v>0.21245804533839033</v>
      </c>
      <c r="R142" s="9">
        <f t="shared" si="148"/>
        <v>0.19735245833333334</v>
      </c>
      <c r="S142" s="13">
        <f t="shared" si="149"/>
        <v>1.0765411646382599</v>
      </c>
      <c r="T142" s="2">
        <f t="shared" si="150"/>
        <v>0.01</v>
      </c>
      <c r="U142" s="14">
        <f t="shared" si="151"/>
        <v>1.0765411646382599E-2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2.07154116463826E-2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20.382587203871001</v>
      </c>
      <c r="E143" s="10">
        <f t="shared" si="159"/>
        <v>19.272357438</v>
      </c>
      <c r="F143" s="7" t="s">
        <v>83</v>
      </c>
      <c r="G143" s="1">
        <v>8</v>
      </c>
      <c r="H143" s="9">
        <f t="shared" si="141"/>
        <v>20.382587203871001</v>
      </c>
      <c r="I143" s="9">
        <f t="shared" si="142"/>
        <v>293.532587203871</v>
      </c>
      <c r="J143" s="9">
        <f t="shared" si="143"/>
        <v>0.2071050534331571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4.4170138932418261</v>
      </c>
      <c r="P143" s="9">
        <f t="shared" si="146"/>
        <v>0.9147858983748457</v>
      </c>
      <c r="Q143" s="12">
        <f t="shared" si="147"/>
        <v>0.23784433357745988</v>
      </c>
      <c r="R143" s="9">
        <f t="shared" si="148"/>
        <v>0.19735245833333334</v>
      </c>
      <c r="S143" s="13">
        <f t="shared" si="149"/>
        <v>1.2051754287029692</v>
      </c>
      <c r="T143" s="2">
        <f t="shared" si="150"/>
        <v>0.01</v>
      </c>
      <c r="U143" s="14">
        <f t="shared" si="151"/>
        <v>1.2051754287029693E-2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2.2001754287029694E-2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20.8313210245161</v>
      </c>
      <c r="E144" s="10">
        <f t="shared" si="159"/>
        <v>20.382587203871001</v>
      </c>
      <c r="F144" s="7" t="s">
        <v>83</v>
      </c>
      <c r="G144" s="1">
        <v>9</v>
      </c>
      <c r="H144" s="9">
        <f t="shared" si="141"/>
        <v>20.8313210245161</v>
      </c>
      <c r="I144" s="9">
        <f t="shared" si="142"/>
        <v>293.98132102451609</v>
      </c>
      <c r="J144" s="9">
        <f t="shared" si="143"/>
        <v>0.2178612883705231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4.2612759115336472</v>
      </c>
      <c r="P144" s="9">
        <f t="shared" si="146"/>
        <v>0.92836706018899562</v>
      </c>
      <c r="Q144" s="12">
        <f t="shared" si="147"/>
        <v>0.24137543564913888</v>
      </c>
      <c r="R144" s="9">
        <f t="shared" si="148"/>
        <v>0.19735245833333334</v>
      </c>
      <c r="S144" s="13">
        <f t="shared" si="149"/>
        <v>1.2230677929608031</v>
      </c>
      <c r="T144" s="2">
        <f t="shared" si="150"/>
        <v>0.01</v>
      </c>
      <c r="U144" s="14">
        <f t="shared" si="151"/>
        <v>1.2230677929608032E-2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2.2180677929608032E-2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15.437281119033299</v>
      </c>
      <c r="E145" s="10">
        <f t="shared" si="159"/>
        <v>20.8313210245161</v>
      </c>
      <c r="F145" s="7" t="s">
        <v>83</v>
      </c>
      <c r="G145" s="1">
        <v>10</v>
      </c>
      <c r="H145" s="9">
        <f t="shared" si="141"/>
        <v>15.437281119033299</v>
      </c>
      <c r="I145" s="9">
        <f t="shared" si="142"/>
        <v>288.58728111903326</v>
      </c>
      <c r="J145" s="9">
        <f t="shared" si="143"/>
        <v>0.11730744323674987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4.0919567680113182</v>
      </c>
      <c r="P145" s="9">
        <f t="shared" si="146"/>
        <v>0.48001698629072215</v>
      </c>
      <c r="Q145" s="12">
        <f t="shared" si="147"/>
        <v>0.12480441643558776</v>
      </c>
      <c r="R145" s="9">
        <f t="shared" si="148"/>
        <v>0.19735245833333334</v>
      </c>
      <c r="S145" s="13">
        <f t="shared" si="149"/>
        <v>0.63239352318981457</v>
      </c>
      <c r="T145" s="2">
        <f t="shared" si="150"/>
        <v>0.01</v>
      </c>
      <c r="U145" s="14">
        <f t="shared" si="151"/>
        <v>6.3239352318981458E-3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1.6273935231898146E-2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10.0435443138387</v>
      </c>
      <c r="E146" s="10">
        <f t="shared" si="159"/>
        <v>15.437281119033299</v>
      </c>
      <c r="F146" s="7" t="s">
        <v>83</v>
      </c>
      <c r="G146" s="1">
        <v>11</v>
      </c>
      <c r="H146" s="9">
        <f t="shared" si="141"/>
        <v>10.0435443138387</v>
      </c>
      <c r="I146" s="9">
        <f t="shared" si="142"/>
        <v>283.19354431383869</v>
      </c>
      <c r="J146" s="9">
        <f t="shared" si="143"/>
        <v>6.1694322405425009E-2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4.3709876983872631</v>
      </c>
      <c r="P146" s="9">
        <f t="shared" si="146"/>
        <v>0.26966512429445044</v>
      </c>
      <c r="Q146" s="12">
        <f t="shared" si="147"/>
        <v>7.0112932316557117E-2</v>
      </c>
      <c r="R146" s="9">
        <f t="shared" si="148"/>
        <v>0.19735245833333334</v>
      </c>
      <c r="S146" s="13">
        <f t="shared" si="149"/>
        <v>0.35526759032377792</v>
      </c>
      <c r="T146" s="2">
        <f t="shared" si="150"/>
        <v>0.01</v>
      </c>
      <c r="U146" s="14">
        <f t="shared" si="151"/>
        <v>3.5526759032377792E-3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9.0426759032377797E-3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7.0899724280333301</v>
      </c>
      <c r="E147" s="10">
        <f t="shared" si="159"/>
        <v>10.0435443138387</v>
      </c>
      <c r="F147" s="7" t="s">
        <v>85</v>
      </c>
      <c r="G147" s="1">
        <v>12</v>
      </c>
      <c r="H147" s="9">
        <f t="shared" si="141"/>
        <v>7.0899724280333301</v>
      </c>
      <c r="I147" s="9">
        <f t="shared" si="142"/>
        <v>280.2399724280333</v>
      </c>
      <c r="J147" s="9">
        <f t="shared" si="143"/>
        <v>4.2940862291673876E-2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4.8603704907594798</v>
      </c>
      <c r="P147" s="9">
        <f t="shared" si="146"/>
        <v>0.2087084999302182</v>
      </c>
      <c r="Q147" s="12">
        <f t="shared" si="147"/>
        <v>5.4264209981856736E-2</v>
      </c>
      <c r="R147" s="9">
        <f t="shared" si="148"/>
        <v>0.19735245833333334</v>
      </c>
      <c r="S147" s="13">
        <f t="shared" si="149"/>
        <v>0.27496090213481456</v>
      </c>
      <c r="T147" s="2">
        <f t="shared" si="150"/>
        <v>0.01</v>
      </c>
      <c r="U147" s="14">
        <f t="shared" si="151"/>
        <v>2.7496090213481456E-3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8.2396090213481456E-3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-0.45526887351612899</v>
      </c>
      <c r="E148" s="10">
        <f t="shared" si="159"/>
        <v>7.0899724280333301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1500293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610500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1363364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97000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2776470.7001053272</v>
      </c>
      <c r="J13" s="6" t="s">
        <v>37</v>
      </c>
      <c r="K13" s="6">
        <f>I13/(10000*1000)</f>
        <v>0.27764707001053274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-2.3066070033871</v>
      </c>
      <c r="E26" s="7"/>
      <c r="F26" s="7"/>
      <c r="G26" s="1">
        <v>1</v>
      </c>
      <c r="H26" s="9">
        <f t="shared" ref="H26:H37" si="0">E27</f>
        <v>-2.3066070033871</v>
      </c>
      <c r="I26" s="9">
        <f t="shared" ref="I26:I37" si="1">H26+273.15</f>
        <v>270.84339299661286</v>
      </c>
      <c r="J26" s="9">
        <f t="shared" ref="J26:J37" si="2">EXP(($C$15*(I26-$C$13))/($C$16*I26*$C$13))</f>
        <v>1.2863670667796048E-2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0.52139151083609736</v>
      </c>
      <c r="Q26" s="12">
        <f t="shared" ref="Q26:Q37" si="6">P26*$B$28</f>
        <v>5.2139151083609739E-2</v>
      </c>
      <c r="R26" s="9">
        <f t="shared" ref="R26:R37" si="7">L26*$B$28</f>
        <v>4.0532094166666672</v>
      </c>
      <c r="S26" s="13">
        <f t="shared" ref="S26:S37" si="8">Q26/R26</f>
        <v>1.2863670667796048E-2</v>
      </c>
      <c r="T26" s="2">
        <f t="shared" ref="T26:T37" si="9">$B$27/100</f>
        <v>0.34</v>
      </c>
      <c r="U26" s="14">
        <f t="shared" ref="U26:U37" si="10">S26*T26</f>
        <v>4.3736480270506568E-3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1.7273648027050656E-2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-6.5414198174838702</v>
      </c>
      <c r="E27" s="10">
        <f t="shared" ref="E27:E38" si="18">D26</f>
        <v>-2.3066070033871</v>
      </c>
      <c r="F27" s="7" t="s">
        <v>83</v>
      </c>
      <c r="G27" s="1">
        <v>2</v>
      </c>
      <c r="H27" s="9">
        <f t="shared" si="0"/>
        <v>-6.5414198174838702</v>
      </c>
      <c r="I27" s="9">
        <f t="shared" si="1"/>
        <v>266.60858018251611</v>
      </c>
      <c r="J27" s="9">
        <f t="shared" si="2"/>
        <v>7.267256397664147E-3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80.542796822497237</v>
      </c>
      <c r="P27" s="9">
        <f t="shared" si="5"/>
        <v>0.58532515549405661</v>
      </c>
      <c r="Q27" s="12">
        <f t="shared" si="6"/>
        <v>5.8532515549405667E-2</v>
      </c>
      <c r="R27" s="9">
        <f t="shared" si="7"/>
        <v>4.0532094166666672</v>
      </c>
      <c r="S27" s="13">
        <f t="shared" si="8"/>
        <v>1.4441029202370309E-2</v>
      </c>
      <c r="T27" s="2">
        <f t="shared" si="9"/>
        <v>0.34</v>
      </c>
      <c r="U27" s="14">
        <f t="shared" si="10"/>
        <v>4.9099499288059057E-3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1.7809949928805906E-2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-7.9731990794482703</v>
      </c>
      <c r="E28" s="10">
        <f t="shared" si="18"/>
        <v>-6.5414198174838702</v>
      </c>
      <c r="F28" s="7" t="s">
        <v>83</v>
      </c>
      <c r="G28" s="1">
        <v>3</v>
      </c>
      <c r="H28" s="9">
        <f t="shared" si="0"/>
        <v>-7.9731990794482703</v>
      </c>
      <c r="I28" s="9">
        <f t="shared" si="1"/>
        <v>265.17680092055173</v>
      </c>
      <c r="J28" s="9">
        <f t="shared" si="2"/>
        <v>5.9666764336702054E-3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120.48956583366984</v>
      </c>
      <c r="P28" s="9">
        <f t="shared" si="5"/>
        <v>0.71892225296291257</v>
      </c>
      <c r="Q28" s="12">
        <f t="shared" si="6"/>
        <v>7.1892225296291259E-2</v>
      </c>
      <c r="R28" s="9">
        <f t="shared" si="7"/>
        <v>4.0532094166666672</v>
      </c>
      <c r="S28" s="13">
        <f t="shared" si="8"/>
        <v>1.7737110991766853E-2</v>
      </c>
      <c r="T28" s="2">
        <f t="shared" si="9"/>
        <v>0.34</v>
      </c>
      <c r="U28" s="14">
        <f t="shared" si="10"/>
        <v>6.0306177372007304E-3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1.8930617737200731E-2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0.29660338416129001</v>
      </c>
      <c r="E29" s="10">
        <f t="shared" si="18"/>
        <v>-7.9731990794482703</v>
      </c>
      <c r="F29" s="7" t="s">
        <v>83</v>
      </c>
      <c r="G29" s="1">
        <v>4</v>
      </c>
      <c r="H29" s="9">
        <f t="shared" si="0"/>
        <v>0.29660338416129001</v>
      </c>
      <c r="I29" s="9">
        <f t="shared" si="1"/>
        <v>273.44660338416128</v>
      </c>
      <c r="J29" s="9">
        <f t="shared" si="2"/>
        <v>1.8113361292025527E-2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160.30273774737358</v>
      </c>
      <c r="P29" s="9">
        <f t="shared" si="5"/>
        <v>2.9036214049189959</v>
      </c>
      <c r="Q29" s="12">
        <f t="shared" si="6"/>
        <v>0.29036214049189962</v>
      </c>
      <c r="R29" s="9">
        <f t="shared" si="7"/>
        <v>4.0532094166666672</v>
      </c>
      <c r="S29" s="13">
        <f t="shared" si="8"/>
        <v>7.1637586574712822E-2</v>
      </c>
      <c r="T29" s="2">
        <f t="shared" si="9"/>
        <v>0.34</v>
      </c>
      <c r="U29" s="14">
        <f t="shared" si="10"/>
        <v>2.4356779435402362E-2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3.7256779435402364E-2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0.60086664550000002</v>
      </c>
      <c r="E30" s="10">
        <f t="shared" si="18"/>
        <v>0.29660338416129001</v>
      </c>
      <c r="F30" s="7" t="s">
        <v>83</v>
      </c>
      <c r="G30" s="1">
        <v>5</v>
      </c>
      <c r="H30" s="9">
        <f t="shared" si="0"/>
        <v>0.60086664550000002</v>
      </c>
      <c r="I30" s="9">
        <f t="shared" si="1"/>
        <v>273.75086664549997</v>
      </c>
      <c r="J30" s="9">
        <f t="shared" si="2"/>
        <v>1.8844598972196733E-2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149.52916052533186</v>
      </c>
      <c r="O30" s="9">
        <f t="shared" si="19"/>
        <v>48.402049983789396</v>
      </c>
      <c r="P30" s="9">
        <f t="shared" si="5"/>
        <v>0.91211722137673257</v>
      </c>
      <c r="Q30" s="12">
        <f t="shared" si="6"/>
        <v>9.1211722137673257E-2</v>
      </c>
      <c r="R30" s="9">
        <f t="shared" si="7"/>
        <v>4.0532094166666672</v>
      </c>
      <c r="S30" s="13">
        <f t="shared" si="8"/>
        <v>2.2503579943985517E-2</v>
      </c>
      <c r="T30" s="2">
        <f t="shared" si="9"/>
        <v>0.34</v>
      </c>
      <c r="U30" s="14">
        <f t="shared" si="10"/>
        <v>7.6512171809550765E-3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2.0551217180955077E-2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6.9719749643548399</v>
      </c>
      <c r="E31" s="10">
        <f t="shared" si="18"/>
        <v>0.60086664550000002</v>
      </c>
      <c r="F31" s="7" t="s">
        <v>85</v>
      </c>
      <c r="G31" s="1">
        <v>6</v>
      </c>
      <c r="H31" s="9">
        <f t="shared" si="0"/>
        <v>6.9719749643548399</v>
      </c>
      <c r="I31" s="9">
        <f t="shared" si="1"/>
        <v>280.12197496435482</v>
      </c>
      <c r="J31" s="9">
        <f t="shared" si="2"/>
        <v>4.2316972717554135E-2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88.022026929079331</v>
      </c>
      <c r="P31" s="9">
        <f t="shared" si="5"/>
        <v>3.7248257121016657</v>
      </c>
      <c r="Q31" s="12">
        <f t="shared" si="6"/>
        <v>0.37248257121016659</v>
      </c>
      <c r="R31" s="9">
        <f t="shared" si="7"/>
        <v>4.0532094166666672</v>
      </c>
      <c r="S31" s="13">
        <f t="shared" si="8"/>
        <v>9.18981806561808E-2</v>
      </c>
      <c r="T31" s="2">
        <f t="shared" si="9"/>
        <v>0.34</v>
      </c>
      <c r="U31" s="14">
        <f t="shared" si="10"/>
        <v>3.1245381423101473E-2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4.4145381423101475E-2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10.3291510442667</v>
      </c>
      <c r="E32" s="10">
        <f t="shared" si="18"/>
        <v>6.9719749643548399</v>
      </c>
      <c r="F32" s="7" t="s">
        <v>83</v>
      </c>
      <c r="G32" s="1">
        <v>7</v>
      </c>
      <c r="H32" s="9">
        <f t="shared" si="0"/>
        <v>10.3291510442667</v>
      </c>
      <c r="I32" s="9">
        <f t="shared" si="1"/>
        <v>283.4791510442667</v>
      </c>
      <c r="J32" s="9">
        <f t="shared" si="2"/>
        <v>6.3868868681218785E-2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124.82929538364432</v>
      </c>
      <c r="P32" s="9">
        <f t="shared" si="5"/>
        <v>7.9727058744270494</v>
      </c>
      <c r="Q32" s="12">
        <f t="shared" si="6"/>
        <v>0.79727058744270496</v>
      </c>
      <c r="R32" s="9">
        <f t="shared" si="7"/>
        <v>4.0532094166666672</v>
      </c>
      <c r="S32" s="13">
        <f t="shared" si="8"/>
        <v>0.19670105969959356</v>
      </c>
      <c r="T32" s="2">
        <f t="shared" si="9"/>
        <v>0.34</v>
      </c>
      <c r="U32" s="14">
        <f t="shared" si="10"/>
        <v>6.6878360297861816E-2</v>
      </c>
      <c r="V32" s="13"/>
      <c r="W32" s="2"/>
      <c r="X32" s="14"/>
      <c r="Y32" s="2">
        <v>0.02</v>
      </c>
      <c r="Z32" s="2">
        <v>0.63</v>
      </c>
      <c r="AA32" s="2">
        <f t="shared" si="11"/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 t="shared" si="12"/>
        <v>2.9999999999999997E-4</v>
      </c>
      <c r="AQ32" s="1">
        <f t="shared" si="13"/>
        <v>7.9778360297861811E-2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13.8839117477419</v>
      </c>
      <c r="E33" s="10">
        <f t="shared" si="18"/>
        <v>10.3291510442667</v>
      </c>
      <c r="F33" s="7" t="s">
        <v>83</v>
      </c>
      <c r="G33" s="1">
        <v>8</v>
      </c>
      <c r="H33" s="9">
        <f t="shared" si="0"/>
        <v>13.8839117477419</v>
      </c>
      <c r="I33" s="9">
        <f t="shared" si="1"/>
        <v>287.03391174774185</v>
      </c>
      <c r="J33" s="9">
        <f t="shared" si="2"/>
        <v>9.7729836143104959E-2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157.38868367588395</v>
      </c>
      <c r="P33" s="9">
        <f t="shared" si="5"/>
        <v>15.381570266423116</v>
      </c>
      <c r="Q33" s="12">
        <f t="shared" si="6"/>
        <v>1.5381570266423117</v>
      </c>
      <c r="R33" s="9">
        <f t="shared" si="7"/>
        <v>4.0532094166666672</v>
      </c>
      <c r="S33" s="13">
        <f t="shared" si="8"/>
        <v>0.37949113122984945</v>
      </c>
      <c r="T33" s="2">
        <f t="shared" si="9"/>
        <v>0.34</v>
      </c>
      <c r="U33" s="14">
        <f t="shared" si="10"/>
        <v>0.12902698461814882</v>
      </c>
      <c r="V33" s="13"/>
      <c r="W33" s="2"/>
      <c r="X33" s="14"/>
      <c r="Y33" s="2">
        <v>0.02</v>
      </c>
      <c r="Z33" s="2">
        <v>0.63</v>
      </c>
      <c r="AA33" s="2">
        <f t="shared" si="11"/>
        <v>1.26E-2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0.01</v>
      </c>
      <c r="AO33" s="2">
        <v>0.03</v>
      </c>
      <c r="AP33" s="2">
        <f t="shared" si="12"/>
        <v>2.9999999999999997E-4</v>
      </c>
      <c r="AQ33" s="1">
        <f t="shared" si="13"/>
        <v>0.14192698461814882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12.741296673161299</v>
      </c>
      <c r="E34" s="10">
        <f t="shared" si="18"/>
        <v>13.8839117477419</v>
      </c>
      <c r="F34" s="7" t="s">
        <v>83</v>
      </c>
      <c r="G34" s="1">
        <v>9</v>
      </c>
      <c r="H34" s="9">
        <f t="shared" si="0"/>
        <v>12.741296673161299</v>
      </c>
      <c r="I34" s="9">
        <f t="shared" si="1"/>
        <v>285.89129667316126</v>
      </c>
      <c r="J34" s="9">
        <f t="shared" si="2"/>
        <v>8.533897670355646E-2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182.5392075761275</v>
      </c>
      <c r="P34" s="9">
        <f t="shared" si="5"/>
        <v>15.577709182824801</v>
      </c>
      <c r="Q34" s="12">
        <f t="shared" si="6"/>
        <v>1.5577709182824802</v>
      </c>
      <c r="R34" s="9">
        <f t="shared" si="7"/>
        <v>4.0532094166666672</v>
      </c>
      <c r="S34" s="13">
        <f t="shared" si="8"/>
        <v>0.38433023269830968</v>
      </c>
      <c r="T34" s="2">
        <f t="shared" si="9"/>
        <v>0.34</v>
      </c>
      <c r="U34" s="14">
        <f t="shared" si="10"/>
        <v>0.13067227911742529</v>
      </c>
      <c r="V34" s="13"/>
      <c r="W34" s="2"/>
      <c r="X34" s="14"/>
      <c r="Y34" s="2">
        <v>0.02</v>
      </c>
      <c r="Z34" s="2">
        <v>0.63</v>
      </c>
      <c r="AA34" s="2">
        <f t="shared" si="11"/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 t="shared" si="12"/>
        <v>2.9999999999999997E-4</v>
      </c>
      <c r="AQ34" s="1">
        <f t="shared" si="13"/>
        <v>0.14357227911742529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7.90560844373333</v>
      </c>
      <c r="E35" s="10">
        <f t="shared" si="18"/>
        <v>12.741296673161299</v>
      </c>
      <c r="F35" s="7" t="s">
        <v>83</v>
      </c>
      <c r="G35" s="1">
        <v>10</v>
      </c>
      <c r="H35" s="9">
        <f t="shared" si="0"/>
        <v>7.90560844373333</v>
      </c>
      <c r="I35" s="9">
        <f t="shared" si="1"/>
        <v>281.05560844373332</v>
      </c>
      <c r="J35" s="9">
        <f t="shared" si="2"/>
        <v>4.7496398454556082E-2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207.49359255996936</v>
      </c>
      <c r="P35" s="9">
        <f t="shared" si="5"/>
        <v>9.8551983489956179</v>
      </c>
      <c r="Q35" s="12">
        <f t="shared" si="6"/>
        <v>0.98551983489956185</v>
      </c>
      <c r="R35" s="9">
        <f t="shared" si="7"/>
        <v>4.0532094166666672</v>
      </c>
      <c r="S35" s="13">
        <f t="shared" si="8"/>
        <v>0.24314555049811537</v>
      </c>
      <c r="T35" s="2">
        <f t="shared" si="9"/>
        <v>0.34</v>
      </c>
      <c r="U35" s="14">
        <f t="shared" si="10"/>
        <v>8.2669487169359235E-2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9.556948716935923E-2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2.2312834501612899</v>
      </c>
      <c r="E36" s="10">
        <f t="shared" si="18"/>
        <v>7.90560844373333</v>
      </c>
      <c r="F36" s="7" t="s">
        <v>83</v>
      </c>
      <c r="G36" s="1">
        <v>11</v>
      </c>
      <c r="H36" s="9">
        <f t="shared" si="0"/>
        <v>2.2312834501612899</v>
      </c>
      <c r="I36" s="9">
        <f t="shared" si="1"/>
        <v>275.38128345016128</v>
      </c>
      <c r="J36" s="9">
        <f t="shared" si="2"/>
        <v>2.3261739206050965E-2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187.75647450042504</v>
      </c>
      <c r="O36" s="9">
        <f t="shared" si="19"/>
        <v>50.414013877215353</v>
      </c>
      <c r="P36" s="9">
        <f t="shared" si="5"/>
        <v>1.1727176431420179</v>
      </c>
      <c r="Q36" s="12">
        <f t="shared" si="6"/>
        <v>0.11727176431420179</v>
      </c>
      <c r="R36" s="9">
        <f t="shared" si="7"/>
        <v>4.0532094166666672</v>
      </c>
      <c r="S36" s="13">
        <f t="shared" si="8"/>
        <v>2.8933063224412747E-2</v>
      </c>
      <c r="T36" s="2">
        <f t="shared" si="9"/>
        <v>0.34</v>
      </c>
      <c r="U36" s="14">
        <f t="shared" si="10"/>
        <v>9.8372414963003342E-3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2.2737241496300332E-2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-0.17242179366666699</v>
      </c>
      <c r="E37" s="10">
        <f t="shared" si="18"/>
        <v>2.2312834501612899</v>
      </c>
      <c r="F37" s="7" t="s">
        <v>85</v>
      </c>
      <c r="G37" s="1">
        <v>12</v>
      </c>
      <c r="H37" s="9">
        <f t="shared" si="0"/>
        <v>-0.17242179366666699</v>
      </c>
      <c r="I37" s="9">
        <f t="shared" si="1"/>
        <v>272.97757820633331</v>
      </c>
      <c r="J37" s="9">
        <f t="shared" si="2"/>
        <v>1.7038397010816348E-2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89.773390400739999</v>
      </c>
      <c r="P37" s="9">
        <f t="shared" si="5"/>
        <v>1.5295946666548175</v>
      </c>
      <c r="Q37" s="12">
        <f t="shared" si="6"/>
        <v>0.15295946666548177</v>
      </c>
      <c r="R37" s="9">
        <f t="shared" si="7"/>
        <v>4.0532094166666672</v>
      </c>
      <c r="S37" s="13">
        <f t="shared" si="8"/>
        <v>3.7737864230877723E-2</v>
      </c>
      <c r="T37" s="2">
        <f t="shared" si="9"/>
        <v>0.34</v>
      </c>
      <c r="U37" s="14">
        <f t="shared" si="10"/>
        <v>1.2830873838498427E-2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2.5730873838498425E-2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-9.2336606762257993</v>
      </c>
      <c r="E38" s="10">
        <f t="shared" si="18"/>
        <v>-0.17242179366666699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-2.3066070033871</v>
      </c>
      <c r="E42" s="7"/>
      <c r="F42" s="7"/>
      <c r="G42" s="1">
        <v>1</v>
      </c>
      <c r="H42" s="9">
        <f t="shared" ref="H42:H53" si="20">E43</f>
        <v>-2.3066070033871</v>
      </c>
      <c r="I42" s="9">
        <f t="shared" ref="I42:I53" si="21">H42+273.15</f>
        <v>270.84339299661286</v>
      </c>
      <c r="J42" s="9">
        <f t="shared" ref="J42:J53" si="22">EXP(($C$15*(I42-$C$13))/($C$16*I42*$C$13))</f>
        <v>1.2863670667796048E-2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0.7571074167414712</v>
      </c>
      <c r="Q42" s="12">
        <f t="shared" ref="Q42:Q53" si="26">P42*$B$44</f>
        <v>0.18170578001795307</v>
      </c>
      <c r="R42" s="9">
        <f t="shared" ref="R42:R53" si="27">L42*$B$44</f>
        <v>14.125500000000001</v>
      </c>
      <c r="S42" s="13">
        <f t="shared" ref="S42:S53" si="28">Q42/R42</f>
        <v>1.2863670667796047E-2</v>
      </c>
      <c r="T42" s="2">
        <f t="shared" ref="T42:T53" si="29">$B$43/100</f>
        <v>0.43</v>
      </c>
      <c r="U42" s="14">
        <f t="shared" ref="U42:U53" si="30">S42*T42</f>
        <v>5.5313783871522998E-3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1.3951378387152298E-2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125024.41666666667</v>
      </c>
      <c r="AU42" s="1">
        <f t="shared" ref="AU42:AU53" si="38">AT42*10000*AS42*0.67*AR42*AQ42</f>
        <v>383903552.78065675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-6.5414198174838702</v>
      </c>
      <c r="E43" s="10">
        <f t="shared" ref="E43:E54" si="39">D42</f>
        <v>-2.3066070033871</v>
      </c>
      <c r="F43" s="7" t="s">
        <v>83</v>
      </c>
      <c r="G43" s="1">
        <v>2</v>
      </c>
      <c r="H43" s="9">
        <f t="shared" si="20"/>
        <v>-6.5414198174838702</v>
      </c>
      <c r="I43" s="9">
        <f t="shared" si="21"/>
        <v>266.60858018251611</v>
      </c>
      <c r="J43" s="9">
        <f t="shared" si="22"/>
        <v>7.267256397664147E-3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116.95539258325853</v>
      </c>
      <c r="P43" s="9">
        <f t="shared" si="25"/>
        <v>0.84994482499200752</v>
      </c>
      <c r="Q43" s="12">
        <f t="shared" si="26"/>
        <v>0.2039867579980818</v>
      </c>
      <c r="R43" s="9">
        <f t="shared" si="27"/>
        <v>14.125500000000001</v>
      </c>
      <c r="S43" s="13">
        <f t="shared" si="28"/>
        <v>1.4441029202370309E-2</v>
      </c>
      <c r="T43" s="2">
        <f t="shared" si="29"/>
        <v>0.43</v>
      </c>
      <c r="U43" s="14">
        <f t="shared" si="30"/>
        <v>6.2096425570192324E-3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1.4629642557019231E-2</v>
      </c>
      <c r="AR43" s="9">
        <f t="shared" si="35"/>
        <v>136.875</v>
      </c>
      <c r="AS43" s="1">
        <f t="shared" si="36"/>
        <v>0.24</v>
      </c>
      <c r="AT43" s="1">
        <f t="shared" si="37"/>
        <v>125024.41666666667</v>
      </c>
      <c r="AU43" s="1">
        <f t="shared" si="38"/>
        <v>402567516.82133728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-7.9731990794482703</v>
      </c>
      <c r="E44" s="10">
        <f t="shared" si="39"/>
        <v>-6.5414198174838702</v>
      </c>
      <c r="F44" s="7" t="s">
        <v>83</v>
      </c>
      <c r="G44" s="1">
        <v>3</v>
      </c>
      <c r="H44" s="9">
        <f t="shared" si="20"/>
        <v>-7.9731990794482703</v>
      </c>
      <c r="I44" s="9">
        <f t="shared" si="21"/>
        <v>265.17680092055173</v>
      </c>
      <c r="J44" s="9">
        <f t="shared" si="22"/>
        <v>5.9666764336702054E-3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174.96169775826652</v>
      </c>
      <c r="P44" s="9">
        <f t="shared" si="25"/>
        <v>1.0439398388091781</v>
      </c>
      <c r="Q44" s="12">
        <f t="shared" si="26"/>
        <v>0.25054556131420275</v>
      </c>
      <c r="R44" s="9">
        <f t="shared" si="27"/>
        <v>14.125500000000001</v>
      </c>
      <c r="S44" s="13">
        <f t="shared" si="28"/>
        <v>1.7737110991766857E-2</v>
      </c>
      <c r="T44" s="2">
        <f t="shared" si="29"/>
        <v>0.43</v>
      </c>
      <c r="U44" s="14">
        <f t="shared" si="30"/>
        <v>7.6269577264597484E-3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1.6046957726459747E-2</v>
      </c>
      <c r="AR44" s="9">
        <f t="shared" si="35"/>
        <v>136.875</v>
      </c>
      <c r="AS44" s="1">
        <f t="shared" si="36"/>
        <v>0.24</v>
      </c>
      <c r="AT44" s="1">
        <f t="shared" si="37"/>
        <v>125024.41666666667</v>
      </c>
      <c r="AU44" s="1">
        <f t="shared" si="38"/>
        <v>441568131.23082107</v>
      </c>
    </row>
    <row r="45" spans="1:48" x14ac:dyDescent="0.15">
      <c r="C45" s="7">
        <v>3</v>
      </c>
      <c r="D45" s="8">
        <v>0.29660338416129001</v>
      </c>
      <c r="E45" s="10">
        <f t="shared" si="39"/>
        <v>-7.9731990794482703</v>
      </c>
      <c r="F45" s="7" t="s">
        <v>83</v>
      </c>
      <c r="G45" s="1">
        <v>4</v>
      </c>
      <c r="H45" s="9">
        <f t="shared" si="20"/>
        <v>0.29660338416129001</v>
      </c>
      <c r="I45" s="9">
        <f t="shared" si="21"/>
        <v>273.44660338416128</v>
      </c>
      <c r="J45" s="9">
        <f t="shared" si="22"/>
        <v>1.8113361292025527E-2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232.77400791945738</v>
      </c>
      <c r="P45" s="9">
        <f t="shared" si="25"/>
        <v>4.216319704837943</v>
      </c>
      <c r="Q45" s="12">
        <f t="shared" si="26"/>
        <v>1.0119167291611062</v>
      </c>
      <c r="R45" s="9">
        <f t="shared" si="27"/>
        <v>14.125500000000001</v>
      </c>
      <c r="S45" s="13">
        <f t="shared" si="28"/>
        <v>7.1637586574712836E-2</v>
      </c>
      <c r="T45" s="2">
        <f t="shared" si="29"/>
        <v>0.43</v>
      </c>
      <c r="U45" s="14">
        <f t="shared" si="30"/>
        <v>3.0804162227126518E-2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3.9224162227126519E-2</v>
      </c>
      <c r="AR45" s="9">
        <f t="shared" si="35"/>
        <v>136.875</v>
      </c>
      <c r="AS45" s="1">
        <f t="shared" si="36"/>
        <v>0.24</v>
      </c>
      <c r="AT45" s="1">
        <f t="shared" si="37"/>
        <v>125024.41666666667</v>
      </c>
      <c r="AU45" s="1">
        <f t="shared" si="38"/>
        <v>1079341038.2809029</v>
      </c>
    </row>
    <row r="46" spans="1:48" x14ac:dyDescent="0.15">
      <c r="C46" s="7">
        <v>4</v>
      </c>
      <c r="D46" s="8">
        <v>0.60086664550000002</v>
      </c>
      <c r="E46" s="10">
        <f t="shared" si="39"/>
        <v>0.29660338416129001</v>
      </c>
      <c r="F46" s="7" t="s">
        <v>83</v>
      </c>
      <c r="G46" s="1">
        <v>5</v>
      </c>
      <c r="H46" s="9">
        <f t="shared" si="20"/>
        <v>0.60086664550000002</v>
      </c>
      <c r="I46" s="9">
        <f t="shared" si="21"/>
        <v>273.75086664549997</v>
      </c>
      <c r="J46" s="9">
        <f t="shared" si="22"/>
        <v>1.8844598972196733E-2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217.12980380388845</v>
      </c>
      <c r="O46" s="9">
        <f t="shared" si="40"/>
        <v>70.284134410731014</v>
      </c>
      <c r="P46" s="9">
        <f t="shared" si="25"/>
        <v>1.3244763270781987</v>
      </c>
      <c r="Q46" s="12">
        <f t="shared" si="26"/>
        <v>0.31787431849876768</v>
      </c>
      <c r="R46" s="9">
        <f t="shared" si="27"/>
        <v>14.125500000000001</v>
      </c>
      <c r="S46" s="13">
        <f t="shared" si="28"/>
        <v>2.2503579943985535E-2</v>
      </c>
      <c r="T46" s="2">
        <f t="shared" si="29"/>
        <v>0.43</v>
      </c>
      <c r="U46" s="14">
        <f t="shared" si="30"/>
        <v>9.6765393759137806E-3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1.8096539375913781E-2</v>
      </c>
      <c r="AR46" s="9">
        <f t="shared" si="35"/>
        <v>136.875</v>
      </c>
      <c r="AS46" s="1">
        <f t="shared" si="36"/>
        <v>0.24</v>
      </c>
      <c r="AT46" s="1">
        <f t="shared" si="37"/>
        <v>125024.41666666667</v>
      </c>
      <c r="AU46" s="1">
        <f t="shared" si="38"/>
        <v>497966979.79649669</v>
      </c>
    </row>
    <row r="47" spans="1:48" x14ac:dyDescent="0.15">
      <c r="C47" s="7">
        <v>5</v>
      </c>
      <c r="D47" s="8">
        <v>6.9719749643548399</v>
      </c>
      <c r="E47" s="10">
        <f t="shared" si="39"/>
        <v>0.60086664550000002</v>
      </c>
      <c r="F47" s="7" t="s">
        <v>85</v>
      </c>
      <c r="G47" s="1">
        <v>6</v>
      </c>
      <c r="H47" s="9">
        <f t="shared" si="20"/>
        <v>6.9719749643548399</v>
      </c>
      <c r="I47" s="9">
        <f t="shared" si="21"/>
        <v>280.12197496435482</v>
      </c>
      <c r="J47" s="9">
        <f t="shared" si="22"/>
        <v>4.2316972717554135E-2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127.81590808365283</v>
      </c>
      <c r="P47" s="9">
        <f t="shared" si="25"/>
        <v>5.4087822952453442</v>
      </c>
      <c r="Q47" s="12">
        <f t="shared" si="26"/>
        <v>1.2981077508588825</v>
      </c>
      <c r="R47" s="9">
        <f t="shared" si="27"/>
        <v>14.125500000000001</v>
      </c>
      <c r="S47" s="13">
        <f t="shared" si="28"/>
        <v>9.1898180656180842E-2</v>
      </c>
      <c r="T47" s="2">
        <f t="shared" si="29"/>
        <v>0.43</v>
      </c>
      <c r="U47" s="14">
        <f t="shared" si="30"/>
        <v>3.951621768215776E-2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4.7936217682157757E-2</v>
      </c>
      <c r="AR47" s="9">
        <f t="shared" si="35"/>
        <v>136.875</v>
      </c>
      <c r="AS47" s="1">
        <f t="shared" si="36"/>
        <v>0.24</v>
      </c>
      <c r="AT47" s="1">
        <f t="shared" si="37"/>
        <v>125024.41666666667</v>
      </c>
      <c r="AU47" s="1">
        <f t="shared" si="38"/>
        <v>1319072837.4190149</v>
      </c>
    </row>
    <row r="48" spans="1:48" x14ac:dyDescent="0.15">
      <c r="C48" s="7">
        <v>6</v>
      </c>
      <c r="D48" s="8">
        <v>10.3291510442667</v>
      </c>
      <c r="E48" s="10">
        <f t="shared" si="39"/>
        <v>6.9719749643548399</v>
      </c>
      <c r="F48" s="7" t="s">
        <v>83</v>
      </c>
      <c r="G48" s="1">
        <v>7</v>
      </c>
      <c r="H48" s="9">
        <f t="shared" si="20"/>
        <v>10.3291510442667</v>
      </c>
      <c r="I48" s="9">
        <f t="shared" si="21"/>
        <v>283.4791510442667</v>
      </c>
      <c r="J48" s="9">
        <f t="shared" si="22"/>
        <v>6.3868868681218785E-2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181.2633757884075</v>
      </c>
      <c r="P48" s="9">
        <f t="shared" si="25"/>
        <v>11.577086744944211</v>
      </c>
      <c r="Q48" s="12">
        <f t="shared" si="26"/>
        <v>2.7785008187866103</v>
      </c>
      <c r="R48" s="9">
        <f t="shared" si="27"/>
        <v>14.125500000000001</v>
      </c>
      <c r="S48" s="13">
        <f t="shared" si="28"/>
        <v>0.19670105969959364</v>
      </c>
      <c r="T48" s="2">
        <f t="shared" si="29"/>
        <v>0.43</v>
      </c>
      <c r="U48" s="14">
        <f t="shared" si="30"/>
        <v>8.458145567082527E-2</v>
      </c>
      <c r="V48" s="13"/>
      <c r="W48" s="2"/>
      <c r="X48" s="14"/>
      <c r="Y48" s="2">
        <v>0.02</v>
      </c>
      <c r="Z48" s="2">
        <v>0.28999999999999998</v>
      </c>
      <c r="AA48" s="2">
        <f t="shared" si="31"/>
        <v>5.7999999999999996E-3</v>
      </c>
      <c r="AB48" s="2"/>
      <c r="AC48" s="2"/>
      <c r="AD48" s="2"/>
      <c r="AE48" s="13">
        <v>1E-3</v>
      </c>
      <c r="AF48" s="2">
        <v>0.02</v>
      </c>
      <c r="AG48" s="16">
        <f t="shared" si="32"/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 t="shared" si="33"/>
        <v>2.6000000000000003E-3</v>
      </c>
      <c r="AQ48" s="1">
        <f t="shared" si="34"/>
        <v>9.3001455670825281E-2</v>
      </c>
      <c r="AR48" s="9">
        <f t="shared" si="35"/>
        <v>136.875</v>
      </c>
      <c r="AS48" s="1">
        <f t="shared" si="36"/>
        <v>0.24</v>
      </c>
      <c r="AT48" s="1">
        <f t="shared" si="37"/>
        <v>125024.41666666667</v>
      </c>
      <c r="AU48" s="1">
        <f t="shared" si="38"/>
        <v>2559144211.7777915</v>
      </c>
    </row>
    <row r="49" spans="1:48" x14ac:dyDescent="0.15">
      <c r="C49" s="7">
        <v>7</v>
      </c>
      <c r="D49" s="8">
        <v>13.8839117477419</v>
      </c>
      <c r="E49" s="10">
        <f t="shared" si="39"/>
        <v>10.3291510442667</v>
      </c>
      <c r="F49" s="7" t="s">
        <v>83</v>
      </c>
      <c r="G49" s="1">
        <v>8</v>
      </c>
      <c r="H49" s="9">
        <f t="shared" si="20"/>
        <v>13.8839117477419</v>
      </c>
      <c r="I49" s="9">
        <f t="shared" si="21"/>
        <v>287.03391174774185</v>
      </c>
      <c r="J49" s="9">
        <f t="shared" si="22"/>
        <v>9.7729836143104959E-2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228.54253904346331</v>
      </c>
      <c r="P49" s="9">
        <f t="shared" si="25"/>
        <v>22.335424892446838</v>
      </c>
      <c r="Q49" s="12">
        <f t="shared" si="26"/>
        <v>5.3605019741872413</v>
      </c>
      <c r="R49" s="9">
        <f t="shared" si="27"/>
        <v>14.125500000000001</v>
      </c>
      <c r="S49" s="13">
        <f t="shared" si="28"/>
        <v>0.37949113122984962</v>
      </c>
      <c r="T49" s="2">
        <f t="shared" si="29"/>
        <v>0.43</v>
      </c>
      <c r="U49" s="14">
        <f t="shared" si="30"/>
        <v>0.16318118642883533</v>
      </c>
      <c r="V49" s="13"/>
      <c r="W49" s="2"/>
      <c r="X49" s="14"/>
      <c r="Y49" s="2">
        <v>0.02</v>
      </c>
      <c r="Z49" s="2">
        <v>0.28999999999999998</v>
      </c>
      <c r="AA49" s="2">
        <f t="shared" si="31"/>
        <v>5.7999999999999996E-3</v>
      </c>
      <c r="AB49" s="2"/>
      <c r="AC49" s="2"/>
      <c r="AD49" s="2"/>
      <c r="AE49" s="13">
        <v>1E-3</v>
      </c>
      <c r="AF49" s="2">
        <v>0.02</v>
      </c>
      <c r="AG49" s="16">
        <f t="shared" si="32"/>
        <v>2.0000000000000002E-5</v>
      </c>
      <c r="AH49" s="13"/>
      <c r="AI49" s="2"/>
      <c r="AJ49" s="14"/>
      <c r="AK49" s="2"/>
      <c r="AL49" s="2"/>
      <c r="AM49" s="2"/>
      <c r="AN49" s="2">
        <v>0.01</v>
      </c>
      <c r="AO49" s="2">
        <v>0.26</v>
      </c>
      <c r="AP49" s="2">
        <f t="shared" si="33"/>
        <v>2.6000000000000003E-3</v>
      </c>
      <c r="AQ49" s="1">
        <f t="shared" si="34"/>
        <v>0.17160118642883532</v>
      </c>
      <c r="AR49" s="9">
        <f t="shared" si="35"/>
        <v>136.875</v>
      </c>
      <c r="AS49" s="1">
        <f t="shared" si="36"/>
        <v>0.24</v>
      </c>
      <c r="AT49" s="1">
        <f t="shared" si="37"/>
        <v>125024.41666666667</v>
      </c>
      <c r="AU49" s="1">
        <f t="shared" si="38"/>
        <v>4721992573.2981663</v>
      </c>
    </row>
    <row r="50" spans="1:48" x14ac:dyDescent="0.15">
      <c r="C50" s="7">
        <v>8</v>
      </c>
      <c r="D50" s="8">
        <v>12.741296673161299</v>
      </c>
      <c r="E50" s="10">
        <f t="shared" si="39"/>
        <v>13.8839117477419</v>
      </c>
      <c r="F50" s="7" t="s">
        <v>83</v>
      </c>
      <c r="G50" s="1">
        <v>9</v>
      </c>
      <c r="H50" s="9">
        <f t="shared" si="20"/>
        <v>12.741296673161299</v>
      </c>
      <c r="I50" s="9">
        <f t="shared" si="21"/>
        <v>285.89129667316126</v>
      </c>
      <c r="J50" s="9">
        <f t="shared" si="22"/>
        <v>8.533897670355646E-2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265.06336415101646</v>
      </c>
      <c r="P50" s="9">
        <f t="shared" si="25"/>
        <v>22.620236258249896</v>
      </c>
      <c r="Q50" s="12">
        <f t="shared" si="26"/>
        <v>5.4288567019799752</v>
      </c>
      <c r="R50" s="9">
        <f t="shared" si="27"/>
        <v>14.125500000000001</v>
      </c>
      <c r="S50" s="13">
        <f t="shared" si="28"/>
        <v>0.38433023269830979</v>
      </c>
      <c r="T50" s="2">
        <f t="shared" si="29"/>
        <v>0.43</v>
      </c>
      <c r="U50" s="14">
        <f t="shared" si="30"/>
        <v>0.1652620000602732</v>
      </c>
      <c r="V50" s="13"/>
      <c r="W50" s="2"/>
      <c r="X50" s="14"/>
      <c r="Y50" s="2">
        <v>0.02</v>
      </c>
      <c r="Z50" s="2">
        <v>0.28999999999999998</v>
      </c>
      <c r="AA50" s="2">
        <f t="shared" si="31"/>
        <v>5.7999999999999996E-3</v>
      </c>
      <c r="AB50" s="2"/>
      <c r="AC50" s="2"/>
      <c r="AD50" s="2"/>
      <c r="AE50" s="13">
        <v>1E-3</v>
      </c>
      <c r="AF50" s="2">
        <v>0.02</v>
      </c>
      <c r="AG50" s="16">
        <f t="shared" si="32"/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 t="shared" si="33"/>
        <v>2.6000000000000003E-3</v>
      </c>
      <c r="AQ50" s="1">
        <f t="shared" si="34"/>
        <v>0.17368200006027318</v>
      </c>
      <c r="AR50" s="9">
        <f t="shared" si="35"/>
        <v>136.875</v>
      </c>
      <c r="AS50" s="1">
        <f t="shared" si="36"/>
        <v>0.24</v>
      </c>
      <c r="AT50" s="1">
        <f t="shared" si="37"/>
        <v>125024.41666666667</v>
      </c>
      <c r="AU50" s="1">
        <f t="shared" si="38"/>
        <v>4779250840.0884247</v>
      </c>
    </row>
    <row r="51" spans="1:48" x14ac:dyDescent="0.15">
      <c r="C51" s="7">
        <v>9</v>
      </c>
      <c r="D51" s="8">
        <v>7.90560844373333</v>
      </c>
      <c r="E51" s="10">
        <f t="shared" si="39"/>
        <v>12.741296673161299</v>
      </c>
      <c r="F51" s="7" t="s">
        <v>83</v>
      </c>
      <c r="G51" s="1">
        <v>10</v>
      </c>
      <c r="H51" s="9">
        <f t="shared" si="20"/>
        <v>7.90560844373333</v>
      </c>
      <c r="I51" s="9">
        <f t="shared" si="21"/>
        <v>281.05560844373332</v>
      </c>
      <c r="J51" s="9">
        <f t="shared" si="22"/>
        <v>4.7496398454556082E-2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301.29937789276653</v>
      </c>
      <c r="P51" s="9">
        <f t="shared" si="25"/>
        <v>14.310635306504706</v>
      </c>
      <c r="Q51" s="12">
        <f t="shared" si="26"/>
        <v>3.434552473561129</v>
      </c>
      <c r="R51" s="9">
        <f t="shared" si="27"/>
        <v>14.125500000000001</v>
      </c>
      <c r="S51" s="13">
        <f t="shared" si="28"/>
        <v>0.2431455504981154</v>
      </c>
      <c r="T51" s="2">
        <f t="shared" si="29"/>
        <v>0.43</v>
      </c>
      <c r="U51" s="14">
        <f t="shared" si="30"/>
        <v>0.10455258671418961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1E-3</v>
      </c>
      <c r="AF51" s="2">
        <v>0.02</v>
      </c>
      <c r="AG51" s="16">
        <f t="shared" si="32"/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0.11297258671418962</v>
      </c>
      <c r="AR51" s="9">
        <f t="shared" si="35"/>
        <v>136.875</v>
      </c>
      <c r="AS51" s="1">
        <f t="shared" si="36"/>
        <v>0.24</v>
      </c>
      <c r="AT51" s="1">
        <f t="shared" si="37"/>
        <v>125024.41666666667</v>
      </c>
      <c r="AU51" s="1">
        <f t="shared" si="38"/>
        <v>3108694797.2350745</v>
      </c>
    </row>
    <row r="52" spans="1:48" x14ac:dyDescent="0.15">
      <c r="C52" s="7">
        <v>10</v>
      </c>
      <c r="D52" s="8">
        <v>2.2312834501612899</v>
      </c>
      <c r="E52" s="10">
        <f t="shared" si="39"/>
        <v>7.90560844373333</v>
      </c>
      <c r="F52" s="7" t="s">
        <v>83</v>
      </c>
      <c r="G52" s="1">
        <v>11</v>
      </c>
      <c r="H52" s="9">
        <f t="shared" si="20"/>
        <v>2.2312834501612899</v>
      </c>
      <c r="I52" s="9">
        <f t="shared" si="21"/>
        <v>275.38128345016128</v>
      </c>
      <c r="J52" s="9">
        <f t="shared" si="22"/>
        <v>2.3261739206050965E-2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272.6393054569487</v>
      </c>
      <c r="O52" s="9">
        <f t="shared" si="40"/>
        <v>73.205687129313105</v>
      </c>
      <c r="P52" s="9">
        <f t="shared" si="25"/>
        <v>1.7028916024018432</v>
      </c>
      <c r="Q52" s="12">
        <f t="shared" si="26"/>
        <v>0.40869398457644235</v>
      </c>
      <c r="R52" s="9">
        <f t="shared" si="27"/>
        <v>14.125500000000001</v>
      </c>
      <c r="S52" s="13">
        <f t="shared" si="28"/>
        <v>2.8933063224412751E-2</v>
      </c>
      <c r="T52" s="2">
        <f t="shared" si="29"/>
        <v>0.43</v>
      </c>
      <c r="U52" s="14">
        <f t="shared" si="30"/>
        <v>1.2441217186497483E-2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2.0861217186497482E-2</v>
      </c>
      <c r="AR52" s="9">
        <f t="shared" si="35"/>
        <v>136.875</v>
      </c>
      <c r="AS52" s="1">
        <f t="shared" si="36"/>
        <v>0.24</v>
      </c>
      <c r="AT52" s="1">
        <f t="shared" si="37"/>
        <v>125024.41666666667</v>
      </c>
      <c r="AU52" s="1">
        <f t="shared" si="38"/>
        <v>574043307.47708893</v>
      </c>
    </row>
    <row r="53" spans="1:48" x14ac:dyDescent="0.15">
      <c r="C53" s="7">
        <v>11</v>
      </c>
      <c r="D53" s="8">
        <v>-0.17242179366666699</v>
      </c>
      <c r="E53" s="10">
        <f t="shared" si="39"/>
        <v>2.2312834501612899</v>
      </c>
      <c r="F53" s="7" t="s">
        <v>85</v>
      </c>
      <c r="G53" s="1">
        <v>12</v>
      </c>
      <c r="H53" s="9">
        <f t="shared" si="20"/>
        <v>-0.17242179366666699</v>
      </c>
      <c r="I53" s="9">
        <f t="shared" si="21"/>
        <v>272.97757820633331</v>
      </c>
      <c r="J53" s="9">
        <f t="shared" si="22"/>
        <v>1.7038397010816348E-2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130.35904552691125</v>
      </c>
      <c r="P53" s="9">
        <f t="shared" si="25"/>
        <v>2.2211091716385969</v>
      </c>
      <c r="Q53" s="12">
        <f t="shared" si="26"/>
        <v>0.5330662011932632</v>
      </c>
      <c r="R53" s="9">
        <f t="shared" si="27"/>
        <v>14.125500000000001</v>
      </c>
      <c r="S53" s="13">
        <f t="shared" si="28"/>
        <v>3.7737864230877716E-2</v>
      </c>
      <c r="T53" s="2">
        <f t="shared" si="29"/>
        <v>0.43</v>
      </c>
      <c r="U53" s="14">
        <f t="shared" si="30"/>
        <v>1.6227281619277417E-2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2.4647281619277414E-2</v>
      </c>
      <c r="AR53" s="9">
        <f t="shared" si="35"/>
        <v>136.875</v>
      </c>
      <c r="AS53" s="1">
        <f t="shared" si="36"/>
        <v>0.24</v>
      </c>
      <c r="AT53" s="1">
        <f t="shared" si="37"/>
        <v>125024.41666666667</v>
      </c>
      <c r="AU53" s="1">
        <f t="shared" si="38"/>
        <v>678225385.15187967</v>
      </c>
      <c r="AV53" s="1">
        <f>SUM(AU42:AU53)</f>
        <v>20545771171.357655</v>
      </c>
    </row>
    <row r="54" spans="1:48" x14ac:dyDescent="0.15">
      <c r="C54" s="7">
        <v>12</v>
      </c>
      <c r="D54" s="8">
        <v>-9.2336606762257993</v>
      </c>
      <c r="E54" s="10">
        <f t="shared" si="39"/>
        <v>-0.17242179366666699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-2.3066070033871</v>
      </c>
      <c r="E58" s="7"/>
      <c r="F58" s="7"/>
      <c r="G58" s="1">
        <v>1</v>
      </c>
      <c r="H58" s="9">
        <f t="shared" ref="H58:H69" si="41">E59</f>
        <v>-2.3066070033871</v>
      </c>
      <c r="I58" s="9">
        <f t="shared" ref="I58:I69" si="42">H58+273.15</f>
        <v>270.84339299661286</v>
      </c>
      <c r="J58" s="9">
        <f t="shared" ref="J58:J69" si="43">EXP(($C$15*(I58-$C$13))/($C$16*I58*$C$13))</f>
        <v>1.2863670667796048E-2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1.2833655436237858E-3</v>
      </c>
      <c r="Q58" s="12">
        <f t="shared" ref="Q58:Q69" si="47">P58*$B$60</f>
        <v>2.438394532885193E-4</v>
      </c>
      <c r="R58" s="9">
        <f t="shared" ref="R58:R69" si="48">L58*$B$60</f>
        <v>1.8955666666666669E-2</v>
      </c>
      <c r="S58" s="13">
        <f t="shared" ref="S58:S69" si="49">Q58/R58</f>
        <v>1.2863670667796047E-2</v>
      </c>
      <c r="T58" s="2">
        <f t="shared" ref="T58:T69" si="50">$B$59/100</f>
        <v>0.01</v>
      </c>
      <c r="U58" s="14">
        <f t="shared" ref="U58:U69" si="51">S58*T58</f>
        <v>1.2863670667796046E-4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1.2128636706677961E-2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50875</v>
      </c>
      <c r="AU58" s="1">
        <f t="shared" ref="AU58:AU69" si="58">AT58*10000*AS58*0.67*AR58*AQ58</f>
        <v>7836646.8406465594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-6.5414198174838702</v>
      </c>
      <c r="E59" s="10">
        <f t="shared" ref="E59:E70" si="59">D58</f>
        <v>-2.3066070033871</v>
      </c>
      <c r="F59" s="7" t="s">
        <v>83</v>
      </c>
      <c r="G59" s="1">
        <v>2</v>
      </c>
      <c r="H59" s="9">
        <f t="shared" si="41"/>
        <v>-6.5414198174838702</v>
      </c>
      <c r="I59" s="9">
        <f t="shared" si="42"/>
        <v>266.60858018251611</v>
      </c>
      <c r="J59" s="9">
        <f t="shared" si="43"/>
        <v>7.267256397664147E-3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0.19824996778970955</v>
      </c>
      <c r="P59" s="9">
        <f t="shared" si="46"/>
        <v>1.4407333467564777E-3</v>
      </c>
      <c r="Q59" s="12">
        <f t="shared" si="47"/>
        <v>2.7373933588373077E-4</v>
      </c>
      <c r="R59" s="9">
        <f t="shared" si="48"/>
        <v>1.8955666666666669E-2</v>
      </c>
      <c r="S59" s="13">
        <f t="shared" si="49"/>
        <v>1.4441029202370306E-2</v>
      </c>
      <c r="T59" s="2">
        <f t="shared" si="50"/>
        <v>0.01</v>
      </c>
      <c r="U59" s="14">
        <f t="shared" si="51"/>
        <v>1.4441029202370305E-4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1.2144410292023703E-2</v>
      </c>
      <c r="AR59" s="9">
        <f t="shared" si="55"/>
        <v>9.9766666666666666</v>
      </c>
      <c r="AS59" s="1">
        <f t="shared" si="56"/>
        <v>0.19</v>
      </c>
      <c r="AT59" s="1">
        <f t="shared" si="57"/>
        <v>50875</v>
      </c>
      <c r="AU59" s="1">
        <f t="shared" si="58"/>
        <v>7846838.5893776696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-7.9731990794482703</v>
      </c>
      <c r="E60" s="10">
        <f t="shared" si="59"/>
        <v>-6.5414198174838702</v>
      </c>
      <c r="F60" s="7" t="s">
        <v>83</v>
      </c>
      <c r="G60" s="1">
        <v>3</v>
      </c>
      <c r="H60" s="9">
        <f t="shared" si="41"/>
        <v>-7.9731990794482703</v>
      </c>
      <c r="I60" s="9">
        <f t="shared" si="42"/>
        <v>265.17680092055173</v>
      </c>
      <c r="J60" s="9">
        <f t="shared" si="43"/>
        <v>5.9666764336702054E-3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0.29657590110961973</v>
      </c>
      <c r="P60" s="9">
        <f t="shared" si="46"/>
        <v>1.7695724399452734E-3</v>
      </c>
      <c r="Q60" s="12">
        <f t="shared" si="47"/>
        <v>3.3621876358960197E-4</v>
      </c>
      <c r="R60" s="9">
        <f t="shared" si="48"/>
        <v>1.8955666666666669E-2</v>
      </c>
      <c r="S60" s="13">
        <f t="shared" si="49"/>
        <v>1.7737110991766857E-2</v>
      </c>
      <c r="T60" s="2">
        <f t="shared" si="50"/>
        <v>0.01</v>
      </c>
      <c r="U60" s="14">
        <f t="shared" si="51"/>
        <v>1.7737110991766856E-4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1.2177371109917668E-2</v>
      </c>
      <c r="AR60" s="9">
        <f t="shared" si="55"/>
        <v>9.9766666666666666</v>
      </c>
      <c r="AS60" s="1">
        <f t="shared" si="56"/>
        <v>0.19</v>
      </c>
      <c r="AT60" s="1">
        <f t="shared" si="57"/>
        <v>50875</v>
      </c>
      <c r="AU60" s="1">
        <f t="shared" si="58"/>
        <v>7868135.483304061</v>
      </c>
    </row>
    <row r="61" spans="1:48" x14ac:dyDescent="0.15">
      <c r="C61" s="7">
        <v>3</v>
      </c>
      <c r="D61" s="8">
        <v>0.29660338416129001</v>
      </c>
      <c r="E61" s="10">
        <f t="shared" si="59"/>
        <v>-7.9731990794482703</v>
      </c>
      <c r="F61" s="7" t="s">
        <v>83</v>
      </c>
      <c r="G61" s="1">
        <v>4</v>
      </c>
      <c r="H61" s="9">
        <f t="shared" si="41"/>
        <v>0.29660338416129001</v>
      </c>
      <c r="I61" s="9">
        <f t="shared" si="42"/>
        <v>273.44660338416128</v>
      </c>
      <c r="J61" s="9">
        <f t="shared" si="43"/>
        <v>1.8113361292025527E-2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0.3945729953363411</v>
      </c>
      <c r="P61" s="9">
        <f t="shared" si="46"/>
        <v>7.1470432206038499E-3</v>
      </c>
      <c r="Q61" s="12">
        <f t="shared" si="47"/>
        <v>1.3579382119147316E-3</v>
      </c>
      <c r="R61" s="9">
        <f t="shared" si="48"/>
        <v>1.8955666666666669E-2</v>
      </c>
      <c r="S61" s="13">
        <f t="shared" si="49"/>
        <v>7.1637586574712822E-2</v>
      </c>
      <c r="T61" s="2">
        <f t="shared" si="50"/>
        <v>0.01</v>
      </c>
      <c r="U61" s="14">
        <f t="shared" si="51"/>
        <v>7.1637586574712828E-4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1.2716375865747129E-2</v>
      </c>
      <c r="AR61" s="9">
        <f t="shared" si="55"/>
        <v>9.9766666666666666</v>
      </c>
      <c r="AS61" s="1">
        <f t="shared" si="56"/>
        <v>0.19</v>
      </c>
      <c r="AT61" s="1">
        <f t="shared" si="57"/>
        <v>50875</v>
      </c>
      <c r="AU61" s="1">
        <f t="shared" si="58"/>
        <v>8216401.3287587864</v>
      </c>
    </row>
    <row r="62" spans="1:48" x14ac:dyDescent="0.15">
      <c r="C62" s="7">
        <v>4</v>
      </c>
      <c r="D62" s="8">
        <v>0.60086664550000002</v>
      </c>
      <c r="E62" s="10">
        <f t="shared" si="59"/>
        <v>0.29660338416129001</v>
      </c>
      <c r="F62" s="7" t="s">
        <v>83</v>
      </c>
      <c r="G62" s="1">
        <v>5</v>
      </c>
      <c r="H62" s="9">
        <f t="shared" si="41"/>
        <v>0.60086664550000002</v>
      </c>
      <c r="I62" s="9">
        <f t="shared" si="42"/>
        <v>273.75086664549997</v>
      </c>
      <c r="J62" s="9">
        <f t="shared" si="43"/>
        <v>1.8844598972196733E-2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0.36805465450995045</v>
      </c>
      <c r="O62" s="9">
        <f t="shared" si="60"/>
        <v>0.11913796427245349</v>
      </c>
      <c r="P62" s="9">
        <f t="shared" si="46"/>
        <v>2.245107159078288E-3</v>
      </c>
      <c r="Q62" s="12">
        <f t="shared" si="47"/>
        <v>4.265703602248747E-4</v>
      </c>
      <c r="R62" s="9">
        <f t="shared" si="48"/>
        <v>1.8955666666666669E-2</v>
      </c>
      <c r="S62" s="13">
        <f t="shared" si="49"/>
        <v>2.2503579943985507E-2</v>
      </c>
      <c r="T62" s="2">
        <f t="shared" si="50"/>
        <v>0.01</v>
      </c>
      <c r="U62" s="14">
        <f t="shared" si="51"/>
        <v>2.2503579943985508E-4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1.2225035799439855E-2</v>
      </c>
      <c r="AR62" s="9">
        <f t="shared" si="55"/>
        <v>9.9766666666666666</v>
      </c>
      <c r="AS62" s="1">
        <f t="shared" si="56"/>
        <v>0.19</v>
      </c>
      <c r="AT62" s="1">
        <f t="shared" si="57"/>
        <v>50875</v>
      </c>
      <c r="AU62" s="1">
        <f t="shared" si="58"/>
        <v>7898932.9544121521</v>
      </c>
    </row>
    <row r="63" spans="1:48" x14ac:dyDescent="0.15">
      <c r="C63" s="7">
        <v>5</v>
      </c>
      <c r="D63" s="8">
        <v>6.9719749643548399</v>
      </c>
      <c r="E63" s="10">
        <f t="shared" si="59"/>
        <v>0.60086664550000002</v>
      </c>
      <c r="F63" s="7" t="s">
        <v>85</v>
      </c>
      <c r="G63" s="1">
        <v>6</v>
      </c>
      <c r="H63" s="9">
        <f t="shared" si="41"/>
        <v>6.9719749643548399</v>
      </c>
      <c r="I63" s="9">
        <f t="shared" si="42"/>
        <v>280.12197496435482</v>
      </c>
      <c r="J63" s="9">
        <f t="shared" si="43"/>
        <v>4.2316972717554135E-2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0.21665952378004188</v>
      </c>
      <c r="P63" s="9">
        <f t="shared" si="46"/>
        <v>9.1683751567983047E-3</v>
      </c>
      <c r="Q63" s="12">
        <f t="shared" si="47"/>
        <v>1.7419912797916779E-3</v>
      </c>
      <c r="R63" s="9">
        <f t="shared" si="48"/>
        <v>1.8955666666666669E-2</v>
      </c>
      <c r="S63" s="13">
        <f t="shared" si="49"/>
        <v>9.1898180656180786E-2</v>
      </c>
      <c r="T63" s="2">
        <f t="shared" si="50"/>
        <v>0.01</v>
      </c>
      <c r="U63" s="14">
        <f t="shared" si="51"/>
        <v>9.1898180656180793E-4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1.2918981806561808E-2</v>
      </c>
      <c r="AR63" s="9">
        <f t="shared" si="55"/>
        <v>9.9766666666666666</v>
      </c>
      <c r="AS63" s="1">
        <f t="shared" si="56"/>
        <v>0.19</v>
      </c>
      <c r="AT63" s="1">
        <f t="shared" si="57"/>
        <v>50875</v>
      </c>
      <c r="AU63" s="1">
        <f t="shared" si="58"/>
        <v>8347310.6176079921</v>
      </c>
    </row>
    <row r="64" spans="1:48" x14ac:dyDescent="0.15">
      <c r="C64" s="7">
        <v>6</v>
      </c>
      <c r="D64" s="8">
        <v>10.3291510442667</v>
      </c>
      <c r="E64" s="10">
        <f t="shared" si="59"/>
        <v>6.9719749643548399</v>
      </c>
      <c r="F64" s="7" t="s">
        <v>83</v>
      </c>
      <c r="G64" s="1">
        <v>7</v>
      </c>
      <c r="H64" s="9">
        <f t="shared" si="41"/>
        <v>10.3291510442667</v>
      </c>
      <c r="I64" s="9">
        <f t="shared" si="42"/>
        <v>283.4791510442667</v>
      </c>
      <c r="J64" s="9">
        <f t="shared" si="43"/>
        <v>6.3868868681218785E-2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0.30725781528991025</v>
      </c>
      <c r="P64" s="9">
        <f t="shared" si="46"/>
        <v>1.9624209056029455E-2</v>
      </c>
      <c r="Q64" s="12">
        <f t="shared" si="47"/>
        <v>3.7285997206455966E-3</v>
      </c>
      <c r="R64" s="9">
        <f t="shared" si="48"/>
        <v>1.8955666666666669E-2</v>
      </c>
      <c r="S64" s="13">
        <f t="shared" si="49"/>
        <v>0.19670105969959359</v>
      </c>
      <c r="T64" s="2">
        <f t="shared" si="50"/>
        <v>0.01</v>
      </c>
      <c r="U64" s="14">
        <f t="shared" si="51"/>
        <v>1.9670105969959361E-3</v>
      </c>
      <c r="V64" s="13"/>
      <c r="W64" s="2"/>
      <c r="X64" s="14"/>
      <c r="Y64" s="2">
        <v>0.02</v>
      </c>
      <c r="Z64" s="2">
        <v>0.21</v>
      </c>
      <c r="AA64" s="2">
        <f t="shared" si="52"/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 t="shared" si="53"/>
        <v>7.8000000000000005E-3</v>
      </c>
      <c r="AQ64" s="1">
        <f t="shared" si="54"/>
        <v>1.3967010596995937E-2</v>
      </c>
      <c r="AR64" s="9">
        <f t="shared" si="55"/>
        <v>9.9766666666666666</v>
      </c>
      <c r="AS64" s="1">
        <f t="shared" si="56"/>
        <v>0.19</v>
      </c>
      <c r="AT64" s="1">
        <f t="shared" si="57"/>
        <v>50875</v>
      </c>
      <c r="AU64" s="1">
        <f t="shared" si="58"/>
        <v>9024470.9372785613</v>
      </c>
    </row>
    <row r="65" spans="1:48" x14ac:dyDescent="0.15">
      <c r="C65" s="7">
        <v>7</v>
      </c>
      <c r="D65" s="8">
        <v>13.8839117477419</v>
      </c>
      <c r="E65" s="10">
        <f t="shared" si="59"/>
        <v>10.3291510442667</v>
      </c>
      <c r="F65" s="7" t="s">
        <v>83</v>
      </c>
      <c r="G65" s="1">
        <v>8</v>
      </c>
      <c r="H65" s="9">
        <f t="shared" si="41"/>
        <v>13.8839117477419</v>
      </c>
      <c r="I65" s="9">
        <f t="shared" si="42"/>
        <v>287.03391174774185</v>
      </c>
      <c r="J65" s="9">
        <f t="shared" si="43"/>
        <v>9.7729836143104959E-2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0.38740027290054746</v>
      </c>
      <c r="P65" s="9">
        <f t="shared" si="46"/>
        <v>3.7860565192364651E-2</v>
      </c>
      <c r="Q65" s="12">
        <f t="shared" si="47"/>
        <v>7.1935073865492839E-3</v>
      </c>
      <c r="R65" s="9">
        <f t="shared" si="48"/>
        <v>1.8955666666666669E-2</v>
      </c>
      <c r="S65" s="13">
        <f t="shared" si="49"/>
        <v>0.37949113122984945</v>
      </c>
      <c r="T65" s="2">
        <f t="shared" si="50"/>
        <v>0.01</v>
      </c>
      <c r="U65" s="14">
        <f t="shared" si="51"/>
        <v>3.7949113122984946E-3</v>
      </c>
      <c r="V65" s="13"/>
      <c r="W65" s="2"/>
      <c r="X65" s="14"/>
      <c r="Y65" s="2">
        <v>0.02</v>
      </c>
      <c r="Z65" s="2">
        <v>0.21</v>
      </c>
      <c r="AA65" s="2">
        <f t="shared" si="52"/>
        <v>4.1999999999999997E-3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0.01</v>
      </c>
      <c r="AO65" s="2">
        <v>0.78</v>
      </c>
      <c r="AP65" s="2">
        <f t="shared" si="53"/>
        <v>7.8000000000000005E-3</v>
      </c>
      <c r="AQ65" s="1">
        <f t="shared" si="54"/>
        <v>1.5794911312298494E-2</v>
      </c>
      <c r="AR65" s="9">
        <f t="shared" si="55"/>
        <v>9.9766666666666666</v>
      </c>
      <c r="AS65" s="1">
        <f t="shared" si="56"/>
        <v>0.19</v>
      </c>
      <c r="AT65" s="1">
        <f t="shared" si="57"/>
        <v>50875</v>
      </c>
      <c r="AU65" s="1">
        <f t="shared" si="58"/>
        <v>10205528.026547655</v>
      </c>
    </row>
    <row r="66" spans="1:48" x14ac:dyDescent="0.15">
      <c r="C66" s="7">
        <v>8</v>
      </c>
      <c r="D66" s="8">
        <v>12.741296673161299</v>
      </c>
      <c r="E66" s="10">
        <f t="shared" si="59"/>
        <v>13.8839117477419</v>
      </c>
      <c r="F66" s="7" t="s">
        <v>83</v>
      </c>
      <c r="G66" s="1">
        <v>9</v>
      </c>
      <c r="H66" s="9">
        <f t="shared" si="41"/>
        <v>12.741296673161299</v>
      </c>
      <c r="I66" s="9">
        <f t="shared" si="42"/>
        <v>285.89129667316126</v>
      </c>
      <c r="J66" s="9">
        <f t="shared" si="43"/>
        <v>8.533897670355646E-2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0.44930637437484949</v>
      </c>
      <c r="P66" s="9">
        <f t="shared" si="46"/>
        <v>3.8343346215534702E-2</v>
      </c>
      <c r="Q66" s="12">
        <f t="shared" si="47"/>
        <v>7.2852357809515935E-3</v>
      </c>
      <c r="R66" s="9">
        <f t="shared" si="48"/>
        <v>1.8955666666666669E-2</v>
      </c>
      <c r="S66" s="13">
        <f t="shared" si="49"/>
        <v>0.38433023269830968</v>
      </c>
      <c r="T66" s="2">
        <f t="shared" si="50"/>
        <v>0.01</v>
      </c>
      <c r="U66" s="14">
        <f t="shared" si="51"/>
        <v>3.8433023269830971E-3</v>
      </c>
      <c r="V66" s="13"/>
      <c r="W66" s="2"/>
      <c r="X66" s="14"/>
      <c r="Y66" s="2">
        <v>0.02</v>
      </c>
      <c r="Z66" s="2">
        <v>0.21</v>
      </c>
      <c r="AA66" s="2">
        <f t="shared" si="52"/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 t="shared" si="53"/>
        <v>7.8000000000000005E-3</v>
      </c>
      <c r="AQ66" s="1">
        <f t="shared" si="54"/>
        <v>1.5843302326983097E-2</v>
      </c>
      <c r="AR66" s="9">
        <f t="shared" si="55"/>
        <v>9.9766666666666666</v>
      </c>
      <c r="AS66" s="1">
        <f t="shared" si="56"/>
        <v>0.19</v>
      </c>
      <c r="AT66" s="1">
        <f t="shared" si="57"/>
        <v>50875</v>
      </c>
      <c r="AU66" s="1">
        <f t="shared" si="58"/>
        <v>10236794.796384614</v>
      </c>
    </row>
    <row r="67" spans="1:48" x14ac:dyDescent="0.15">
      <c r="C67" s="7">
        <v>9</v>
      </c>
      <c r="D67" s="8">
        <v>7.90560844373333</v>
      </c>
      <c r="E67" s="10">
        <f t="shared" si="59"/>
        <v>12.741296673161299</v>
      </c>
      <c r="F67" s="7" t="s">
        <v>83</v>
      </c>
      <c r="G67" s="1">
        <v>10</v>
      </c>
      <c r="H67" s="9">
        <f t="shared" si="41"/>
        <v>7.90560844373333</v>
      </c>
      <c r="I67" s="9">
        <f t="shared" si="42"/>
        <v>281.05560844373332</v>
      </c>
      <c r="J67" s="9">
        <f t="shared" si="43"/>
        <v>4.7496398454556082E-2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0.51072969482598141</v>
      </c>
      <c r="P67" s="9">
        <f t="shared" si="46"/>
        <v>2.4257821088028642E-2</v>
      </c>
      <c r="Q67" s="12">
        <f t="shared" si="47"/>
        <v>4.6089860067254421E-3</v>
      </c>
      <c r="R67" s="9">
        <f t="shared" si="48"/>
        <v>1.8955666666666669E-2</v>
      </c>
      <c r="S67" s="13">
        <f t="shared" si="49"/>
        <v>0.24314555049811531</v>
      </c>
      <c r="T67" s="2">
        <f t="shared" si="50"/>
        <v>0.01</v>
      </c>
      <c r="U67" s="14">
        <f t="shared" si="51"/>
        <v>2.4314555049811531E-3</v>
      </c>
      <c r="V67" s="13"/>
      <c r="W67" s="2"/>
      <c r="X67" s="14"/>
      <c r="Y67" s="2">
        <v>0.02</v>
      </c>
      <c r="Z67" s="2">
        <v>0.21</v>
      </c>
      <c r="AA67" s="2">
        <f t="shared" si="52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3"/>
        <v>7.8000000000000005E-3</v>
      </c>
      <c r="AQ67" s="1">
        <f t="shared" si="54"/>
        <v>1.4431455504981153E-2</v>
      </c>
      <c r="AR67" s="9">
        <f t="shared" si="55"/>
        <v>9.9766666666666666</v>
      </c>
      <c r="AS67" s="1">
        <f t="shared" si="56"/>
        <v>0.19</v>
      </c>
      <c r="AT67" s="1">
        <f t="shared" si="57"/>
        <v>50875</v>
      </c>
      <c r="AU67" s="1">
        <f t="shared" si="58"/>
        <v>9324561.6077174526</v>
      </c>
    </row>
    <row r="68" spans="1:48" x14ac:dyDescent="0.15">
      <c r="C68" s="7">
        <v>10</v>
      </c>
      <c r="D68" s="8">
        <v>2.2312834501612899</v>
      </c>
      <c r="E68" s="10">
        <f t="shared" si="59"/>
        <v>7.90560844373333</v>
      </c>
      <c r="F68" s="7" t="s">
        <v>83</v>
      </c>
      <c r="G68" s="1">
        <v>11</v>
      </c>
      <c r="H68" s="9">
        <f t="shared" si="41"/>
        <v>2.2312834501612899</v>
      </c>
      <c r="I68" s="9">
        <f t="shared" si="42"/>
        <v>275.38128345016128</v>
      </c>
      <c r="J68" s="9">
        <f t="shared" si="43"/>
        <v>2.3261739206050965E-2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0.46214828005105507</v>
      </c>
      <c r="O68" s="9">
        <f t="shared" si="60"/>
        <v>0.12409026035356435</v>
      </c>
      <c r="P68" s="9">
        <f t="shared" si="46"/>
        <v>2.8865552743555793E-3</v>
      </c>
      <c r="Q68" s="12">
        <f t="shared" si="47"/>
        <v>5.4844550212756007E-4</v>
      </c>
      <c r="R68" s="9">
        <f t="shared" si="48"/>
        <v>1.8955666666666669E-2</v>
      </c>
      <c r="S68" s="13">
        <f t="shared" si="49"/>
        <v>2.8933063224412751E-2</v>
      </c>
      <c r="T68" s="2">
        <f t="shared" si="50"/>
        <v>0.01</v>
      </c>
      <c r="U68" s="14">
        <f t="shared" si="51"/>
        <v>2.8933063224412752E-4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1.2289330632244128E-2</v>
      </c>
      <c r="AR68" s="9">
        <f t="shared" si="55"/>
        <v>9.9766666666666666</v>
      </c>
      <c r="AS68" s="1">
        <f t="shared" si="56"/>
        <v>0.19</v>
      </c>
      <c r="AT68" s="1">
        <f t="shared" si="57"/>
        <v>50875</v>
      </c>
      <c r="AU68" s="1">
        <f t="shared" si="58"/>
        <v>7940475.6199689563</v>
      </c>
    </row>
    <row r="69" spans="1:48" x14ac:dyDescent="0.15">
      <c r="C69" s="7">
        <v>11</v>
      </c>
      <c r="D69" s="8">
        <v>-0.17242179366666699</v>
      </c>
      <c r="E69" s="10">
        <f t="shared" si="59"/>
        <v>2.2312834501612899</v>
      </c>
      <c r="F69" s="7" t="s">
        <v>85</v>
      </c>
      <c r="G69" s="1">
        <v>12</v>
      </c>
      <c r="H69" s="9">
        <f t="shared" si="41"/>
        <v>-0.17242179366666699</v>
      </c>
      <c r="I69" s="9">
        <f t="shared" si="42"/>
        <v>272.97757820633331</v>
      </c>
      <c r="J69" s="9">
        <f t="shared" si="43"/>
        <v>1.7038397010816348E-2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0.22097037174587544</v>
      </c>
      <c r="P69" s="9">
        <f t="shared" si="46"/>
        <v>3.7649809214339012E-3</v>
      </c>
      <c r="Q69" s="12">
        <f t="shared" si="47"/>
        <v>7.1534637507244126E-4</v>
      </c>
      <c r="R69" s="9">
        <f t="shared" si="48"/>
        <v>1.8955666666666669E-2</v>
      </c>
      <c r="S69" s="13">
        <f t="shared" si="49"/>
        <v>3.7737864230877723E-2</v>
      </c>
      <c r="T69" s="2">
        <f t="shared" si="50"/>
        <v>0.01</v>
      </c>
      <c r="U69" s="14">
        <f t="shared" si="51"/>
        <v>3.7737864230877723E-4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1.2377378642308777E-2</v>
      </c>
      <c r="AR69" s="9">
        <f t="shared" si="55"/>
        <v>9.9766666666666666</v>
      </c>
      <c r="AS69" s="1">
        <f t="shared" si="56"/>
        <v>0.19</v>
      </c>
      <c r="AT69" s="1">
        <f t="shared" si="57"/>
        <v>50875</v>
      </c>
      <c r="AU69" s="1">
        <f t="shared" si="58"/>
        <v>7997365.8687731307</v>
      </c>
      <c r="AV69" s="1">
        <f>SUM(AU58:AU69)</f>
        <v>102743462.6707776</v>
      </c>
    </row>
    <row r="70" spans="1:48" x14ac:dyDescent="0.15">
      <c r="C70" s="7">
        <v>12</v>
      </c>
      <c r="D70" s="8">
        <v>-9.2336606762257993</v>
      </c>
      <c r="E70" s="10">
        <f t="shared" si="59"/>
        <v>-0.17242179366666699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-2.3066070033871</v>
      </c>
      <c r="E73" s="7"/>
      <c r="F73" s="7"/>
      <c r="G73" s="1">
        <v>1</v>
      </c>
      <c r="H73" s="9">
        <f t="shared" ref="H73:H84" si="61">E74</f>
        <v>-2.3066070033871</v>
      </c>
      <c r="I73" s="9">
        <f t="shared" ref="I73:I84" si="62">H73+273.15</f>
        <v>270.84339299661286</v>
      </c>
      <c r="J73" s="9">
        <f t="shared" ref="J73:J84" si="63">EXP(($C$15*(I73-$C$13))/($C$16*I73*$C$13))</f>
        <v>1.2863670667796048E-2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1.4085719381236675E-3</v>
      </c>
      <c r="Q73" s="12">
        <f t="shared" ref="Q73:Q84" si="67">P73*$B$75</f>
        <v>2.5354294886226013E-4</v>
      </c>
      <c r="R73" s="9">
        <f t="shared" ref="R73:R84" si="68">L73*$B$75</f>
        <v>1.9710000000000002E-2</v>
      </c>
      <c r="S73" s="13">
        <f t="shared" ref="S73:S84" si="69">Q73/R73</f>
        <v>1.2863670667796048E-2</v>
      </c>
      <c r="T73" s="2">
        <f t="shared" ref="T73:T84" si="70">$B$74/100</f>
        <v>0.01</v>
      </c>
      <c r="U73" s="14">
        <f t="shared" ref="U73:U84" si="71">S73*T73</f>
        <v>1.2863670667796049E-4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1.2728636706677961E-2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0</v>
      </c>
      <c r="AU73" s="1">
        <f t="shared" ref="AU73:AU84" si="78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-6.5414198174838702</v>
      </c>
      <c r="E74" s="10">
        <f t="shared" ref="E74:E85" si="79">D73</f>
        <v>-2.3066070033871</v>
      </c>
      <c r="F74" s="7" t="s">
        <v>83</v>
      </c>
      <c r="G74" s="1">
        <v>2</v>
      </c>
      <c r="H74" s="9">
        <f t="shared" si="61"/>
        <v>-6.5414198174838702</v>
      </c>
      <c r="I74" s="9">
        <f t="shared" si="62"/>
        <v>266.60858018251611</v>
      </c>
      <c r="J74" s="9">
        <f t="shared" si="63"/>
        <v>7.267256397664147E-3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0.21759142806187637</v>
      </c>
      <c r="P74" s="9">
        <f t="shared" si="66"/>
        <v>1.581292697659549E-3</v>
      </c>
      <c r="Q74" s="12">
        <f t="shared" si="67"/>
        <v>2.8463268557871879E-4</v>
      </c>
      <c r="R74" s="9">
        <f t="shared" si="68"/>
        <v>1.9710000000000002E-2</v>
      </c>
      <c r="S74" s="13">
        <f t="shared" si="69"/>
        <v>1.4441029202370307E-2</v>
      </c>
      <c r="T74" s="2">
        <f t="shared" si="70"/>
        <v>0.01</v>
      </c>
      <c r="U74" s="14">
        <f t="shared" si="71"/>
        <v>1.4441029202370308E-4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1.2744410292023703E-2</v>
      </c>
      <c r="AR74" s="9">
        <f t="shared" si="75"/>
        <v>10.950000000000001</v>
      </c>
      <c r="AS74" s="1">
        <f t="shared" si="76"/>
        <v>0.18</v>
      </c>
      <c r="AT74" s="1">
        <f t="shared" si="77"/>
        <v>0</v>
      </c>
      <c r="AU74" s="1">
        <f t="shared" si="78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-7.9731990794482703</v>
      </c>
      <c r="E75" s="10">
        <f t="shared" si="79"/>
        <v>-6.5414198174838702</v>
      </c>
      <c r="F75" s="7" t="s">
        <v>83</v>
      </c>
      <c r="G75" s="1">
        <v>3</v>
      </c>
      <c r="H75" s="9">
        <f t="shared" si="61"/>
        <v>-7.9731990794482703</v>
      </c>
      <c r="I75" s="9">
        <f t="shared" si="62"/>
        <v>265.17680092055173</v>
      </c>
      <c r="J75" s="9">
        <f t="shared" si="63"/>
        <v>5.9666764336702054E-3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0.32551013536421686</v>
      </c>
      <c r="P75" s="9">
        <f t="shared" si="66"/>
        <v>1.9422136535984713E-3</v>
      </c>
      <c r="Q75" s="12">
        <f t="shared" si="67"/>
        <v>3.4959845764772479E-4</v>
      </c>
      <c r="R75" s="9">
        <f t="shared" si="68"/>
        <v>1.9710000000000002E-2</v>
      </c>
      <c r="S75" s="13">
        <f t="shared" si="69"/>
        <v>1.7737110991766857E-2</v>
      </c>
      <c r="T75" s="2">
        <f t="shared" si="70"/>
        <v>0.01</v>
      </c>
      <c r="U75" s="14">
        <f t="shared" si="71"/>
        <v>1.7737110991766856E-4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1.2777371109917668E-2</v>
      </c>
      <c r="AR75" s="9">
        <f t="shared" si="75"/>
        <v>10.950000000000001</v>
      </c>
      <c r="AS75" s="1">
        <f t="shared" si="76"/>
        <v>0.18</v>
      </c>
      <c r="AT75" s="1">
        <f t="shared" si="77"/>
        <v>0</v>
      </c>
      <c r="AU75" s="1">
        <f t="shared" si="78"/>
        <v>0</v>
      </c>
    </row>
    <row r="76" spans="1:48" x14ac:dyDescent="0.15">
      <c r="C76" s="7">
        <v>3</v>
      </c>
      <c r="D76" s="8">
        <v>0.29660338416129001</v>
      </c>
      <c r="E76" s="10">
        <f t="shared" si="79"/>
        <v>-7.9731990794482703</v>
      </c>
      <c r="F76" s="7" t="s">
        <v>83</v>
      </c>
      <c r="G76" s="1">
        <v>4</v>
      </c>
      <c r="H76" s="9">
        <f t="shared" si="61"/>
        <v>0.29660338416129001</v>
      </c>
      <c r="I76" s="9">
        <f t="shared" si="62"/>
        <v>273.44660338416128</v>
      </c>
      <c r="J76" s="9">
        <f t="shared" si="63"/>
        <v>1.8113361292025527E-2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0.43306792171061836</v>
      </c>
      <c r="P76" s="9">
        <f t="shared" si="66"/>
        <v>7.8443157299310558E-3</v>
      </c>
      <c r="Q76" s="12">
        <f t="shared" si="67"/>
        <v>1.41197683138759E-3</v>
      </c>
      <c r="R76" s="9">
        <f t="shared" si="68"/>
        <v>1.9710000000000002E-2</v>
      </c>
      <c r="S76" s="13">
        <f t="shared" si="69"/>
        <v>7.1637586574712822E-2</v>
      </c>
      <c r="T76" s="2">
        <f t="shared" si="70"/>
        <v>0.01</v>
      </c>
      <c r="U76" s="14">
        <f t="shared" si="71"/>
        <v>7.1637586574712828E-4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1.3316375865747129E-2</v>
      </c>
      <c r="AR76" s="9">
        <f t="shared" si="75"/>
        <v>10.950000000000001</v>
      </c>
      <c r="AS76" s="1">
        <f t="shared" si="76"/>
        <v>0.18</v>
      </c>
      <c r="AT76" s="1">
        <f t="shared" si="77"/>
        <v>0</v>
      </c>
      <c r="AU76" s="1">
        <f t="shared" si="78"/>
        <v>0</v>
      </c>
    </row>
    <row r="77" spans="1:48" x14ac:dyDescent="0.15">
      <c r="C77" s="7">
        <v>4</v>
      </c>
      <c r="D77" s="8">
        <v>0.60086664550000002</v>
      </c>
      <c r="E77" s="10">
        <f t="shared" si="79"/>
        <v>0.29660338416129001</v>
      </c>
      <c r="F77" s="7" t="s">
        <v>83</v>
      </c>
      <c r="G77" s="1">
        <v>5</v>
      </c>
      <c r="H77" s="9">
        <f t="shared" si="61"/>
        <v>0.60086664550000002</v>
      </c>
      <c r="I77" s="9">
        <f t="shared" si="62"/>
        <v>273.75086664549997</v>
      </c>
      <c r="J77" s="9">
        <f t="shared" si="63"/>
        <v>1.8844598972196733E-2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0.40396242568165291</v>
      </c>
      <c r="O77" s="9">
        <f t="shared" si="80"/>
        <v>0.13076118029903444</v>
      </c>
      <c r="P77" s="9">
        <f t="shared" si="66"/>
        <v>2.4641420038664162E-3</v>
      </c>
      <c r="Q77" s="12">
        <f t="shared" si="67"/>
        <v>4.4354556069595489E-4</v>
      </c>
      <c r="R77" s="9">
        <f t="shared" si="68"/>
        <v>1.9710000000000002E-2</v>
      </c>
      <c r="S77" s="13">
        <f t="shared" si="69"/>
        <v>2.2503579943985531E-2</v>
      </c>
      <c r="T77" s="2">
        <f t="shared" si="70"/>
        <v>0.01</v>
      </c>
      <c r="U77" s="14">
        <f t="shared" si="71"/>
        <v>2.2503579943985533E-4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1.2825035799439855E-2</v>
      </c>
      <c r="AR77" s="9">
        <f t="shared" si="75"/>
        <v>10.950000000000001</v>
      </c>
      <c r="AS77" s="1">
        <f t="shared" si="76"/>
        <v>0.18</v>
      </c>
      <c r="AT77" s="1">
        <f t="shared" si="77"/>
        <v>0</v>
      </c>
      <c r="AU77" s="1">
        <f t="shared" si="78"/>
        <v>0</v>
      </c>
    </row>
    <row r="78" spans="1:48" x14ac:dyDescent="0.15">
      <c r="C78" s="7">
        <v>5</v>
      </c>
      <c r="D78" s="8">
        <v>6.9719749643548399</v>
      </c>
      <c r="E78" s="10">
        <f t="shared" si="79"/>
        <v>0.60086664550000002</v>
      </c>
      <c r="F78" s="7" t="s">
        <v>85</v>
      </c>
      <c r="G78" s="1">
        <v>6</v>
      </c>
      <c r="H78" s="9">
        <f t="shared" si="61"/>
        <v>6.9719749643548399</v>
      </c>
      <c r="I78" s="9">
        <f t="shared" si="62"/>
        <v>280.12197496435482</v>
      </c>
      <c r="J78" s="9">
        <f t="shared" si="63"/>
        <v>4.2316972717554135E-2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0.23779703829516805</v>
      </c>
      <c r="P78" s="9">
        <f t="shared" si="66"/>
        <v>1.0062850781851802E-2</v>
      </c>
      <c r="Q78" s="12">
        <f t="shared" si="67"/>
        <v>1.8113131407333242E-3</v>
      </c>
      <c r="R78" s="9">
        <f t="shared" si="68"/>
        <v>1.9710000000000002E-2</v>
      </c>
      <c r="S78" s="13">
        <f t="shared" si="69"/>
        <v>9.1898180656180828E-2</v>
      </c>
      <c r="T78" s="2">
        <f t="shared" si="70"/>
        <v>0.01</v>
      </c>
      <c r="U78" s="14">
        <f t="shared" si="71"/>
        <v>9.1898180656180826E-4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1.3518981806561808E-2</v>
      </c>
      <c r="AR78" s="9">
        <f t="shared" si="75"/>
        <v>10.950000000000001</v>
      </c>
      <c r="AS78" s="1">
        <f t="shared" si="76"/>
        <v>0.18</v>
      </c>
      <c r="AT78" s="1">
        <f t="shared" si="77"/>
        <v>0</v>
      </c>
      <c r="AU78" s="1">
        <f t="shared" si="78"/>
        <v>0</v>
      </c>
    </row>
    <row r="79" spans="1:48" x14ac:dyDescent="0.15">
      <c r="C79" s="7">
        <v>6</v>
      </c>
      <c r="D79" s="8">
        <v>10.3291510442667</v>
      </c>
      <c r="E79" s="10">
        <f t="shared" si="79"/>
        <v>6.9719749643548399</v>
      </c>
      <c r="F79" s="7" t="s">
        <v>83</v>
      </c>
      <c r="G79" s="1">
        <v>7</v>
      </c>
      <c r="H79" s="9">
        <f t="shared" si="61"/>
        <v>10.3291510442667</v>
      </c>
      <c r="I79" s="9">
        <f t="shared" si="62"/>
        <v>283.4791510442667</v>
      </c>
      <c r="J79" s="9">
        <f t="shared" si="63"/>
        <v>6.3868868681218785E-2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0.33723418751331624</v>
      </c>
      <c r="P79" s="9">
        <f t="shared" si="66"/>
        <v>2.1538766037105507E-2</v>
      </c>
      <c r="Q79" s="12">
        <f t="shared" si="67"/>
        <v>3.8769778866789913E-3</v>
      </c>
      <c r="R79" s="9">
        <f t="shared" si="68"/>
        <v>1.9710000000000002E-2</v>
      </c>
      <c r="S79" s="13">
        <f t="shared" si="69"/>
        <v>0.19670105969959364</v>
      </c>
      <c r="T79" s="2">
        <f t="shared" si="70"/>
        <v>0.01</v>
      </c>
      <c r="U79" s="14">
        <f t="shared" si="71"/>
        <v>1.9670105969959366E-3</v>
      </c>
      <c r="V79" s="13"/>
      <c r="W79" s="2"/>
      <c r="X79" s="14"/>
      <c r="Y79" s="2">
        <v>0.02</v>
      </c>
      <c r="Z79" s="2">
        <v>0.27</v>
      </c>
      <c r="AA79" s="2">
        <f t="shared" si="72"/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 t="shared" si="73"/>
        <v>7.1999999999999998E-3</v>
      </c>
      <c r="AQ79" s="1">
        <f t="shared" si="74"/>
        <v>1.4567010596995937E-2</v>
      </c>
      <c r="AR79" s="9">
        <f t="shared" si="75"/>
        <v>10.950000000000001</v>
      </c>
      <c r="AS79" s="1">
        <f t="shared" si="76"/>
        <v>0.18</v>
      </c>
      <c r="AT79" s="1">
        <f t="shared" si="77"/>
        <v>0</v>
      </c>
      <c r="AU79" s="1">
        <f t="shared" si="78"/>
        <v>0</v>
      </c>
    </row>
    <row r="80" spans="1:48" x14ac:dyDescent="0.15">
      <c r="C80" s="7">
        <v>7</v>
      </c>
      <c r="D80" s="8">
        <v>13.8839117477419</v>
      </c>
      <c r="E80" s="10">
        <f t="shared" si="79"/>
        <v>10.3291510442667</v>
      </c>
      <c r="F80" s="7" t="s">
        <v>83</v>
      </c>
      <c r="G80" s="1">
        <v>8</v>
      </c>
      <c r="H80" s="9">
        <f t="shared" si="61"/>
        <v>13.8839117477419</v>
      </c>
      <c r="I80" s="9">
        <f t="shared" si="62"/>
        <v>287.03391174774185</v>
      </c>
      <c r="J80" s="9">
        <f t="shared" si="63"/>
        <v>9.7729836143104959E-2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0.42519542147621076</v>
      </c>
      <c r="P80" s="9">
        <f t="shared" si="66"/>
        <v>4.1554278869668532E-2</v>
      </c>
      <c r="Q80" s="12">
        <f t="shared" si="67"/>
        <v>7.4797701965403354E-3</v>
      </c>
      <c r="R80" s="9">
        <f t="shared" si="68"/>
        <v>1.9710000000000002E-2</v>
      </c>
      <c r="S80" s="13">
        <f t="shared" si="69"/>
        <v>0.37949113122984957</v>
      </c>
      <c r="T80" s="2">
        <f t="shared" si="70"/>
        <v>0.01</v>
      </c>
      <c r="U80" s="14">
        <f t="shared" si="71"/>
        <v>3.7949113122984959E-3</v>
      </c>
      <c r="V80" s="13"/>
      <c r="W80" s="2"/>
      <c r="X80" s="14"/>
      <c r="Y80" s="2">
        <v>0.02</v>
      </c>
      <c r="Z80" s="2">
        <v>0.27</v>
      </c>
      <c r="AA80" s="2">
        <f t="shared" si="72"/>
        <v>5.4000000000000003E-3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0.01</v>
      </c>
      <c r="AO80" s="2">
        <v>0.72</v>
      </c>
      <c r="AP80" s="2">
        <f t="shared" si="73"/>
        <v>7.1999999999999998E-3</v>
      </c>
      <c r="AQ80" s="1">
        <f t="shared" si="74"/>
        <v>1.6394911312298498E-2</v>
      </c>
      <c r="AR80" s="9">
        <f t="shared" si="75"/>
        <v>10.950000000000001</v>
      </c>
      <c r="AS80" s="1">
        <f t="shared" si="76"/>
        <v>0.18</v>
      </c>
      <c r="AT80" s="1">
        <f t="shared" si="77"/>
        <v>0</v>
      </c>
      <c r="AU80" s="1">
        <f t="shared" si="78"/>
        <v>0</v>
      </c>
    </row>
    <row r="81" spans="1:48" x14ac:dyDescent="0.15">
      <c r="C81" s="7">
        <v>8</v>
      </c>
      <c r="D81" s="8">
        <v>12.741296673161299</v>
      </c>
      <c r="E81" s="10">
        <f t="shared" si="79"/>
        <v>13.8839117477419</v>
      </c>
      <c r="F81" s="7" t="s">
        <v>83</v>
      </c>
      <c r="G81" s="1">
        <v>9</v>
      </c>
      <c r="H81" s="9">
        <f t="shared" si="61"/>
        <v>12.741296673161299</v>
      </c>
      <c r="I81" s="9">
        <f t="shared" si="62"/>
        <v>285.89129667316126</v>
      </c>
      <c r="J81" s="9">
        <f t="shared" si="63"/>
        <v>8.533897670355646E-2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0.49314114260654218</v>
      </c>
      <c r="P81" s="9">
        <f t="shared" si="66"/>
        <v>4.208416048046492E-2</v>
      </c>
      <c r="Q81" s="12">
        <f t="shared" si="67"/>
        <v>7.5751488864836854E-3</v>
      </c>
      <c r="R81" s="9">
        <f t="shared" si="68"/>
        <v>1.9710000000000002E-2</v>
      </c>
      <c r="S81" s="13">
        <f t="shared" si="69"/>
        <v>0.38433023269830974</v>
      </c>
      <c r="T81" s="2">
        <f t="shared" si="70"/>
        <v>0.01</v>
      </c>
      <c r="U81" s="14">
        <f t="shared" si="71"/>
        <v>3.8433023269830975E-3</v>
      </c>
      <c r="V81" s="13"/>
      <c r="W81" s="2"/>
      <c r="X81" s="14"/>
      <c r="Y81" s="2">
        <v>0.02</v>
      </c>
      <c r="Z81" s="2">
        <v>0.27</v>
      </c>
      <c r="AA81" s="2">
        <f t="shared" si="72"/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 t="shared" si="73"/>
        <v>7.1999999999999998E-3</v>
      </c>
      <c r="AQ81" s="1">
        <f t="shared" si="74"/>
        <v>1.6443302326983097E-2</v>
      </c>
      <c r="AR81" s="9">
        <f t="shared" si="75"/>
        <v>10.950000000000001</v>
      </c>
      <c r="AS81" s="1">
        <f t="shared" si="76"/>
        <v>0.18</v>
      </c>
      <c r="AT81" s="1">
        <f t="shared" si="77"/>
        <v>0</v>
      </c>
      <c r="AU81" s="1">
        <f t="shared" si="78"/>
        <v>0</v>
      </c>
    </row>
    <row r="82" spans="1:48" x14ac:dyDescent="0.15">
      <c r="C82" s="7">
        <v>9</v>
      </c>
      <c r="D82" s="8">
        <v>7.90560844373333</v>
      </c>
      <c r="E82" s="10">
        <f t="shared" si="79"/>
        <v>12.741296673161299</v>
      </c>
      <c r="F82" s="7" t="s">
        <v>83</v>
      </c>
      <c r="G82" s="1">
        <v>10</v>
      </c>
      <c r="H82" s="9">
        <f t="shared" si="61"/>
        <v>7.90560844373333</v>
      </c>
      <c r="I82" s="9">
        <f t="shared" si="62"/>
        <v>281.05560844373332</v>
      </c>
      <c r="J82" s="9">
        <f t="shared" si="63"/>
        <v>4.7496398454556082E-2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0.5605569821260773</v>
      </c>
      <c r="P82" s="9">
        <f t="shared" si="66"/>
        <v>2.6624437779543639E-2</v>
      </c>
      <c r="Q82" s="12">
        <f t="shared" si="67"/>
        <v>4.7923988003178552E-3</v>
      </c>
      <c r="R82" s="9">
        <f t="shared" si="68"/>
        <v>1.9710000000000002E-2</v>
      </c>
      <c r="S82" s="13">
        <f t="shared" si="69"/>
        <v>0.2431455504981154</v>
      </c>
      <c r="T82" s="2">
        <f t="shared" si="70"/>
        <v>0.01</v>
      </c>
      <c r="U82" s="14">
        <f t="shared" si="71"/>
        <v>2.431455504981154E-3</v>
      </c>
      <c r="V82" s="13"/>
      <c r="W82" s="2"/>
      <c r="X82" s="14"/>
      <c r="Y82" s="2">
        <v>0.02</v>
      </c>
      <c r="Z82" s="2">
        <v>0.27</v>
      </c>
      <c r="AA82" s="2">
        <f t="shared" si="72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3"/>
        <v>7.1999999999999998E-3</v>
      </c>
      <c r="AQ82" s="1">
        <f t="shared" si="74"/>
        <v>1.5031455504981153E-2</v>
      </c>
      <c r="AR82" s="9">
        <f t="shared" si="75"/>
        <v>10.950000000000001</v>
      </c>
      <c r="AS82" s="1">
        <f t="shared" si="76"/>
        <v>0.18</v>
      </c>
      <c r="AT82" s="1">
        <f t="shared" si="77"/>
        <v>0</v>
      </c>
      <c r="AU82" s="1">
        <f t="shared" si="78"/>
        <v>0</v>
      </c>
    </row>
    <row r="83" spans="1:48" x14ac:dyDescent="0.15">
      <c r="C83" s="7">
        <v>10</v>
      </c>
      <c r="D83" s="8">
        <v>2.2312834501612899</v>
      </c>
      <c r="E83" s="10">
        <f t="shared" si="79"/>
        <v>7.90560844373333</v>
      </c>
      <c r="F83" s="7" t="s">
        <v>83</v>
      </c>
      <c r="G83" s="1">
        <v>11</v>
      </c>
      <c r="H83" s="9">
        <f t="shared" si="61"/>
        <v>2.2312834501612899</v>
      </c>
      <c r="I83" s="9">
        <f t="shared" si="62"/>
        <v>275.38128345016128</v>
      </c>
      <c r="J83" s="9">
        <f t="shared" si="63"/>
        <v>2.3261739206050965E-2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0.50723591712920701</v>
      </c>
      <c r="O83" s="9">
        <f t="shared" si="80"/>
        <v>0.13619662721732673</v>
      </c>
      <c r="P83" s="9">
        <f t="shared" si="66"/>
        <v>3.1681704230731968E-3</v>
      </c>
      <c r="Q83" s="12">
        <f t="shared" si="67"/>
        <v>5.7027067615317544E-4</v>
      </c>
      <c r="R83" s="9">
        <f t="shared" si="68"/>
        <v>1.9710000000000002E-2</v>
      </c>
      <c r="S83" s="13">
        <f t="shared" si="69"/>
        <v>2.8933063224412754E-2</v>
      </c>
      <c r="T83" s="2">
        <f t="shared" si="70"/>
        <v>0.01</v>
      </c>
      <c r="U83" s="14">
        <f t="shared" si="71"/>
        <v>2.8933063224412757E-4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1.2889330632244128E-2</v>
      </c>
      <c r="AR83" s="9">
        <f t="shared" si="75"/>
        <v>10.950000000000001</v>
      </c>
      <c r="AS83" s="1">
        <f t="shared" si="76"/>
        <v>0.18</v>
      </c>
      <c r="AT83" s="1">
        <f t="shared" si="77"/>
        <v>0</v>
      </c>
      <c r="AU83" s="1">
        <f t="shared" si="78"/>
        <v>0</v>
      </c>
    </row>
    <row r="84" spans="1:48" x14ac:dyDescent="0.15">
      <c r="C84" s="7">
        <v>11</v>
      </c>
      <c r="D84" s="8">
        <v>-0.17242179366666699</v>
      </c>
      <c r="E84" s="10">
        <f t="shared" si="79"/>
        <v>2.2312834501612899</v>
      </c>
      <c r="F84" s="7" t="s">
        <v>85</v>
      </c>
      <c r="G84" s="1">
        <v>12</v>
      </c>
      <c r="H84" s="9">
        <f t="shared" si="61"/>
        <v>-0.17242179366666699</v>
      </c>
      <c r="I84" s="9">
        <f t="shared" si="62"/>
        <v>272.97757820633331</v>
      </c>
      <c r="J84" s="9">
        <f t="shared" si="63"/>
        <v>1.7038397010816348E-2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0.24252845679425356</v>
      </c>
      <c r="P84" s="9">
        <f t="shared" si="66"/>
        <v>4.1322961332811116E-3</v>
      </c>
      <c r="Q84" s="12">
        <f t="shared" si="67"/>
        <v>7.4381330399060001E-4</v>
      </c>
      <c r="R84" s="9">
        <f t="shared" si="68"/>
        <v>1.9710000000000002E-2</v>
      </c>
      <c r="S84" s="13">
        <f t="shared" si="69"/>
        <v>3.7737864230877723E-2</v>
      </c>
      <c r="T84" s="2">
        <f t="shared" si="70"/>
        <v>0.01</v>
      </c>
      <c r="U84" s="14">
        <f t="shared" si="71"/>
        <v>3.7737864230877723E-4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1.2977378642308777E-2</v>
      </c>
      <c r="AR84" s="9">
        <f t="shared" si="75"/>
        <v>10.950000000000001</v>
      </c>
      <c r="AS84" s="1">
        <f t="shared" si="76"/>
        <v>0.18</v>
      </c>
      <c r="AT84" s="1">
        <f t="shared" si="77"/>
        <v>0</v>
      </c>
      <c r="AU84" s="1">
        <f t="shared" si="78"/>
        <v>0</v>
      </c>
      <c r="AV84" s="1">
        <f>SUM(AU73:AU84)</f>
        <v>0</v>
      </c>
    </row>
    <row r="85" spans="1:48" x14ac:dyDescent="0.15">
      <c r="C85" s="7">
        <v>12</v>
      </c>
      <c r="D85" s="8">
        <v>-9.2336606762257993</v>
      </c>
      <c r="E85" s="10">
        <f t="shared" si="79"/>
        <v>-0.17242179366666699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-2.3066070033871</v>
      </c>
      <c r="E89" s="7"/>
      <c r="F89" s="7"/>
      <c r="G89" s="1">
        <v>1</v>
      </c>
      <c r="H89" s="9">
        <f t="shared" ref="H89:H100" si="81">E90</f>
        <v>-2.3066070033871</v>
      </c>
      <c r="I89" s="9">
        <f t="shared" ref="I89:I100" si="82">H89+273.15</f>
        <v>270.84339299661286</v>
      </c>
      <c r="J89" s="9">
        <f t="shared" ref="J89:J100" si="83">EXP(($C$15*(I89-$C$13))/($C$16*I89*$C$13))</f>
        <v>1.2863670667796048E-2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6.8245310402091683E-2</v>
      </c>
      <c r="Q89" s="12">
        <f t="shared" ref="Q89:Q100" si="87">P89*$B$91</f>
        <v>3.0710389680941259E-2</v>
      </c>
      <c r="R89" s="9">
        <f t="shared" ref="R89:R100" si="88">L89*$B$91</f>
        <v>2.3873737500000001</v>
      </c>
      <c r="S89" s="13">
        <f t="shared" ref="S89:S100" si="89">Q89/R89</f>
        <v>1.286367066779605E-2</v>
      </c>
      <c r="T89" s="2">
        <f t="shared" ref="T89:T100" si="90">$B$90/100</f>
        <v>0.51</v>
      </c>
      <c r="U89" s="14">
        <f t="shared" ref="U89:U100" si="91">S89*T89</f>
        <v>6.5604720405759856E-3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3.2314982320233658E-2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113613.66666666667</v>
      </c>
      <c r="AN89" s="1">
        <f t="shared" ref="AN89:AN100" si="96">AM89*10000*AK89*AJ89</f>
        <v>381919843.07644808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-6.5414198174838702</v>
      </c>
      <c r="E90" s="10">
        <f t="shared" ref="E90:E101" si="97">D89</f>
        <v>-2.3066070033871</v>
      </c>
      <c r="F90" s="7" t="s">
        <v>83</v>
      </c>
      <c r="G90" s="1">
        <v>2</v>
      </c>
      <c r="H90" s="9">
        <f t="shared" si="81"/>
        <v>-6.5414198174838702</v>
      </c>
      <c r="I90" s="9">
        <f t="shared" si="82"/>
        <v>266.60858018251611</v>
      </c>
      <c r="J90" s="9">
        <f t="shared" si="83"/>
        <v>7.267256397664147E-3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10.542304689597909</v>
      </c>
      <c r="P90" s="9">
        <f t="shared" si="86"/>
        <v>7.6613631201605151E-2</v>
      </c>
      <c r="Q90" s="12">
        <f t="shared" si="87"/>
        <v>3.447613404072232E-2</v>
      </c>
      <c r="R90" s="9">
        <f t="shared" si="88"/>
        <v>2.3873737500000001</v>
      </c>
      <c r="S90" s="13">
        <f t="shared" si="89"/>
        <v>1.4441029202370311E-2</v>
      </c>
      <c r="T90" s="2">
        <f t="shared" si="90"/>
        <v>0.51</v>
      </c>
      <c r="U90" s="14">
        <f t="shared" si="91"/>
        <v>7.3649248932088586E-3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3.2557524855302472E-2</v>
      </c>
      <c r="AK90" s="9">
        <f t="shared" si="93"/>
        <v>10.4025</v>
      </c>
      <c r="AL90" s="1">
        <f t="shared" si="94"/>
        <v>0.45</v>
      </c>
      <c r="AM90" s="17">
        <f t="shared" si="95"/>
        <v>113613.66666666667</v>
      </c>
      <c r="AN90" s="1">
        <f t="shared" si="96"/>
        <v>384786371.24022323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-7.9731990794482703</v>
      </c>
      <c r="E91" s="10">
        <f t="shared" si="97"/>
        <v>-6.5414198174838702</v>
      </c>
      <c r="F91" s="7" t="s">
        <v>83</v>
      </c>
      <c r="G91" s="1">
        <v>3</v>
      </c>
      <c r="H91" s="9">
        <f t="shared" si="81"/>
        <v>-7.9731990794482703</v>
      </c>
      <c r="I91" s="9">
        <f t="shared" si="82"/>
        <v>265.17680092055173</v>
      </c>
      <c r="J91" s="9">
        <f t="shared" si="83"/>
        <v>5.9666764336702054E-3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15.770966058396304</v>
      </c>
      <c r="P91" s="9">
        <f t="shared" si="86"/>
        <v>9.4100251516845923E-2</v>
      </c>
      <c r="Q91" s="12">
        <f t="shared" si="87"/>
        <v>4.234511318258067E-2</v>
      </c>
      <c r="R91" s="9">
        <f t="shared" si="88"/>
        <v>2.3873737500000001</v>
      </c>
      <c r="S91" s="13">
        <f t="shared" si="89"/>
        <v>1.773711099176686E-2</v>
      </c>
      <c r="T91" s="2">
        <f t="shared" si="90"/>
        <v>0.51</v>
      </c>
      <c r="U91" s="14">
        <f t="shared" si="91"/>
        <v>9.0459266058010995E-3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3.3064346871649032E-2</v>
      </c>
      <c r="AK91" s="9">
        <f t="shared" si="93"/>
        <v>10.4025</v>
      </c>
      <c r="AL91" s="1">
        <f t="shared" si="94"/>
        <v>0.45</v>
      </c>
      <c r="AM91" s="17">
        <f t="shared" si="95"/>
        <v>113613.66666666667</v>
      </c>
      <c r="AN91" s="1">
        <f t="shared" si="96"/>
        <v>390776329.18086457</v>
      </c>
    </row>
    <row r="92" spans="1:48" x14ac:dyDescent="0.15">
      <c r="C92" s="7">
        <v>3</v>
      </c>
      <c r="D92" s="8">
        <v>0.29660338416129001</v>
      </c>
      <c r="E92" s="10">
        <f t="shared" si="97"/>
        <v>-7.9731990794482703</v>
      </c>
      <c r="F92" s="7" t="s">
        <v>83</v>
      </c>
      <c r="G92" s="1">
        <v>4</v>
      </c>
      <c r="H92" s="9">
        <f t="shared" si="81"/>
        <v>0.29660338416129001</v>
      </c>
      <c r="I92" s="9">
        <f t="shared" si="82"/>
        <v>273.44660338416128</v>
      </c>
      <c r="J92" s="9">
        <f t="shared" si="83"/>
        <v>1.8113361292025527E-2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20.98214080687946</v>
      </c>
      <c r="P92" s="9">
        <f t="shared" si="86"/>
        <v>0.38005709711515967</v>
      </c>
      <c r="Q92" s="12">
        <f t="shared" si="87"/>
        <v>0.17102569370182186</v>
      </c>
      <c r="R92" s="9">
        <f t="shared" si="88"/>
        <v>2.3873737500000001</v>
      </c>
      <c r="S92" s="13">
        <f t="shared" si="89"/>
        <v>7.1637586574712836E-2</v>
      </c>
      <c r="T92" s="2">
        <f t="shared" si="90"/>
        <v>0.51</v>
      </c>
      <c r="U92" s="14">
        <f t="shared" si="91"/>
        <v>3.653516915310355E-2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4.1352353499660724E-2</v>
      </c>
      <c r="AK92" s="9">
        <f t="shared" si="93"/>
        <v>10.4025</v>
      </c>
      <c r="AL92" s="1">
        <f t="shared" si="94"/>
        <v>0.45</v>
      </c>
      <c r="AM92" s="17">
        <f t="shared" si="95"/>
        <v>113613.66666666667</v>
      </c>
      <c r="AN92" s="1">
        <f t="shared" si="96"/>
        <v>488729475.47749233</v>
      </c>
    </row>
    <row r="93" spans="1:48" x14ac:dyDescent="0.15">
      <c r="C93" s="7">
        <v>4</v>
      </c>
      <c r="D93" s="8">
        <v>0.60086664550000002</v>
      </c>
      <c r="E93" s="10">
        <f t="shared" si="97"/>
        <v>0.29660338416129001</v>
      </c>
      <c r="F93" s="7" t="s">
        <v>83</v>
      </c>
      <c r="G93" s="1">
        <v>5</v>
      </c>
      <c r="H93" s="9">
        <f t="shared" si="81"/>
        <v>0.60086664550000002</v>
      </c>
      <c r="I93" s="9">
        <f t="shared" si="82"/>
        <v>273.75086664549997</v>
      </c>
      <c r="J93" s="9">
        <f t="shared" si="83"/>
        <v>1.8844598972196733E-2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19.571979524276088</v>
      </c>
      <c r="O93" s="9">
        <f t="shared" si="98"/>
        <v>6.3353791854882111</v>
      </c>
      <c r="P93" s="9">
        <f t="shared" si="86"/>
        <v>0.11938768008732772</v>
      </c>
      <c r="Q93" s="12">
        <f t="shared" si="87"/>
        <v>5.3724456039297479E-2</v>
      </c>
      <c r="R93" s="9">
        <f t="shared" si="88"/>
        <v>2.3873737500000001</v>
      </c>
      <c r="S93" s="13">
        <f t="shared" si="89"/>
        <v>2.2503579943985511E-2</v>
      </c>
      <c r="T93" s="2">
        <f t="shared" si="90"/>
        <v>0.51</v>
      </c>
      <c r="U93" s="14">
        <f t="shared" si="91"/>
        <v>1.147682577143261E-2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3.3797262970086929E-2</v>
      </c>
      <c r="AK93" s="9">
        <f t="shared" si="93"/>
        <v>10.4025</v>
      </c>
      <c r="AL93" s="1">
        <f t="shared" si="94"/>
        <v>0.45</v>
      </c>
      <c r="AM93" s="17">
        <f t="shared" si="95"/>
        <v>113613.66666666667</v>
      </c>
      <c r="AN93" s="1">
        <f t="shared" si="96"/>
        <v>399438416.58446306</v>
      </c>
    </row>
    <row r="94" spans="1:48" x14ac:dyDescent="0.15">
      <c r="C94" s="7">
        <v>5</v>
      </c>
      <c r="D94" s="8">
        <v>6.9719749643548399</v>
      </c>
      <c r="E94" s="10">
        <f t="shared" si="97"/>
        <v>0.60086664550000002</v>
      </c>
      <c r="F94" s="7" t="s">
        <v>85</v>
      </c>
      <c r="G94" s="1">
        <v>6</v>
      </c>
      <c r="H94" s="9">
        <f t="shared" si="81"/>
        <v>6.9719749643548399</v>
      </c>
      <c r="I94" s="9">
        <f t="shared" si="82"/>
        <v>280.12197496435482</v>
      </c>
      <c r="J94" s="9">
        <f t="shared" si="83"/>
        <v>4.2316972717554135E-2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11.521266505400883</v>
      </c>
      <c r="P94" s="9">
        <f t="shared" si="86"/>
        <v>0.48754512038071945</v>
      </c>
      <c r="Q94" s="12">
        <f t="shared" si="87"/>
        <v>0.21939530417132375</v>
      </c>
      <c r="R94" s="9">
        <f t="shared" si="88"/>
        <v>2.3873737500000001</v>
      </c>
      <c r="S94" s="13">
        <f t="shared" si="89"/>
        <v>9.1898180656180772E-2</v>
      </c>
      <c r="T94" s="2">
        <f t="shared" si="90"/>
        <v>0.51</v>
      </c>
      <c r="U94" s="14">
        <f t="shared" si="91"/>
        <v>4.6868072134652196E-2</v>
      </c>
      <c r="V94" s="2">
        <v>180.9</v>
      </c>
      <c r="W94" s="2">
        <v>0.06</v>
      </c>
      <c r="X94" s="2">
        <v>6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 t="shared" si="92"/>
        <v>4.4467723748597643E-2</v>
      </c>
      <c r="AK94" s="9">
        <f t="shared" si="93"/>
        <v>10.4025</v>
      </c>
      <c r="AL94" s="1">
        <f t="shared" si="94"/>
        <v>0.45</v>
      </c>
      <c r="AM94" s="17">
        <f t="shared" si="95"/>
        <v>113613.66666666667</v>
      </c>
      <c r="AN94" s="1">
        <f t="shared" si="96"/>
        <v>525548982.4420383</v>
      </c>
    </row>
    <row r="95" spans="1:48" x14ac:dyDescent="0.15">
      <c r="C95" s="7">
        <v>6</v>
      </c>
      <c r="D95" s="8">
        <v>10.3291510442667</v>
      </c>
      <c r="E95" s="10">
        <f t="shared" si="97"/>
        <v>6.9719749643548399</v>
      </c>
      <c r="F95" s="7" t="s">
        <v>83</v>
      </c>
      <c r="G95" s="1">
        <v>7</v>
      </c>
      <c r="H95" s="9">
        <f t="shared" si="81"/>
        <v>10.3291510442667</v>
      </c>
      <c r="I95" s="9">
        <f t="shared" si="82"/>
        <v>283.4791510442667</v>
      </c>
      <c r="J95" s="9">
        <f t="shared" si="83"/>
        <v>6.3868868681218785E-2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16.338996385020163</v>
      </c>
      <c r="P95" s="9">
        <f t="shared" si="86"/>
        <v>1.0435532144977613</v>
      </c>
      <c r="Q95" s="12">
        <f t="shared" si="87"/>
        <v>0.46959894652399259</v>
      </c>
      <c r="R95" s="9">
        <f t="shared" si="88"/>
        <v>2.3873737500000001</v>
      </c>
      <c r="S95" s="13">
        <f t="shared" si="89"/>
        <v>0.19670105969959356</v>
      </c>
      <c r="T95" s="2">
        <f t="shared" si="90"/>
        <v>0.51</v>
      </c>
      <c r="U95" s="14">
        <f t="shared" si="91"/>
        <v>0.10031754044679272</v>
      </c>
      <c r="V95" s="2">
        <v>180.9</v>
      </c>
      <c r="W95" s="2">
        <v>0.06</v>
      </c>
      <c r="X95" s="2">
        <v>6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 t="shared" si="92"/>
        <v>6.0582738444708004E-2</v>
      </c>
      <c r="AK95" s="9">
        <f t="shared" si="93"/>
        <v>10.4025</v>
      </c>
      <c r="AL95" s="1">
        <f t="shared" si="94"/>
        <v>0.45</v>
      </c>
      <c r="AM95" s="17">
        <f t="shared" si="95"/>
        <v>113613.66666666667</v>
      </c>
      <c r="AN95" s="1">
        <f t="shared" si="96"/>
        <v>716006889.02301955</v>
      </c>
    </row>
    <row r="96" spans="1:48" x14ac:dyDescent="0.15">
      <c r="C96" s="7">
        <v>7</v>
      </c>
      <c r="D96" s="8">
        <v>13.8839117477419</v>
      </c>
      <c r="E96" s="10">
        <f t="shared" si="97"/>
        <v>10.3291510442667</v>
      </c>
      <c r="F96" s="7" t="s">
        <v>83</v>
      </c>
      <c r="G96" s="1">
        <v>8</v>
      </c>
      <c r="H96" s="9">
        <f t="shared" si="81"/>
        <v>13.8839117477419</v>
      </c>
      <c r="I96" s="9">
        <f t="shared" si="82"/>
        <v>287.03391174774185</v>
      </c>
      <c r="J96" s="9">
        <f t="shared" si="83"/>
        <v>9.7729836143104959E-2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20.600718170522399</v>
      </c>
      <c r="P96" s="9">
        <f t="shared" si="86"/>
        <v>2.013304811235439</v>
      </c>
      <c r="Q96" s="12">
        <f t="shared" si="87"/>
        <v>0.90598716505594756</v>
      </c>
      <c r="R96" s="9">
        <f t="shared" si="88"/>
        <v>2.3873737500000001</v>
      </c>
      <c r="S96" s="13">
        <f t="shared" si="89"/>
        <v>0.37949113122984934</v>
      </c>
      <c r="T96" s="2">
        <f t="shared" si="90"/>
        <v>0.51</v>
      </c>
      <c r="U96" s="14">
        <f t="shared" si="91"/>
        <v>0.19354047692722318</v>
      </c>
      <c r="V96" s="2">
        <v>180.9</v>
      </c>
      <c r="W96" s="2">
        <v>0.06</v>
      </c>
      <c r="X96" s="2">
        <v>6</v>
      </c>
      <c r="Y96" s="2">
        <v>0.14000000000000001</v>
      </c>
      <c r="Z96" s="2"/>
      <c r="AA96" s="2"/>
      <c r="AB96" s="2">
        <v>70</v>
      </c>
      <c r="AC96" s="2">
        <v>0.26</v>
      </c>
      <c r="AD96" s="2">
        <v>22</v>
      </c>
      <c r="AE96" s="2">
        <v>0.02</v>
      </c>
      <c r="AF96" s="2">
        <v>0.3</v>
      </c>
      <c r="AG96" s="2">
        <v>0.01</v>
      </c>
      <c r="AH96" s="2"/>
      <c r="AI96" s="2"/>
      <c r="AJ96" s="1">
        <f t="shared" si="92"/>
        <v>8.868945379355779E-2</v>
      </c>
      <c r="AK96" s="9">
        <f t="shared" si="93"/>
        <v>10.4025</v>
      </c>
      <c r="AL96" s="1">
        <f t="shared" si="94"/>
        <v>0.45</v>
      </c>
      <c r="AM96" s="17">
        <f t="shared" si="95"/>
        <v>113613.66666666667</v>
      </c>
      <c r="AN96" s="1">
        <f t="shared" si="96"/>
        <v>1048190648.5266048</v>
      </c>
    </row>
    <row r="97" spans="1:50" x14ac:dyDescent="0.15">
      <c r="C97" s="7">
        <v>8</v>
      </c>
      <c r="D97" s="8">
        <v>12.741296673161299</v>
      </c>
      <c r="E97" s="10">
        <f t="shared" si="97"/>
        <v>13.8839117477419</v>
      </c>
      <c r="F97" s="7" t="s">
        <v>83</v>
      </c>
      <c r="G97" s="1">
        <v>9</v>
      </c>
      <c r="H97" s="9">
        <f t="shared" si="81"/>
        <v>12.741296673161299</v>
      </c>
      <c r="I97" s="9">
        <f t="shared" si="82"/>
        <v>285.89129667316126</v>
      </c>
      <c r="J97" s="9">
        <f t="shared" si="83"/>
        <v>8.533897670355646E-2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23.892688359286961</v>
      </c>
      <c r="P97" s="9">
        <f t="shared" si="86"/>
        <v>2.0389775752785244</v>
      </c>
      <c r="Q97" s="12">
        <f t="shared" si="87"/>
        <v>0.91753990887533599</v>
      </c>
      <c r="R97" s="9">
        <f t="shared" si="88"/>
        <v>2.3873737500000001</v>
      </c>
      <c r="S97" s="13">
        <f t="shared" si="89"/>
        <v>0.38433023269830957</v>
      </c>
      <c r="T97" s="2">
        <f t="shared" si="90"/>
        <v>0.51</v>
      </c>
      <c r="U97" s="14">
        <f t="shared" si="91"/>
        <v>0.19600841867613789</v>
      </c>
      <c r="V97" s="2">
        <v>180.9</v>
      </c>
      <c r="W97" s="2">
        <v>0.06</v>
      </c>
      <c r="X97" s="2">
        <v>6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 t="shared" si="92"/>
        <v>8.9433538230855578E-2</v>
      </c>
      <c r="AK97" s="9">
        <f t="shared" si="93"/>
        <v>10.4025</v>
      </c>
      <c r="AL97" s="1">
        <f t="shared" si="94"/>
        <v>0.45</v>
      </c>
      <c r="AM97" s="17">
        <f t="shared" si="95"/>
        <v>113613.66666666667</v>
      </c>
      <c r="AN97" s="1">
        <f t="shared" si="96"/>
        <v>1056984730.7486601</v>
      </c>
    </row>
    <row r="98" spans="1:50" x14ac:dyDescent="0.15">
      <c r="C98" s="7">
        <v>9</v>
      </c>
      <c r="D98" s="8">
        <v>7.90560844373333</v>
      </c>
      <c r="E98" s="10">
        <f t="shared" si="97"/>
        <v>12.741296673161299</v>
      </c>
      <c r="F98" s="7" t="s">
        <v>83</v>
      </c>
      <c r="G98" s="1">
        <v>10</v>
      </c>
      <c r="H98" s="9">
        <f t="shared" si="81"/>
        <v>7.90560844373333</v>
      </c>
      <c r="I98" s="9">
        <f t="shared" si="82"/>
        <v>281.05560844373332</v>
      </c>
      <c r="J98" s="9">
        <f t="shared" si="83"/>
        <v>4.7496398454556082E-2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27.158985784008436</v>
      </c>
      <c r="P98" s="9">
        <f t="shared" si="86"/>
        <v>1.2899540104188889</v>
      </c>
      <c r="Q98" s="12">
        <f t="shared" si="87"/>
        <v>0.58047930468850006</v>
      </c>
      <c r="R98" s="9">
        <f t="shared" si="88"/>
        <v>2.3873737500000001</v>
      </c>
      <c r="S98" s="13">
        <f t="shared" si="89"/>
        <v>0.24314555049811537</v>
      </c>
      <c r="T98" s="2">
        <f t="shared" si="90"/>
        <v>0.51</v>
      </c>
      <c r="U98" s="14">
        <f t="shared" si="91"/>
        <v>0.12400423075403884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2"/>
        <v>6.7724275572342715E-2</v>
      </c>
      <c r="AK98" s="9">
        <f t="shared" si="93"/>
        <v>10.4025</v>
      </c>
      <c r="AL98" s="1">
        <f t="shared" si="94"/>
        <v>0.45</v>
      </c>
      <c r="AM98" s="17">
        <f t="shared" si="95"/>
        <v>113613.66666666667</v>
      </c>
      <c r="AN98" s="1">
        <f t="shared" si="96"/>
        <v>800410300.17398548</v>
      </c>
    </row>
    <row r="99" spans="1:50" x14ac:dyDescent="0.15">
      <c r="C99" s="7">
        <v>10</v>
      </c>
      <c r="D99" s="8">
        <v>2.2312834501612899</v>
      </c>
      <c r="E99" s="10">
        <f t="shared" si="97"/>
        <v>7.90560844373333</v>
      </c>
      <c r="F99" s="7" t="s">
        <v>83</v>
      </c>
      <c r="G99" s="1">
        <v>11</v>
      </c>
      <c r="H99" s="9">
        <f t="shared" si="81"/>
        <v>2.2312834501612899</v>
      </c>
      <c r="I99" s="9">
        <f t="shared" si="82"/>
        <v>275.38128345016128</v>
      </c>
      <c r="J99" s="9">
        <f t="shared" si="83"/>
        <v>2.3261739206050965E-2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24.575580184910066</v>
      </c>
      <c r="O99" s="9">
        <f t="shared" si="98"/>
        <v>6.598726588679483</v>
      </c>
      <c r="P99" s="9">
        <f t="shared" si="86"/>
        <v>0.15349785699789648</v>
      </c>
      <c r="Q99" s="12">
        <f t="shared" si="87"/>
        <v>6.9074035649053414E-2</v>
      </c>
      <c r="R99" s="9">
        <f t="shared" si="88"/>
        <v>2.3873737500000001</v>
      </c>
      <c r="S99" s="13">
        <f t="shared" si="89"/>
        <v>2.8933063224412772E-2</v>
      </c>
      <c r="T99" s="2">
        <f t="shared" si="90"/>
        <v>0.51</v>
      </c>
      <c r="U99" s="14">
        <f t="shared" si="91"/>
        <v>1.4755862244450513E-2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3.4785892466701829E-2</v>
      </c>
      <c r="AK99" s="9">
        <f t="shared" si="93"/>
        <v>10.4025</v>
      </c>
      <c r="AL99" s="1">
        <f t="shared" si="94"/>
        <v>0.45</v>
      </c>
      <c r="AM99" s="17">
        <f t="shared" si="95"/>
        <v>113613.66666666667</v>
      </c>
      <c r="AN99" s="1">
        <f t="shared" si="96"/>
        <v>411122694.12688011</v>
      </c>
    </row>
    <row r="100" spans="1:50" x14ac:dyDescent="0.15">
      <c r="C100" s="7">
        <v>11</v>
      </c>
      <c r="D100" s="8">
        <v>-0.17242179366666699</v>
      </c>
      <c r="E100" s="10">
        <f t="shared" si="97"/>
        <v>2.2312834501612899</v>
      </c>
      <c r="F100" s="7" t="s">
        <v>85</v>
      </c>
      <c r="G100" s="1">
        <v>12</v>
      </c>
      <c r="H100" s="9">
        <f t="shared" si="81"/>
        <v>-0.17242179366666699</v>
      </c>
      <c r="I100" s="9">
        <f t="shared" si="82"/>
        <v>272.97757820633331</v>
      </c>
      <c r="J100" s="9">
        <f t="shared" si="83"/>
        <v>1.7038397010816348E-2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11.750503731681587</v>
      </c>
      <c r="P100" s="9">
        <f t="shared" si="86"/>
        <v>0.20020974765746988</v>
      </c>
      <c r="Q100" s="12">
        <f t="shared" si="87"/>
        <v>9.0094386445861444E-2</v>
      </c>
      <c r="R100" s="9">
        <f t="shared" si="88"/>
        <v>2.3873737500000001</v>
      </c>
      <c r="S100" s="13">
        <f t="shared" si="89"/>
        <v>3.7737864230877737E-2</v>
      </c>
      <c r="T100" s="2">
        <f t="shared" si="90"/>
        <v>0.51</v>
      </c>
      <c r="U100" s="14">
        <f t="shared" si="91"/>
        <v>1.9246310757747645E-2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3.6139762693460913E-2</v>
      </c>
      <c r="AK100" s="9">
        <f t="shared" si="93"/>
        <v>10.4025</v>
      </c>
      <c r="AL100" s="1">
        <f t="shared" si="94"/>
        <v>0.45</v>
      </c>
      <c r="AM100" s="17">
        <f t="shared" si="95"/>
        <v>113613.66666666667</v>
      </c>
      <c r="AN100" s="1">
        <f t="shared" si="96"/>
        <v>427123628.28880125</v>
      </c>
      <c r="AO100" s="1">
        <f>SUM(AN89:AN100)</f>
        <v>7031038308.8894806</v>
      </c>
    </row>
    <row r="101" spans="1:50" x14ac:dyDescent="0.15">
      <c r="C101" s="7">
        <v>12</v>
      </c>
      <c r="D101" s="8">
        <v>-9.2336606762257993</v>
      </c>
      <c r="E101" s="10">
        <f t="shared" si="97"/>
        <v>-0.17242179366666699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-2.3066070033871</v>
      </c>
      <c r="E105" s="7"/>
      <c r="F105" s="7"/>
      <c r="G105" s="1">
        <v>1</v>
      </c>
      <c r="H105" s="9">
        <f t="shared" ref="H105:H116" si="99">E106</f>
        <v>-2.3066070033871</v>
      </c>
      <c r="I105" s="9">
        <f t="shared" ref="I105:I116" si="100">H105+273.15</f>
        <v>270.84339299661286</v>
      </c>
      <c r="J105" s="9">
        <f t="shared" ref="J105:J116" si="101">EXP(($C$15*(I105-$C$13))/($C$16*I105*$C$13))</f>
        <v>1.2863670667796048E-2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8.3342462688897716E-3</v>
      </c>
      <c r="Q105" s="12">
        <f t="shared" ref="Q105:Q116" si="105">P105*$B$107</f>
        <v>2.5002738806669312E-3</v>
      </c>
      <c r="R105" s="9">
        <f t="shared" ref="R105:R116" si="106">L105*$B$107</f>
        <v>0.19436706250000002</v>
      </c>
      <c r="S105" s="13">
        <f t="shared" ref="S105:S116" si="107">Q105/R105</f>
        <v>1.2863670667796047E-2</v>
      </c>
      <c r="T105" s="2">
        <f t="shared" ref="T105:T116" si="108">$B$106/100</f>
        <v>0.01</v>
      </c>
      <c r="U105" s="14">
        <f t="shared" ref="U105:U116" si="109">S105*T105</f>
        <v>1.2863670667796046E-4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5.6186367066779607E-3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8083.333333333333</v>
      </c>
      <c r="AX105" s="1">
        <f t="shared" ref="AX105:AX116" si="116">AW105*10000*AV105*0.67*AU105*AT105</f>
        <v>5914511.9580365987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-6.5414198174838702</v>
      </c>
      <c r="E106" s="10">
        <f t="shared" ref="E106:E117" si="117">D105</f>
        <v>-2.3066070033871</v>
      </c>
      <c r="F106" s="7" t="s">
        <v>83</v>
      </c>
      <c r="G106" s="1">
        <v>2</v>
      </c>
      <c r="H106" s="9">
        <f t="shared" si="99"/>
        <v>-6.5414198174838702</v>
      </c>
      <c r="I106" s="9">
        <f t="shared" si="100"/>
        <v>266.60858018251611</v>
      </c>
      <c r="J106" s="9">
        <f t="shared" si="101"/>
        <v>7.267256397664147E-3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1.2874461703977771</v>
      </c>
      <c r="P106" s="9">
        <f t="shared" si="104"/>
        <v>9.3562014184714517E-3</v>
      </c>
      <c r="Q106" s="12">
        <f t="shared" si="105"/>
        <v>2.8068604255414354E-3</v>
      </c>
      <c r="R106" s="9">
        <f t="shared" si="106"/>
        <v>0.19436706250000002</v>
      </c>
      <c r="S106" s="13">
        <f t="shared" si="107"/>
        <v>1.4441029202370309E-2</v>
      </c>
      <c r="T106" s="2">
        <f t="shared" si="108"/>
        <v>0.01</v>
      </c>
      <c r="U106" s="14">
        <f t="shared" si="109"/>
        <v>1.4441029202370311E-4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5.6344102920237032E-3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8083.333333333333</v>
      </c>
      <c r="AX106" s="1">
        <f t="shared" si="116"/>
        <v>5931116.1743294271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-7.9731990794482703</v>
      </c>
      <c r="E107" s="10">
        <f t="shared" si="117"/>
        <v>-6.5414198174838702</v>
      </c>
      <c r="F107" s="7" t="s">
        <v>83</v>
      </c>
      <c r="G107" s="1">
        <v>3</v>
      </c>
      <c r="H107" s="9">
        <f t="shared" si="99"/>
        <v>-7.9731990794482703</v>
      </c>
      <c r="I107" s="9">
        <f t="shared" si="100"/>
        <v>265.17680092055173</v>
      </c>
      <c r="J107" s="9">
        <f t="shared" si="101"/>
        <v>5.9666764336702054E-3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1.925980177312639</v>
      </c>
      <c r="P107" s="9">
        <f t="shared" si="104"/>
        <v>1.1491700535687287E-2</v>
      </c>
      <c r="Q107" s="12">
        <f t="shared" si="105"/>
        <v>3.4475101607061858E-3</v>
      </c>
      <c r="R107" s="9">
        <f t="shared" si="106"/>
        <v>0.19436706250000002</v>
      </c>
      <c r="S107" s="13">
        <f t="shared" si="107"/>
        <v>1.7737110991766857E-2</v>
      </c>
      <c r="T107" s="2">
        <f t="shared" si="108"/>
        <v>0.01</v>
      </c>
      <c r="U107" s="14">
        <f t="shared" si="109"/>
        <v>1.7737110991766856E-4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5.6673711099176688E-3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8083.333333333333</v>
      </c>
      <c r="AX107" s="1">
        <f t="shared" si="116"/>
        <v>5965812.6962363916</v>
      </c>
    </row>
    <row r="108" spans="1:50" x14ac:dyDescent="0.15">
      <c r="C108" s="7">
        <v>3</v>
      </c>
      <c r="D108" s="8">
        <v>0.29660338416129001</v>
      </c>
      <c r="E108" s="10">
        <f t="shared" si="117"/>
        <v>-7.9731990794482703</v>
      </c>
      <c r="F108" s="7" t="s">
        <v>83</v>
      </c>
      <c r="G108" s="1">
        <v>4</v>
      </c>
      <c r="H108" s="9">
        <f t="shared" si="99"/>
        <v>0.29660338416129001</v>
      </c>
      <c r="I108" s="9">
        <f t="shared" si="100"/>
        <v>273.44660338416128</v>
      </c>
      <c r="J108" s="9">
        <f t="shared" si="101"/>
        <v>1.8113361292025527E-2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2.5623786851102852</v>
      </c>
      <c r="P108" s="9">
        <f t="shared" si="104"/>
        <v>4.6413290890387905E-2</v>
      </c>
      <c r="Q108" s="12">
        <f t="shared" si="105"/>
        <v>1.3923987267116371E-2</v>
      </c>
      <c r="R108" s="9">
        <f t="shared" si="106"/>
        <v>0.19436706250000002</v>
      </c>
      <c r="S108" s="13">
        <f t="shared" si="107"/>
        <v>7.1637586574712836E-2</v>
      </c>
      <c r="T108" s="2">
        <f t="shared" si="108"/>
        <v>0.01</v>
      </c>
      <c r="U108" s="14">
        <f t="shared" si="109"/>
        <v>7.1637586574712839E-4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6.2063758657471286E-3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8083.333333333333</v>
      </c>
      <c r="AX108" s="1">
        <f t="shared" si="116"/>
        <v>6533201.2355243899</v>
      </c>
    </row>
    <row r="109" spans="1:50" x14ac:dyDescent="0.15">
      <c r="C109" s="7">
        <v>4</v>
      </c>
      <c r="D109" s="8">
        <v>0.60086664550000002</v>
      </c>
      <c r="E109" s="10">
        <f t="shared" si="117"/>
        <v>0.29660338416129001</v>
      </c>
      <c r="F109" s="7" t="s">
        <v>83</v>
      </c>
      <c r="G109" s="1">
        <v>5</v>
      </c>
      <c r="H109" s="9">
        <f t="shared" si="99"/>
        <v>0.60086664550000002</v>
      </c>
      <c r="I109" s="9">
        <f t="shared" si="100"/>
        <v>273.75086664549997</v>
      </c>
      <c r="J109" s="9">
        <f t="shared" si="101"/>
        <v>1.8844598972196733E-2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2.3901671245089022</v>
      </c>
      <c r="O109" s="9">
        <f t="shared" si="118"/>
        <v>0.7736884780443285</v>
      </c>
      <c r="P109" s="9">
        <f t="shared" si="104"/>
        <v>1.4579849098154608E-2</v>
      </c>
      <c r="Q109" s="12">
        <f t="shared" si="105"/>
        <v>4.373954729446382E-3</v>
      </c>
      <c r="R109" s="9">
        <f t="shared" si="106"/>
        <v>0.19436706250000002</v>
      </c>
      <c r="S109" s="13">
        <f t="shared" si="107"/>
        <v>2.2503579943985528E-2</v>
      </c>
      <c r="T109" s="2">
        <f t="shared" si="108"/>
        <v>0.01</v>
      </c>
      <c r="U109" s="14">
        <f t="shared" si="109"/>
        <v>2.2503579943985527E-4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5.7150357994398557E-3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8083.333333333333</v>
      </c>
      <c r="AX109" s="1">
        <f t="shared" si="116"/>
        <v>6015987.3900050791</v>
      </c>
    </row>
    <row r="110" spans="1:50" x14ac:dyDescent="0.15">
      <c r="C110" s="7">
        <v>5</v>
      </c>
      <c r="D110" s="8">
        <v>6.9719749643548399</v>
      </c>
      <c r="E110" s="10">
        <f t="shared" si="117"/>
        <v>0.60086664550000002</v>
      </c>
      <c r="F110" s="7" t="s">
        <v>85</v>
      </c>
      <c r="G110" s="1">
        <v>6</v>
      </c>
      <c r="H110" s="9">
        <f t="shared" si="99"/>
        <v>6.9719749643548399</v>
      </c>
      <c r="I110" s="9">
        <f t="shared" si="100"/>
        <v>280.12197496435482</v>
      </c>
      <c r="J110" s="9">
        <f t="shared" si="101"/>
        <v>4.2316972717554135E-2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1.4069988372795075</v>
      </c>
      <c r="P110" s="9">
        <f t="shared" si="104"/>
        <v>5.9539931410787311E-2</v>
      </c>
      <c r="Q110" s="12">
        <f t="shared" si="105"/>
        <v>1.7861979423236193E-2</v>
      </c>
      <c r="R110" s="9">
        <f t="shared" si="106"/>
        <v>0.19436706250000002</v>
      </c>
      <c r="S110" s="13">
        <f t="shared" si="107"/>
        <v>9.1898180656180828E-2</v>
      </c>
      <c r="T110" s="2">
        <f t="shared" si="108"/>
        <v>0.01</v>
      </c>
      <c r="U110" s="14">
        <f t="shared" si="109"/>
        <v>9.1898180656180826E-4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6.408981806561808E-3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8083.333333333333</v>
      </c>
      <c r="AX110" s="1">
        <f t="shared" si="116"/>
        <v>6746476.3273795787</v>
      </c>
    </row>
    <row r="111" spans="1:50" x14ac:dyDescent="0.15">
      <c r="C111" s="7">
        <v>6</v>
      </c>
      <c r="D111" s="8">
        <v>10.3291510442667</v>
      </c>
      <c r="E111" s="10">
        <f t="shared" si="117"/>
        <v>6.9719749643548399</v>
      </c>
      <c r="F111" s="7" t="s">
        <v>83</v>
      </c>
      <c r="G111" s="1">
        <v>7</v>
      </c>
      <c r="H111" s="9">
        <f t="shared" si="99"/>
        <v>10.3291510442667</v>
      </c>
      <c r="I111" s="9">
        <f t="shared" si="100"/>
        <v>283.4791510442667</v>
      </c>
      <c r="J111" s="9">
        <f t="shared" si="101"/>
        <v>6.3868868681218785E-2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1.9953491142020534</v>
      </c>
      <c r="P111" s="9">
        <f t="shared" si="104"/>
        <v>0.12744069054815718</v>
      </c>
      <c r="Q111" s="12">
        <f t="shared" si="105"/>
        <v>3.8232207164447155E-2</v>
      </c>
      <c r="R111" s="9">
        <f t="shared" si="106"/>
        <v>0.19436706250000002</v>
      </c>
      <c r="S111" s="13">
        <f t="shared" si="107"/>
        <v>0.19670105969959364</v>
      </c>
      <c r="T111" s="2">
        <f t="shared" si="108"/>
        <v>0.01</v>
      </c>
      <c r="U111" s="14">
        <f t="shared" si="109"/>
        <v>1.9670105969959366E-3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 t="shared" si="110"/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 t="shared" si="111"/>
        <v>5.0000000000000001E-3</v>
      </c>
      <c r="AT111" s="1">
        <f t="shared" si="112"/>
        <v>7.4570105969959362E-3</v>
      </c>
      <c r="AU111" s="9">
        <f t="shared" si="113"/>
        <v>64.789020833333339</v>
      </c>
      <c r="AV111" s="1">
        <f t="shared" si="114"/>
        <v>0.3</v>
      </c>
      <c r="AW111" s="1">
        <f t="shared" si="115"/>
        <v>8083.333333333333</v>
      </c>
      <c r="AX111" s="1">
        <f t="shared" si="116"/>
        <v>7849693.9114639955</v>
      </c>
    </row>
    <row r="112" spans="1:50" x14ac:dyDescent="0.15">
      <c r="C112" s="7">
        <v>7</v>
      </c>
      <c r="D112" s="8">
        <v>13.8839117477419</v>
      </c>
      <c r="E112" s="10">
        <f t="shared" si="117"/>
        <v>10.3291510442667</v>
      </c>
      <c r="F112" s="7" t="s">
        <v>83</v>
      </c>
      <c r="G112" s="1">
        <v>8</v>
      </c>
      <c r="H112" s="9">
        <f t="shared" si="99"/>
        <v>13.8839117477419</v>
      </c>
      <c r="I112" s="9">
        <f t="shared" si="100"/>
        <v>287.03391174774185</v>
      </c>
      <c r="J112" s="9">
        <f t="shared" si="101"/>
        <v>9.7729836143104959E-2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2.5157986319872294</v>
      </c>
      <c r="P112" s="9">
        <f t="shared" si="104"/>
        <v>0.24586858807315953</v>
      </c>
      <c r="Q112" s="12">
        <f t="shared" si="105"/>
        <v>7.376057642194786E-2</v>
      </c>
      <c r="R112" s="9">
        <f t="shared" si="106"/>
        <v>0.19436706250000002</v>
      </c>
      <c r="S112" s="13">
        <f t="shared" si="107"/>
        <v>0.37949113122984945</v>
      </c>
      <c r="T112" s="2">
        <f t="shared" si="108"/>
        <v>0.01</v>
      </c>
      <c r="U112" s="14">
        <f t="shared" si="109"/>
        <v>3.7949113122984946E-3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1E-3</v>
      </c>
      <c r="AF112" s="2">
        <v>0.49</v>
      </c>
      <c r="AG112" s="14">
        <f t="shared" si="110"/>
        <v>4.8999999999999998E-4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0.01</v>
      </c>
      <c r="AR112" s="2">
        <v>0.5</v>
      </c>
      <c r="AS112" s="2">
        <f t="shared" si="111"/>
        <v>5.0000000000000001E-3</v>
      </c>
      <c r="AT112" s="1">
        <f t="shared" si="112"/>
        <v>9.284911312298496E-3</v>
      </c>
      <c r="AU112" s="9">
        <f t="shared" si="113"/>
        <v>64.789020833333339</v>
      </c>
      <c r="AV112" s="1">
        <f t="shared" si="114"/>
        <v>0.3</v>
      </c>
      <c r="AW112" s="1">
        <f t="shared" si="115"/>
        <v>8083.333333333333</v>
      </c>
      <c r="AX112" s="1">
        <f t="shared" si="116"/>
        <v>9773851.1765014715</v>
      </c>
    </row>
    <row r="113" spans="1:53" x14ac:dyDescent="0.15">
      <c r="C113" s="7">
        <v>8</v>
      </c>
      <c r="D113" s="8">
        <v>12.741296673161299</v>
      </c>
      <c r="E113" s="10">
        <f t="shared" si="117"/>
        <v>13.8839117477419</v>
      </c>
      <c r="F113" s="7" t="s">
        <v>83</v>
      </c>
      <c r="G113" s="1">
        <v>9</v>
      </c>
      <c r="H113" s="9">
        <f t="shared" si="99"/>
        <v>12.741296673161299</v>
      </c>
      <c r="I113" s="9">
        <f t="shared" si="100"/>
        <v>285.89129667316126</v>
      </c>
      <c r="J113" s="9">
        <f t="shared" si="101"/>
        <v>8.533897670355646E-2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2.9178202522474033</v>
      </c>
      <c r="P113" s="9">
        <f t="shared" si="104"/>
        <v>0.24900379453170637</v>
      </c>
      <c r="Q113" s="12">
        <f t="shared" si="105"/>
        <v>7.4701138359511907E-2</v>
      </c>
      <c r="R113" s="9">
        <f t="shared" si="106"/>
        <v>0.19436706250000002</v>
      </c>
      <c r="S113" s="13">
        <f t="shared" si="107"/>
        <v>0.38433023269830968</v>
      </c>
      <c r="T113" s="2">
        <f t="shared" si="108"/>
        <v>0.01</v>
      </c>
      <c r="U113" s="14">
        <f t="shared" si="109"/>
        <v>3.8433023269830971E-3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 t="shared" si="110"/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 t="shared" si="111"/>
        <v>5.0000000000000001E-3</v>
      </c>
      <c r="AT113" s="1">
        <f t="shared" si="112"/>
        <v>9.3333023269830985E-3</v>
      </c>
      <c r="AU113" s="9">
        <f t="shared" si="113"/>
        <v>64.789020833333339</v>
      </c>
      <c r="AV113" s="1">
        <f t="shared" si="114"/>
        <v>0.3</v>
      </c>
      <c r="AW113" s="1">
        <f t="shared" si="115"/>
        <v>8083.333333333333</v>
      </c>
      <c r="AX113" s="1">
        <f t="shared" si="116"/>
        <v>9824790.443436712</v>
      </c>
    </row>
    <row r="114" spans="1:53" x14ac:dyDescent="0.15">
      <c r="C114" s="7">
        <v>9</v>
      </c>
      <c r="D114" s="8">
        <v>7.90560844373333</v>
      </c>
      <c r="E114" s="10">
        <f t="shared" si="117"/>
        <v>12.741296673161299</v>
      </c>
      <c r="F114" s="7" t="s">
        <v>83</v>
      </c>
      <c r="G114" s="1">
        <v>10</v>
      </c>
      <c r="H114" s="9">
        <f t="shared" si="99"/>
        <v>7.90560844373333</v>
      </c>
      <c r="I114" s="9">
        <f t="shared" si="100"/>
        <v>281.05560844373332</v>
      </c>
      <c r="J114" s="9">
        <f t="shared" si="101"/>
        <v>4.7496398454556082E-2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3.3167066660490305</v>
      </c>
      <c r="P114" s="9">
        <f t="shared" si="104"/>
        <v>0.15753162136754703</v>
      </c>
      <c r="Q114" s="12">
        <f t="shared" si="105"/>
        <v>4.7259486410264111E-2</v>
      </c>
      <c r="R114" s="9">
        <f t="shared" si="106"/>
        <v>0.19436706250000002</v>
      </c>
      <c r="S114" s="13">
        <f t="shared" si="107"/>
        <v>0.24314555049811543</v>
      </c>
      <c r="T114" s="2">
        <f t="shared" si="108"/>
        <v>0.01</v>
      </c>
      <c r="U114" s="14">
        <f t="shared" si="109"/>
        <v>2.4314555049811544E-3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0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1"/>
        <v>5.0000000000000001E-3</v>
      </c>
      <c r="AT114" s="1">
        <f t="shared" si="112"/>
        <v>7.921455504981155E-3</v>
      </c>
      <c r="AU114" s="9">
        <f t="shared" si="113"/>
        <v>64.789020833333339</v>
      </c>
      <c r="AV114" s="1">
        <f t="shared" si="114"/>
        <v>0.3</v>
      </c>
      <c r="AW114" s="1">
        <f t="shared" si="115"/>
        <v>8083.333333333333</v>
      </c>
      <c r="AX114" s="1">
        <f t="shared" si="116"/>
        <v>8338596.3099520328</v>
      </c>
    </row>
    <row r="115" spans="1:53" x14ac:dyDescent="0.15">
      <c r="C115" s="7">
        <v>10</v>
      </c>
      <c r="D115" s="8">
        <v>2.2312834501612899</v>
      </c>
      <c r="E115" s="10">
        <f t="shared" si="117"/>
        <v>7.90560844373333</v>
      </c>
      <c r="F115" s="7" t="s">
        <v>83</v>
      </c>
      <c r="G115" s="1">
        <v>11</v>
      </c>
      <c r="H115" s="9">
        <f t="shared" si="99"/>
        <v>2.2312834501612899</v>
      </c>
      <c r="I115" s="9">
        <f t="shared" si="100"/>
        <v>275.38128345016128</v>
      </c>
      <c r="J115" s="9">
        <f t="shared" si="101"/>
        <v>2.3261739206050965E-2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3.0012162924474097</v>
      </c>
      <c r="O115" s="9">
        <f t="shared" si="118"/>
        <v>0.80584896056740751</v>
      </c>
      <c r="P115" s="9">
        <f t="shared" si="104"/>
        <v>1.8745448360186281E-2</v>
      </c>
      <c r="Q115" s="12">
        <f t="shared" si="105"/>
        <v>5.6236345080558844E-3</v>
      </c>
      <c r="R115" s="9">
        <f t="shared" si="106"/>
        <v>0.19436706250000002</v>
      </c>
      <c r="S115" s="13">
        <f t="shared" si="107"/>
        <v>2.8933063224412747E-2</v>
      </c>
      <c r="T115" s="2">
        <f t="shared" si="108"/>
        <v>0.01</v>
      </c>
      <c r="U115" s="14">
        <f t="shared" si="109"/>
        <v>2.8933063224412746E-4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5.7793306322441278E-3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8083.333333333333</v>
      </c>
      <c r="AX115" s="1">
        <f t="shared" si="116"/>
        <v>6083667.964014939</v>
      </c>
    </row>
    <row r="116" spans="1:53" x14ac:dyDescent="0.15">
      <c r="C116" s="7">
        <v>11</v>
      </c>
      <c r="D116" s="8">
        <v>-0.17242179366666699</v>
      </c>
      <c r="E116" s="10">
        <f t="shared" si="117"/>
        <v>2.2312834501612899</v>
      </c>
      <c r="F116" s="7" t="s">
        <v>85</v>
      </c>
      <c r="G116" s="1">
        <v>12</v>
      </c>
      <c r="H116" s="9">
        <f t="shared" si="99"/>
        <v>-0.17242179366666699</v>
      </c>
      <c r="I116" s="9">
        <f t="shared" si="100"/>
        <v>272.97757820633331</v>
      </c>
      <c r="J116" s="9">
        <f t="shared" si="101"/>
        <v>1.7038397010816348E-2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1.4349937205405547</v>
      </c>
      <c r="P116" s="9">
        <f t="shared" si="104"/>
        <v>2.4449992718598417E-2</v>
      </c>
      <c r="Q116" s="12">
        <f t="shared" si="105"/>
        <v>7.3349978155795251E-3</v>
      </c>
      <c r="R116" s="9">
        <f t="shared" si="106"/>
        <v>0.19436706250000002</v>
      </c>
      <c r="S116" s="13">
        <f t="shared" si="107"/>
        <v>3.7737864230877723E-2</v>
      </c>
      <c r="T116" s="2">
        <f t="shared" si="108"/>
        <v>0.01</v>
      </c>
      <c r="U116" s="14">
        <f t="shared" si="109"/>
        <v>3.7737864230877723E-4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5.8673786423087777E-3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8083.333333333333</v>
      </c>
      <c r="AX116" s="1">
        <f t="shared" si="116"/>
        <v>6176352.5484782401</v>
      </c>
      <c r="AY116" s="1">
        <f>SUM(AX105:AX116)</f>
        <v>85154058.135358855</v>
      </c>
    </row>
    <row r="117" spans="1:53" x14ac:dyDescent="0.15">
      <c r="C117" s="7">
        <v>12</v>
      </c>
      <c r="D117" s="8">
        <v>-9.2336606762257993</v>
      </c>
      <c r="E117" s="10">
        <f t="shared" si="117"/>
        <v>-0.17242179366666699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-2.3066070033871</v>
      </c>
      <c r="E121" s="7"/>
      <c r="F121" s="7"/>
      <c r="G121" s="1">
        <v>1</v>
      </c>
      <c r="H121" s="9">
        <f t="shared" ref="H121:H132" si="119">E122</f>
        <v>-2.3066070033871</v>
      </c>
      <c r="I121" s="9">
        <f t="shared" ref="I121:I132" si="120">H121+273.15</f>
        <v>270.84339299661286</v>
      </c>
      <c r="J121" s="9">
        <f t="shared" ref="J121:J132" si="121">EXP(($C$15*(I121-$C$13))/($C$16*I121*$C$13))</f>
        <v>1.2863670667796048E-2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3.6622870391215352E-3</v>
      </c>
      <c r="Q121" s="12">
        <f t="shared" ref="Q121:Q132" si="125">P121*$B$123</f>
        <v>1.2085547229101067E-3</v>
      </c>
      <c r="R121" s="9">
        <f t="shared" ref="R121:R132" si="126">L121*$B$123</f>
        <v>9.3951000000000007E-2</v>
      </c>
      <c r="S121" s="13">
        <f t="shared" ref="S121:S132" si="127">Q121/R121</f>
        <v>1.2863670667796048E-2</v>
      </c>
      <c r="T121" s="2">
        <f t="shared" ref="T121:T132" si="128">$B$122/100</f>
        <v>0.01</v>
      </c>
      <c r="U121" s="14">
        <f t="shared" ref="U121:U132" si="129">S121*T121</f>
        <v>1.2863670667796049E-4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5.6186367066779607E-3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-6.5414198174838702</v>
      </c>
      <c r="E122" s="10">
        <f t="shared" ref="E122:E133" si="139">D121</f>
        <v>-2.3066070033871</v>
      </c>
      <c r="F122" s="7" t="s">
        <v>83</v>
      </c>
      <c r="G122" s="1">
        <v>2</v>
      </c>
      <c r="H122" s="9">
        <f t="shared" si="119"/>
        <v>-6.5414198174838702</v>
      </c>
      <c r="I122" s="9">
        <f t="shared" si="120"/>
        <v>266.60858018251611</v>
      </c>
      <c r="J122" s="9">
        <f t="shared" si="121"/>
        <v>7.267256397664147E-3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0.56573771296087849</v>
      </c>
      <c r="P122" s="9">
        <f t="shared" si="124"/>
        <v>4.1113610139148268E-3</v>
      </c>
      <c r="Q122" s="12">
        <f t="shared" si="125"/>
        <v>1.3567491345918929E-3</v>
      </c>
      <c r="R122" s="9">
        <f t="shared" si="126"/>
        <v>9.3951000000000007E-2</v>
      </c>
      <c r="S122" s="13">
        <f t="shared" si="127"/>
        <v>1.4441029202370309E-2</v>
      </c>
      <c r="T122" s="2">
        <f t="shared" si="128"/>
        <v>0.01</v>
      </c>
      <c r="U122" s="14">
        <f t="shared" si="129"/>
        <v>1.4441029202370311E-4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5.6344102920237032E-3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-7.9731990794482703</v>
      </c>
      <c r="E123" s="10">
        <f t="shared" si="139"/>
        <v>-6.5414198174838702</v>
      </c>
      <c r="F123" s="7" t="s">
        <v>83</v>
      </c>
      <c r="G123" s="1">
        <v>3</v>
      </c>
      <c r="H123" s="9">
        <f t="shared" si="119"/>
        <v>-7.9731990794482703</v>
      </c>
      <c r="I123" s="9">
        <f t="shared" si="120"/>
        <v>265.17680092055173</v>
      </c>
      <c r="J123" s="9">
        <f t="shared" si="121"/>
        <v>5.9666764336702054E-3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0.8463263519469636</v>
      </c>
      <c r="P123" s="9">
        <f t="shared" si="124"/>
        <v>5.0497554993560239E-3</v>
      </c>
      <c r="Q123" s="12">
        <f t="shared" si="125"/>
        <v>1.6664193147874879E-3</v>
      </c>
      <c r="R123" s="9">
        <f t="shared" si="126"/>
        <v>9.3951000000000007E-2</v>
      </c>
      <c r="S123" s="13">
        <f t="shared" si="127"/>
        <v>1.7737110991766853E-2</v>
      </c>
      <c r="T123" s="2">
        <f t="shared" si="128"/>
        <v>0.01</v>
      </c>
      <c r="U123" s="14">
        <f t="shared" si="129"/>
        <v>1.7737110991766853E-4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5.6673711099176688E-3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0.29660338416129001</v>
      </c>
      <c r="E124" s="10">
        <f t="shared" si="139"/>
        <v>-7.9731990794482703</v>
      </c>
      <c r="F124" s="7" t="s">
        <v>83</v>
      </c>
      <c r="G124" s="1">
        <v>4</v>
      </c>
      <c r="H124" s="9">
        <f t="shared" si="119"/>
        <v>0.29660338416129001</v>
      </c>
      <c r="I124" s="9">
        <f t="shared" si="120"/>
        <v>273.44660338416128</v>
      </c>
      <c r="J124" s="9">
        <f t="shared" si="121"/>
        <v>1.8113361292025527E-2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1.1259765964476076</v>
      </c>
      <c r="P124" s="9">
        <f t="shared" si="124"/>
        <v>2.0395220897820743E-2</v>
      </c>
      <c r="Q124" s="12">
        <f t="shared" si="125"/>
        <v>6.7304228962808453E-3</v>
      </c>
      <c r="R124" s="9">
        <f t="shared" si="126"/>
        <v>9.3951000000000007E-2</v>
      </c>
      <c r="S124" s="13">
        <f t="shared" si="127"/>
        <v>7.1637586574712822E-2</v>
      </c>
      <c r="T124" s="2">
        <f t="shared" si="128"/>
        <v>0.01</v>
      </c>
      <c r="U124" s="14">
        <f t="shared" si="129"/>
        <v>7.1637586574712828E-4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6.2063758657471286E-3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0.60086664550000002</v>
      </c>
      <c r="E125" s="10">
        <f t="shared" si="139"/>
        <v>0.29660338416129001</v>
      </c>
      <c r="F125" s="7" t="s">
        <v>83</v>
      </c>
      <c r="G125" s="1">
        <v>5</v>
      </c>
      <c r="H125" s="9">
        <f t="shared" si="119"/>
        <v>0.60086664550000002</v>
      </c>
      <c r="I125" s="9">
        <f t="shared" si="120"/>
        <v>273.75086664549997</v>
      </c>
      <c r="J125" s="9">
        <f t="shared" si="121"/>
        <v>1.8844598972196733E-2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1.0503023067722976</v>
      </c>
      <c r="O125" s="9">
        <f t="shared" si="140"/>
        <v>0.33997906877748929</v>
      </c>
      <c r="P125" s="9">
        <f t="shared" si="124"/>
        <v>6.4067692100526772E-3</v>
      </c>
      <c r="Q125" s="12">
        <f t="shared" si="125"/>
        <v>2.1142338393173835E-3</v>
      </c>
      <c r="R125" s="9">
        <f t="shared" si="126"/>
        <v>9.3951000000000007E-2</v>
      </c>
      <c r="S125" s="13">
        <f t="shared" si="127"/>
        <v>2.2503579943985517E-2</v>
      </c>
      <c r="T125" s="2">
        <f t="shared" si="128"/>
        <v>0.01</v>
      </c>
      <c r="U125" s="14">
        <f t="shared" si="129"/>
        <v>2.2503579943985519E-4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5.7150357994398557E-3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6.9719749643548399</v>
      </c>
      <c r="E126" s="10">
        <f t="shared" si="139"/>
        <v>0.60086664550000002</v>
      </c>
      <c r="F126" s="7" t="s">
        <v>85</v>
      </c>
      <c r="G126" s="1">
        <v>6</v>
      </c>
      <c r="H126" s="9">
        <f t="shared" si="119"/>
        <v>6.9719749643548399</v>
      </c>
      <c r="I126" s="9">
        <f t="shared" si="120"/>
        <v>280.12197496435482</v>
      </c>
      <c r="J126" s="9">
        <f t="shared" si="121"/>
        <v>4.2316972717554135E-2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0.61827229956743657</v>
      </c>
      <c r="P126" s="9">
        <f t="shared" si="124"/>
        <v>2.6163412032814672E-2</v>
      </c>
      <c r="Q126" s="12">
        <f t="shared" si="125"/>
        <v>8.6339259708288416E-3</v>
      </c>
      <c r="R126" s="9">
        <f t="shared" si="126"/>
        <v>9.3951000000000007E-2</v>
      </c>
      <c r="S126" s="13">
        <f t="shared" si="127"/>
        <v>9.1898180656180786E-2</v>
      </c>
      <c r="T126" s="2">
        <f t="shared" si="128"/>
        <v>0.01</v>
      </c>
      <c r="U126" s="14">
        <f t="shared" si="129"/>
        <v>9.1898180656180793E-4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6.408981806561808E-3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10.3291510442667</v>
      </c>
      <c r="E127" s="10">
        <f t="shared" si="139"/>
        <v>6.9719749643548399</v>
      </c>
      <c r="F127" s="7" t="s">
        <v>83</v>
      </c>
      <c r="G127" s="1">
        <v>7</v>
      </c>
      <c r="H127" s="9">
        <f t="shared" si="119"/>
        <v>10.3291510442667</v>
      </c>
      <c r="I127" s="9">
        <f t="shared" si="120"/>
        <v>283.4791510442667</v>
      </c>
      <c r="J127" s="9">
        <f t="shared" si="121"/>
        <v>6.3868868681218785E-2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0.87680888753462183</v>
      </c>
      <c r="P127" s="9">
        <f t="shared" si="124"/>
        <v>5.6000791696474289E-2</v>
      </c>
      <c r="Q127" s="12">
        <f t="shared" si="125"/>
        <v>1.8480261259836515E-2</v>
      </c>
      <c r="R127" s="9">
        <f t="shared" si="126"/>
        <v>9.3951000000000007E-2</v>
      </c>
      <c r="S127" s="13">
        <f t="shared" si="127"/>
        <v>0.19670105969959356</v>
      </c>
      <c r="T127" s="2">
        <f t="shared" si="128"/>
        <v>0.01</v>
      </c>
      <c r="U127" s="14">
        <f t="shared" si="129"/>
        <v>1.9670105969959357E-3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 t="shared" si="130"/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 t="shared" si="131"/>
        <v>5.0000000000000001E-3</v>
      </c>
      <c r="AT127" s="1">
        <f t="shared" si="132"/>
        <v>7.4570105969959362E-3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13.8839117477419</v>
      </c>
      <c r="E128" s="10">
        <f t="shared" si="139"/>
        <v>10.3291510442667</v>
      </c>
      <c r="F128" s="7" t="s">
        <v>83</v>
      </c>
      <c r="G128" s="1">
        <v>8</v>
      </c>
      <c r="H128" s="9">
        <f t="shared" si="119"/>
        <v>13.8839117477419</v>
      </c>
      <c r="I128" s="9">
        <f t="shared" si="120"/>
        <v>287.03391174774185</v>
      </c>
      <c r="J128" s="9">
        <f t="shared" si="121"/>
        <v>9.7729836143104959E-2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1.1055080958381476</v>
      </c>
      <c r="P128" s="9">
        <f t="shared" si="124"/>
        <v>0.10804112506113814</v>
      </c>
      <c r="Q128" s="12">
        <f t="shared" si="125"/>
        <v>3.5653571270175585E-2</v>
      </c>
      <c r="R128" s="9">
        <f t="shared" si="126"/>
        <v>9.3951000000000007E-2</v>
      </c>
      <c r="S128" s="13">
        <f t="shared" si="127"/>
        <v>0.3794911312298494</v>
      </c>
      <c r="T128" s="2">
        <f t="shared" si="128"/>
        <v>0.01</v>
      </c>
      <c r="U128" s="14">
        <f t="shared" si="129"/>
        <v>3.7949113122984941E-3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1E-3</v>
      </c>
      <c r="AF128" s="2">
        <v>0.49</v>
      </c>
      <c r="AG128" s="14">
        <f t="shared" si="130"/>
        <v>4.8999999999999998E-4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0.01</v>
      </c>
      <c r="AR128" s="2">
        <v>0.5</v>
      </c>
      <c r="AS128" s="2">
        <f t="shared" si="131"/>
        <v>5.0000000000000001E-3</v>
      </c>
      <c r="AT128" s="1">
        <f t="shared" si="132"/>
        <v>9.284911312298496E-3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12.741296673161299</v>
      </c>
      <c r="E129" s="10">
        <f t="shared" si="139"/>
        <v>13.8839117477419</v>
      </c>
      <c r="F129" s="7" t="s">
        <v>83</v>
      </c>
      <c r="G129" s="1">
        <v>9</v>
      </c>
      <c r="H129" s="9">
        <f t="shared" si="119"/>
        <v>12.741296673161299</v>
      </c>
      <c r="I129" s="9">
        <f t="shared" si="120"/>
        <v>285.89129667316126</v>
      </c>
      <c r="J129" s="9">
        <f t="shared" si="121"/>
        <v>8.533897670355646E-2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1.2821669707770094</v>
      </c>
      <c r="P129" s="9">
        <f t="shared" si="124"/>
        <v>0.10941881724920875</v>
      </c>
      <c r="Q129" s="12">
        <f t="shared" si="125"/>
        <v>3.6108209692238893E-2</v>
      </c>
      <c r="R129" s="9">
        <f t="shared" si="126"/>
        <v>9.3951000000000007E-2</v>
      </c>
      <c r="S129" s="13">
        <f t="shared" si="127"/>
        <v>0.38433023269830968</v>
      </c>
      <c r="T129" s="2">
        <f t="shared" si="128"/>
        <v>0.01</v>
      </c>
      <c r="U129" s="14">
        <f t="shared" si="129"/>
        <v>3.8433023269830971E-3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 t="shared" si="130"/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 t="shared" si="131"/>
        <v>5.0000000000000001E-3</v>
      </c>
      <c r="AT129" s="1">
        <f t="shared" si="132"/>
        <v>9.3333023269830985E-3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7.90560844373333</v>
      </c>
      <c r="E130" s="10">
        <f t="shared" si="139"/>
        <v>12.741296673161299</v>
      </c>
      <c r="F130" s="7" t="s">
        <v>83</v>
      </c>
      <c r="G130" s="1">
        <v>10</v>
      </c>
      <c r="H130" s="9">
        <f t="shared" si="119"/>
        <v>7.90560844373333</v>
      </c>
      <c r="I130" s="9">
        <f t="shared" si="120"/>
        <v>281.05560844373332</v>
      </c>
      <c r="J130" s="9">
        <f t="shared" si="121"/>
        <v>4.7496398454556082E-2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1.4574481535278005</v>
      </c>
      <c r="P130" s="9">
        <f t="shared" si="124"/>
        <v>6.9223538226813444E-2</v>
      </c>
      <c r="Q130" s="12">
        <f t="shared" si="125"/>
        <v>2.2843767614848437E-2</v>
      </c>
      <c r="R130" s="9">
        <f t="shared" si="126"/>
        <v>9.3951000000000007E-2</v>
      </c>
      <c r="S130" s="13">
        <f t="shared" si="127"/>
        <v>0.24314555049811534</v>
      </c>
      <c r="T130" s="2">
        <f t="shared" si="128"/>
        <v>0.01</v>
      </c>
      <c r="U130" s="14">
        <f t="shared" si="129"/>
        <v>2.4314555049811536E-3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0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1"/>
        <v>5.0000000000000001E-3</v>
      </c>
      <c r="AT130" s="1">
        <f t="shared" si="132"/>
        <v>7.921455504981155E-3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2.2312834501612899</v>
      </c>
      <c r="E131" s="10">
        <f t="shared" si="139"/>
        <v>7.90560844373333</v>
      </c>
      <c r="F131" s="7" t="s">
        <v>83</v>
      </c>
      <c r="G131" s="1">
        <v>11</v>
      </c>
      <c r="H131" s="9">
        <f t="shared" si="119"/>
        <v>2.2312834501612899</v>
      </c>
      <c r="I131" s="9">
        <f t="shared" si="120"/>
        <v>275.38128345016128</v>
      </c>
      <c r="J131" s="9">
        <f t="shared" si="121"/>
        <v>2.3261739206050965E-2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1.3188133845359378</v>
      </c>
      <c r="O131" s="9">
        <f t="shared" si="140"/>
        <v>0.35411123076504936</v>
      </c>
      <c r="P131" s="9">
        <f t="shared" si="124"/>
        <v>8.2372430999903094E-3</v>
      </c>
      <c r="Q131" s="12">
        <f t="shared" si="125"/>
        <v>2.7182902229968024E-3</v>
      </c>
      <c r="R131" s="9">
        <f t="shared" si="126"/>
        <v>9.3951000000000007E-2</v>
      </c>
      <c r="S131" s="13">
        <f t="shared" si="127"/>
        <v>2.8933063224412751E-2</v>
      </c>
      <c r="T131" s="2">
        <f t="shared" si="128"/>
        <v>0.01</v>
      </c>
      <c r="U131" s="14">
        <f t="shared" si="129"/>
        <v>2.8933063224412752E-4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5.7793306322441278E-3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-0.17242179366666699</v>
      </c>
      <c r="E132" s="10">
        <f t="shared" si="139"/>
        <v>2.2312834501612899</v>
      </c>
      <c r="F132" s="7" t="s">
        <v>85</v>
      </c>
      <c r="G132" s="1">
        <v>12</v>
      </c>
      <c r="H132" s="9">
        <f t="shared" si="119"/>
        <v>-0.17242179366666699</v>
      </c>
      <c r="I132" s="9">
        <f t="shared" si="120"/>
        <v>272.97757820633331</v>
      </c>
      <c r="J132" s="9">
        <f t="shared" si="121"/>
        <v>1.7038397010816348E-2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0.63057398766505901</v>
      </c>
      <c r="P132" s="9">
        <f t="shared" si="124"/>
        <v>1.0743969946530886E-2</v>
      </c>
      <c r="Q132" s="12">
        <f t="shared" si="125"/>
        <v>3.5455100823551925E-3</v>
      </c>
      <c r="R132" s="9">
        <f t="shared" si="126"/>
        <v>9.3951000000000007E-2</v>
      </c>
      <c r="S132" s="13">
        <f t="shared" si="127"/>
        <v>3.7737864230877716E-2</v>
      </c>
      <c r="T132" s="2">
        <f t="shared" si="128"/>
        <v>0.01</v>
      </c>
      <c r="U132" s="14">
        <f t="shared" si="129"/>
        <v>3.7737864230877717E-4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5.8673786423087777E-3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-9.2336606762257993</v>
      </c>
      <c r="E133" s="10">
        <f t="shared" si="139"/>
        <v>-0.17242179366666699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-2.3066070033871</v>
      </c>
      <c r="E136" s="7"/>
      <c r="F136" s="7"/>
      <c r="G136" s="1">
        <v>1</v>
      </c>
      <c r="H136" s="9">
        <f t="shared" ref="H136:H147" si="141">E137</f>
        <v>-2.3066070033871</v>
      </c>
      <c r="I136" s="9">
        <f t="shared" ref="I136:I147" si="142">H136+273.15</f>
        <v>270.84339299661286</v>
      </c>
      <c r="J136" s="9">
        <f t="shared" ref="J136:J147" si="143">EXP(($C$15*(I136-$C$13))/($C$16*I136*$C$13))</f>
        <v>1.2863670667796048E-2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9.7641424210766995E-3</v>
      </c>
      <c r="Q136" s="12">
        <f t="shared" ref="Q136:Q147" si="147">P136*$B$138</f>
        <v>2.538677029479942E-3</v>
      </c>
      <c r="R136" s="9">
        <f t="shared" ref="R136:R147" si="148">L136*$B$138</f>
        <v>0.19735245833333334</v>
      </c>
      <c r="S136" s="13">
        <f t="shared" ref="S136:S147" si="149">Q136/R136</f>
        <v>1.2863670667796048E-2</v>
      </c>
      <c r="T136" s="2">
        <f t="shared" ref="T136:T147" si="150">$B$137/100</f>
        <v>0.01</v>
      </c>
      <c r="U136" s="14">
        <f t="shared" ref="U136:U147" si="151">S136*T136</f>
        <v>1.2863670667796049E-4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5.6186367066779607E-3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-6.5414198174838702</v>
      </c>
      <c r="E137" s="10">
        <f t="shared" ref="E137:E148" si="159">D136</f>
        <v>-2.3066070033871</v>
      </c>
      <c r="F137" s="7" t="s">
        <v>83</v>
      </c>
      <c r="G137" s="1">
        <v>2</v>
      </c>
      <c r="H137" s="9">
        <f t="shared" si="141"/>
        <v>-6.5414198174838702</v>
      </c>
      <c r="I137" s="9">
        <f t="shared" si="142"/>
        <v>266.60858018251611</v>
      </c>
      <c r="J137" s="9">
        <f t="shared" si="143"/>
        <v>7.267256397664147E-3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1.5083316909122568</v>
      </c>
      <c r="P137" s="9">
        <f t="shared" si="146"/>
        <v>1.0961433130581679E-2</v>
      </c>
      <c r="Q137" s="12">
        <f t="shared" si="147"/>
        <v>2.8499726139512367E-3</v>
      </c>
      <c r="R137" s="9">
        <f t="shared" si="148"/>
        <v>0.19735245833333334</v>
      </c>
      <c r="S137" s="13">
        <f t="shared" si="149"/>
        <v>1.4441029202370311E-2</v>
      </c>
      <c r="T137" s="2">
        <f t="shared" si="150"/>
        <v>0.01</v>
      </c>
      <c r="U137" s="14">
        <f t="shared" si="151"/>
        <v>1.4441029202370311E-4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5.6344102920237032E-3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-7.9731990794482703</v>
      </c>
      <c r="E138" s="10">
        <f t="shared" si="159"/>
        <v>-6.5414198174838702</v>
      </c>
      <c r="F138" s="7" t="s">
        <v>83</v>
      </c>
      <c r="G138" s="1">
        <v>3</v>
      </c>
      <c r="H138" s="9">
        <f t="shared" si="141"/>
        <v>-7.9731990794482703</v>
      </c>
      <c r="I138" s="9">
        <f t="shared" si="142"/>
        <v>265.17680092055173</v>
      </c>
      <c r="J138" s="9">
        <f t="shared" si="143"/>
        <v>5.9666764336702054E-3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2.256418174448342</v>
      </c>
      <c r="P138" s="9">
        <f t="shared" si="146"/>
        <v>1.3463317145986069E-2</v>
      </c>
      <c r="Q138" s="12">
        <f t="shared" si="147"/>
        <v>3.5004624579563783E-3</v>
      </c>
      <c r="R138" s="9">
        <f t="shared" si="148"/>
        <v>0.19735245833333334</v>
      </c>
      <c r="S138" s="13">
        <f t="shared" si="149"/>
        <v>1.773711099176686E-2</v>
      </c>
      <c r="T138" s="2">
        <f t="shared" si="150"/>
        <v>0.01</v>
      </c>
      <c r="U138" s="14">
        <f t="shared" si="151"/>
        <v>1.7737110991766862E-4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5.6673711099176688E-3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0.29660338416129001</v>
      </c>
      <c r="E139" s="10">
        <f t="shared" si="159"/>
        <v>-7.9731990794482703</v>
      </c>
      <c r="F139" s="7" t="s">
        <v>83</v>
      </c>
      <c r="G139" s="1">
        <v>4</v>
      </c>
      <c r="H139" s="9">
        <f t="shared" si="141"/>
        <v>0.29660338416129001</v>
      </c>
      <c r="I139" s="9">
        <f t="shared" si="142"/>
        <v>273.44660338416128</v>
      </c>
      <c r="J139" s="9">
        <f t="shared" si="143"/>
        <v>1.8113361292025527E-2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3.0020027739690227</v>
      </c>
      <c r="P139" s="9">
        <f t="shared" si="146"/>
        <v>5.4376360844563751E-2</v>
      </c>
      <c r="Q139" s="12">
        <f t="shared" si="147"/>
        <v>1.4137853819586576E-2</v>
      </c>
      <c r="R139" s="9">
        <f t="shared" si="148"/>
        <v>0.19735245833333334</v>
      </c>
      <c r="S139" s="13">
        <f t="shared" si="149"/>
        <v>7.1637586574712836E-2</v>
      </c>
      <c r="T139" s="2">
        <f t="shared" si="150"/>
        <v>0.01</v>
      </c>
      <c r="U139" s="14">
        <f t="shared" si="151"/>
        <v>7.1637586574712839E-4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6.2063758657471286E-3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0.60086664550000002</v>
      </c>
      <c r="E140" s="10">
        <f t="shared" si="159"/>
        <v>0.29660338416129001</v>
      </c>
      <c r="F140" s="7" t="s">
        <v>83</v>
      </c>
      <c r="G140" s="1">
        <v>5</v>
      </c>
      <c r="H140" s="9">
        <f t="shared" si="141"/>
        <v>0.60086664550000002</v>
      </c>
      <c r="I140" s="9">
        <f t="shared" si="142"/>
        <v>273.75086664549997</v>
      </c>
      <c r="J140" s="9">
        <f t="shared" si="143"/>
        <v>1.8844598972196733E-2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3.706674329791126</v>
      </c>
      <c r="P140" s="9">
        <f t="shared" si="146"/>
        <v>6.9850791265449866E-2</v>
      </c>
      <c r="Q140" s="12">
        <f t="shared" si="147"/>
        <v>1.8161205729016965E-2</v>
      </c>
      <c r="R140" s="9">
        <f t="shared" si="148"/>
        <v>0.19735245833333334</v>
      </c>
      <c r="S140" s="13">
        <f t="shared" si="149"/>
        <v>9.2024218407972522E-2</v>
      </c>
      <c r="T140" s="2">
        <f t="shared" si="150"/>
        <v>0.01</v>
      </c>
      <c r="U140" s="14">
        <f t="shared" si="151"/>
        <v>9.2024218407972525E-4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6.4102421840797254E-3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6.9719749643548399</v>
      </c>
      <c r="E141" s="10">
        <f t="shared" si="159"/>
        <v>0.60086664550000002</v>
      </c>
      <c r="F141" s="7" t="s">
        <v>85</v>
      </c>
      <c r="G141" s="1">
        <v>6</v>
      </c>
      <c r="H141" s="9">
        <f t="shared" si="141"/>
        <v>6.9719749643548399</v>
      </c>
      <c r="I141" s="9">
        <f t="shared" si="142"/>
        <v>280.12197496435482</v>
      </c>
      <c r="J141" s="9">
        <f t="shared" si="143"/>
        <v>4.2316972717554135E-2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4.3958714551923421</v>
      </c>
      <c r="P141" s="9">
        <f t="shared" si="146"/>
        <v>0.18601997243924934</v>
      </c>
      <c r="Q141" s="12">
        <f t="shared" si="147"/>
        <v>4.8365192834204832E-2</v>
      </c>
      <c r="R141" s="9">
        <f t="shared" si="148"/>
        <v>0.19735245833333334</v>
      </c>
      <c r="S141" s="13">
        <f t="shared" si="149"/>
        <v>0.2450701310875732</v>
      </c>
      <c r="T141" s="2">
        <f t="shared" si="150"/>
        <v>0.01</v>
      </c>
      <c r="U141" s="14">
        <f t="shared" si="151"/>
        <v>2.4507013108757318E-3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7.9407013108757328E-3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10.3291510442667</v>
      </c>
      <c r="E142" s="10">
        <f t="shared" si="159"/>
        <v>6.9719749643548399</v>
      </c>
      <c r="F142" s="7" t="s">
        <v>83</v>
      </c>
      <c r="G142" s="1">
        <v>7</v>
      </c>
      <c r="H142" s="9">
        <f t="shared" si="141"/>
        <v>10.3291510442667</v>
      </c>
      <c r="I142" s="9">
        <f t="shared" si="142"/>
        <v>283.4791510442667</v>
      </c>
      <c r="J142" s="9">
        <f t="shared" si="143"/>
        <v>6.3868868681218785E-2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4.9688993994197599</v>
      </c>
      <c r="P142" s="9">
        <f t="shared" si="146"/>
        <v>0.31735798323172754</v>
      </c>
      <c r="Q142" s="12">
        <f t="shared" si="147"/>
        <v>8.2513075640249164E-2</v>
      </c>
      <c r="R142" s="9">
        <f t="shared" si="148"/>
        <v>0.19735245833333334</v>
      </c>
      <c r="S142" s="13">
        <f t="shared" si="149"/>
        <v>0.41810006491473478</v>
      </c>
      <c r="T142" s="2">
        <f t="shared" si="150"/>
        <v>0.01</v>
      </c>
      <c r="U142" s="14">
        <f t="shared" si="151"/>
        <v>4.1810006491473477E-3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 t="shared" si="152"/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 t="shared" si="153"/>
        <v>5.0000000000000001E-3</v>
      </c>
      <c r="AT142" s="1">
        <f t="shared" si="154"/>
        <v>9.6710006491473495E-3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13.8839117477419</v>
      </c>
      <c r="E143" s="10">
        <f t="shared" si="159"/>
        <v>10.3291510442667</v>
      </c>
      <c r="F143" s="7" t="s">
        <v>83</v>
      </c>
      <c r="G143" s="1">
        <v>8</v>
      </c>
      <c r="H143" s="9">
        <f t="shared" si="141"/>
        <v>13.8839117477419</v>
      </c>
      <c r="I143" s="9">
        <f t="shared" si="142"/>
        <v>287.03391174774185</v>
      </c>
      <c r="J143" s="9">
        <f t="shared" si="143"/>
        <v>9.7729836143104959E-2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5.4105893328546992</v>
      </c>
      <c r="P143" s="9">
        <f t="shared" si="146"/>
        <v>0.5287760089375213</v>
      </c>
      <c r="Q143" s="12">
        <f t="shared" si="147"/>
        <v>0.13748176232375553</v>
      </c>
      <c r="R143" s="9">
        <f t="shared" si="148"/>
        <v>0.19735245833333334</v>
      </c>
      <c r="S143" s="13">
        <f t="shared" si="149"/>
        <v>0.69663060437557522</v>
      </c>
      <c r="T143" s="2">
        <f t="shared" si="150"/>
        <v>0.01</v>
      </c>
      <c r="U143" s="14">
        <f t="shared" si="151"/>
        <v>6.9663060437557527E-3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1E-3</v>
      </c>
      <c r="AF143" s="2">
        <v>0.49</v>
      </c>
      <c r="AG143" s="14">
        <f t="shared" si="152"/>
        <v>4.8999999999999998E-4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0.01</v>
      </c>
      <c r="AR143" s="2">
        <v>0.5</v>
      </c>
      <c r="AS143" s="2">
        <f t="shared" si="153"/>
        <v>5.0000000000000001E-3</v>
      </c>
      <c r="AT143" s="1">
        <f t="shared" si="154"/>
        <v>1.2456306043755753E-2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12.741296673161299</v>
      </c>
      <c r="E144" s="10">
        <f t="shared" si="159"/>
        <v>13.8839117477419</v>
      </c>
      <c r="F144" s="7" t="s">
        <v>83</v>
      </c>
      <c r="G144" s="1">
        <v>9</v>
      </c>
      <c r="H144" s="9">
        <f t="shared" si="141"/>
        <v>12.741296673161299</v>
      </c>
      <c r="I144" s="9">
        <f t="shared" si="142"/>
        <v>285.89129667316126</v>
      </c>
      <c r="J144" s="9">
        <f t="shared" si="143"/>
        <v>8.533897670355646E-2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5.6408612405838445</v>
      </c>
      <c r="P144" s="9">
        <f t="shared" si="146"/>
        <v>0.48138532599817929</v>
      </c>
      <c r="Q144" s="12">
        <f t="shared" si="147"/>
        <v>0.12516018475952662</v>
      </c>
      <c r="R144" s="9">
        <f t="shared" si="148"/>
        <v>0.19735245833333334</v>
      </c>
      <c r="S144" s="13">
        <f t="shared" si="149"/>
        <v>0.63419622849657065</v>
      </c>
      <c r="T144" s="2">
        <f t="shared" si="150"/>
        <v>0.01</v>
      </c>
      <c r="U144" s="14">
        <f t="shared" si="151"/>
        <v>6.3419622849657069E-3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 t="shared" si="152"/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 t="shared" si="153"/>
        <v>5.0000000000000001E-3</v>
      </c>
      <c r="AT144" s="1">
        <f t="shared" si="154"/>
        <v>1.1831962284965709E-2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7.90560844373333</v>
      </c>
      <c r="E145" s="10">
        <f t="shared" si="159"/>
        <v>12.741296673161299</v>
      </c>
      <c r="F145" s="7" t="s">
        <v>83</v>
      </c>
      <c r="G145" s="1">
        <v>10</v>
      </c>
      <c r="H145" s="9">
        <f t="shared" si="141"/>
        <v>7.90560844373333</v>
      </c>
      <c r="I145" s="9">
        <f t="shared" si="142"/>
        <v>281.05560844373332</v>
      </c>
      <c r="J145" s="9">
        <f t="shared" si="143"/>
        <v>4.7496398454556082E-2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5.9185238312523323</v>
      </c>
      <c r="P145" s="9">
        <f t="shared" si="146"/>
        <v>0.28110856615194663</v>
      </c>
      <c r="Q145" s="12">
        <f t="shared" si="147"/>
        <v>7.3088227199506126E-2</v>
      </c>
      <c r="R145" s="9">
        <f t="shared" si="148"/>
        <v>0.19735245833333334</v>
      </c>
      <c r="S145" s="13">
        <f t="shared" si="149"/>
        <v>0.37034363704787626</v>
      </c>
      <c r="T145" s="2">
        <f t="shared" si="150"/>
        <v>0.01</v>
      </c>
      <c r="U145" s="14">
        <f t="shared" si="151"/>
        <v>3.7034363704787627E-3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2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3"/>
        <v>5.0000000000000001E-3</v>
      </c>
      <c r="AT145" s="1">
        <f t="shared" si="154"/>
        <v>9.1934363704787615E-3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2.2312834501612899</v>
      </c>
      <c r="E146" s="10">
        <f t="shared" si="159"/>
        <v>7.90560844373333</v>
      </c>
      <c r="F146" s="7" t="s">
        <v>83</v>
      </c>
      <c r="G146" s="1">
        <v>11</v>
      </c>
      <c r="H146" s="9">
        <f t="shared" si="141"/>
        <v>2.2312834501612899</v>
      </c>
      <c r="I146" s="9">
        <f t="shared" si="142"/>
        <v>275.38128345016128</v>
      </c>
      <c r="J146" s="9">
        <f t="shared" si="143"/>
        <v>2.3261739206050965E-2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6.3964631817670528</v>
      </c>
      <c r="P146" s="9">
        <f t="shared" si="146"/>
        <v>0.14879285837537215</v>
      </c>
      <c r="Q146" s="12">
        <f t="shared" si="147"/>
        <v>3.8686143177596763E-2</v>
      </c>
      <c r="R146" s="9">
        <f t="shared" si="148"/>
        <v>0.19735245833333334</v>
      </c>
      <c r="S146" s="13">
        <f t="shared" si="149"/>
        <v>0.19602564621847721</v>
      </c>
      <c r="T146" s="2">
        <f t="shared" si="150"/>
        <v>0.01</v>
      </c>
      <c r="U146" s="14">
        <f t="shared" si="151"/>
        <v>1.9602564621847723E-3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7.4502564621847728E-3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-0.17242179366666699</v>
      </c>
      <c r="E147" s="10">
        <f t="shared" si="159"/>
        <v>2.2312834501612899</v>
      </c>
      <c r="F147" s="7" t="s">
        <v>85</v>
      </c>
      <c r="G147" s="1">
        <v>12</v>
      </c>
      <c r="H147" s="9">
        <f t="shared" si="141"/>
        <v>-0.17242179366666699</v>
      </c>
      <c r="I147" s="9">
        <f t="shared" si="142"/>
        <v>272.97757820633331</v>
      </c>
      <c r="J147" s="9">
        <f t="shared" si="143"/>
        <v>1.7038397010816348E-2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7.0067182400583476</v>
      </c>
      <c r="P147" s="9">
        <f t="shared" si="146"/>
        <v>0.11938324711704254</v>
      </c>
      <c r="Q147" s="12">
        <f t="shared" si="147"/>
        <v>3.1039644250431063E-2</v>
      </c>
      <c r="R147" s="9">
        <f t="shared" si="148"/>
        <v>0.19735245833333334</v>
      </c>
      <c r="S147" s="13">
        <f t="shared" si="149"/>
        <v>0.15728025134606791</v>
      </c>
      <c r="T147" s="2">
        <f t="shared" si="150"/>
        <v>0.01</v>
      </c>
      <c r="U147" s="14">
        <f t="shared" si="151"/>
        <v>1.572802513460679E-3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7.0628025134606793E-3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-9.2336606762257993</v>
      </c>
      <c r="E148" s="10">
        <f t="shared" si="159"/>
        <v>-0.17242179366666699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Sheet1</vt:lpstr>
      <vt:lpstr>USA</vt:lpstr>
      <vt:lpstr>Russia</vt:lpstr>
      <vt:lpstr>Iran</vt:lpstr>
      <vt:lpstr>India</vt:lpstr>
      <vt:lpstr>Indonesia</vt:lpstr>
      <vt:lpstr>Brazil</vt:lpstr>
      <vt:lpstr>Austria</vt:lpstr>
      <vt:lpstr>Belgium</vt:lpstr>
      <vt:lpstr>Bulgaria</vt:lpstr>
      <vt:lpstr>Cyprus</vt:lpstr>
      <vt:lpstr>Czech</vt:lpstr>
      <vt:lpstr>Germany</vt:lpstr>
      <vt:lpstr>Denmark</vt:lpstr>
      <vt:lpstr>Spain</vt:lpstr>
      <vt:lpstr>Estonia</vt:lpstr>
      <vt:lpstr>Finland</vt:lpstr>
      <vt:lpstr>France</vt:lpstr>
      <vt:lpstr>Greece</vt:lpstr>
      <vt:lpstr>Croatia</vt:lpstr>
      <vt:lpstr>Hungary</vt:lpstr>
      <vt:lpstr>Ireland</vt:lpstr>
      <vt:lpstr>Italy</vt:lpstr>
      <vt:lpstr>Lithuania</vt:lpstr>
      <vt:lpstr>Luxembourg</vt:lpstr>
      <vt:lpstr>Latvia</vt:lpstr>
      <vt:lpstr>Malta</vt:lpstr>
      <vt:lpstr>Netherlands</vt:lpstr>
      <vt:lpstr>Poland</vt:lpstr>
      <vt:lpstr>Portugal</vt:lpstr>
      <vt:lpstr>Romania</vt:lpstr>
      <vt:lpstr>Slovakia</vt:lpstr>
      <vt:lpstr>Slovenia</vt:lpstr>
      <vt:lpstr>Sweden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Kow</cp:lastModifiedBy>
  <dcterms:created xsi:type="dcterms:W3CDTF">2022-08-28T10:18:00Z</dcterms:created>
  <dcterms:modified xsi:type="dcterms:W3CDTF">2023-02-17T12:43:34Z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